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,2.,3. - stavební čá..." sheetId="2" r:id="rId2"/>
    <sheet name="D.1.4.A - ZTI" sheetId="3" r:id="rId3"/>
    <sheet name="D.1.4.B - ÚT" sheetId="4" r:id="rId4"/>
    <sheet name="D.1.4.D - silnoproudá ele..." sheetId="5" r:id="rId5"/>
    <sheet name="D.1.4.D - 1 - vnější ochr..." sheetId="6" r:id="rId6"/>
    <sheet name="D.1.SO01.4E.1-1.1 - Systé..." sheetId="7" r:id="rId7"/>
    <sheet name="D.1.SO01.4E.1-1.2 - Systé..." sheetId="8" r:id="rId8"/>
    <sheet name="D.1.SO01.4E.1-1.4 - Systé..." sheetId="9" r:id="rId9"/>
    <sheet name="D.1.SO01.4E.1-10 - Doplně..." sheetId="10" r:id="rId10"/>
    <sheet name="D.1.SO01.4E.1-2 - Konekti..." sheetId="11" r:id="rId11"/>
    <sheet name="D.1.SO01.4E.1-3 - Nosné t..." sheetId="12" r:id="rId12"/>
    <sheet name="D.1.SO01.4E.1-4 - Systém VSS" sheetId="13" r:id="rId13"/>
    <sheet name="D.1.SO01.4E.1-5 - Systém ..." sheetId="14" r:id="rId14"/>
    <sheet name="D.1.SO01.4E.1-6 - Systém ..." sheetId="15" r:id="rId15"/>
    <sheet name="D.1.SO01.4E.1-7 - Systém ..." sheetId="16" r:id="rId16"/>
    <sheet name="D.1.SO01.4E.1-8 - Systém ..." sheetId="17" r:id="rId17"/>
    <sheet name="D.1.SO01.4E.1-9 - Systém ..." sheetId="18" r:id="rId18"/>
    <sheet name="D.1.SO01.4E.2-1 - Systém EPS" sheetId="19" r:id="rId19"/>
    <sheet name="D.1.SO01.4E.2-2 - Systém ER" sheetId="20" r:id="rId20"/>
    <sheet name="D.1.SO01.4E.3 - VRN pro SLP " sheetId="21" r:id="rId21"/>
    <sheet name="IO_01 - zpevněné plochy -..." sheetId="22" r:id="rId22"/>
    <sheet name="IO 02 - Areálové sítě" sheetId="23" r:id="rId23"/>
    <sheet name="VON - Vedlejší a ostatní ..." sheetId="24" r:id="rId24"/>
    <sheet name="Pokyny pro vyplnění" sheetId="25" r:id="rId25"/>
  </sheets>
  <definedNames>
    <definedName name="_xlnm.Print_Area" localSheetId="0">'Rekapitulace stavby'!$D$4:$AO$36,'Rekapitulace stavby'!$C$42:$AQ$80</definedName>
    <definedName name="_xlnm.Print_Titles" localSheetId="0">'Rekapitulace stavby'!$52:$52</definedName>
    <definedName name="_xlnm._FilterDatabase" localSheetId="1" hidden="1">'D.1.1,2.,3. - stavební čá...'!$C$117:$K$1048</definedName>
    <definedName name="_xlnm.Print_Area" localSheetId="1">'D.1.1,2.,3. - stavební čá...'!$C$4:$J$41,'D.1.1,2.,3. - stavební čá...'!$C$47:$J$97,'D.1.1,2.,3. - stavební čá...'!$C$103:$K$1048</definedName>
    <definedName name="_xlnm.Print_Titles" localSheetId="1">'D.1.1,2.,3. - stavební čá...'!$117:$117</definedName>
    <definedName name="_xlnm._FilterDatabase" localSheetId="2" hidden="1">'D.1.4.A - ZTI'!$C$93:$K$375</definedName>
    <definedName name="_xlnm.Print_Area" localSheetId="2">'D.1.4.A - ZTI'!$C$4:$J$41,'D.1.4.A - ZTI'!$C$47:$J$73,'D.1.4.A - ZTI'!$C$79:$K$375</definedName>
    <definedName name="_xlnm.Print_Titles" localSheetId="2">'D.1.4.A - ZTI'!$93:$93</definedName>
    <definedName name="_xlnm._FilterDatabase" localSheetId="3" hidden="1">'D.1.4.B - ÚT'!$C$91:$K$270</definedName>
    <definedName name="_xlnm.Print_Area" localSheetId="3">'D.1.4.B - ÚT'!$C$4:$J$41,'D.1.4.B - ÚT'!$C$47:$J$71,'D.1.4.B - ÚT'!$C$77:$K$270</definedName>
    <definedName name="_xlnm.Print_Titles" localSheetId="3">'D.1.4.B - ÚT'!$91:$91</definedName>
    <definedName name="_xlnm._FilterDatabase" localSheetId="4" hidden="1">'D.1.4.D - silnoproudá ele...'!$C$131:$K$311</definedName>
    <definedName name="_xlnm.Print_Area" localSheetId="4">'D.1.4.D - silnoproudá ele...'!$C$4:$J$41,'D.1.4.D - silnoproudá ele...'!$C$47:$J$111,'D.1.4.D - silnoproudá ele...'!$C$117:$K$311</definedName>
    <definedName name="_xlnm.Print_Titles" localSheetId="4">'D.1.4.D - silnoproudá ele...'!$131:$131</definedName>
    <definedName name="_xlnm._FilterDatabase" localSheetId="5" hidden="1">'D.1.4.D - 1 - vnější ochr...'!$C$100:$K$140</definedName>
    <definedName name="_xlnm.Print_Area" localSheetId="5">'D.1.4.D - 1 - vnější ochr...'!$C$4:$J$41,'D.1.4.D - 1 - vnější ochr...'!$C$47:$J$80,'D.1.4.D - 1 - vnější ochr...'!$C$86:$K$140</definedName>
    <definedName name="_xlnm.Print_Titles" localSheetId="5">'D.1.4.D - 1 - vnější ochr...'!$100:$100</definedName>
    <definedName name="_xlnm._FilterDatabase" localSheetId="6" hidden="1">'D.1.SO01.4E.1-1.1 - Systé...'!$C$121:$K$364</definedName>
    <definedName name="_xlnm.Print_Area" localSheetId="6">'D.1.SO01.4E.1-1.1 - Systé...'!$C$4:$J$43,'D.1.SO01.4E.1-1.1 - Systé...'!$C$49:$J$99,'D.1.SO01.4E.1-1.1 - Systé...'!$C$105:$K$364</definedName>
    <definedName name="_xlnm.Print_Titles" localSheetId="6">'D.1.SO01.4E.1-1.1 - Systé...'!$121:$121</definedName>
    <definedName name="_xlnm._FilterDatabase" localSheetId="7" hidden="1">'D.1.SO01.4E.1-1.2 - Systé...'!$C$99:$K$206</definedName>
    <definedName name="_xlnm.Print_Area" localSheetId="7">'D.1.SO01.4E.1-1.2 - Systé...'!$C$4:$J$43,'D.1.SO01.4E.1-1.2 - Systé...'!$C$49:$J$77,'D.1.SO01.4E.1-1.2 - Systé...'!$C$83:$K$206</definedName>
    <definedName name="_xlnm.Print_Titles" localSheetId="7">'D.1.SO01.4E.1-1.2 - Systé...'!$99:$99</definedName>
    <definedName name="_xlnm._FilterDatabase" localSheetId="8" hidden="1">'D.1.SO01.4E.1-1.4 - Systé...'!$C$91:$K$95</definedName>
    <definedName name="_xlnm.Print_Area" localSheetId="8">'D.1.SO01.4E.1-1.4 - Systé...'!$C$4:$J$43,'D.1.SO01.4E.1-1.4 - Systé...'!$C$49:$J$69,'D.1.SO01.4E.1-1.4 - Systé...'!$C$75:$K$95</definedName>
    <definedName name="_xlnm.Print_Titles" localSheetId="8">'D.1.SO01.4E.1-1.4 - Systé...'!$91:$91</definedName>
    <definedName name="_xlnm._FilterDatabase" localSheetId="9" hidden="1">'D.1.SO01.4E.1-10 - Doplně...'!$C$91:$K$103</definedName>
    <definedName name="_xlnm.Print_Area" localSheetId="9">'D.1.SO01.4E.1-10 - Doplně...'!$C$4:$J$43,'D.1.SO01.4E.1-10 - Doplně...'!$C$49:$J$69,'D.1.SO01.4E.1-10 - Doplně...'!$C$75:$K$103</definedName>
    <definedName name="_xlnm.Print_Titles" localSheetId="9">'D.1.SO01.4E.1-10 - Doplně...'!$91:$91</definedName>
    <definedName name="_xlnm._FilterDatabase" localSheetId="10" hidden="1">'D.1.SO01.4E.1-2 - Konekti...'!$C$103:$K$206</definedName>
    <definedName name="_xlnm.Print_Area" localSheetId="10">'D.1.SO01.4E.1-2 - Konekti...'!$C$4:$J$43,'D.1.SO01.4E.1-2 - Konekti...'!$C$49:$J$81,'D.1.SO01.4E.1-2 - Konekti...'!$C$87:$K$206</definedName>
    <definedName name="_xlnm.Print_Titles" localSheetId="10">'D.1.SO01.4E.1-2 - Konekti...'!$103:$103</definedName>
    <definedName name="_xlnm._FilterDatabase" localSheetId="11" hidden="1">'D.1.SO01.4E.1-3 - Nosné t...'!$C$100:$K$235</definedName>
    <definedName name="_xlnm.Print_Area" localSheetId="11">'D.1.SO01.4E.1-3 - Nosné t...'!$C$4:$J$43,'D.1.SO01.4E.1-3 - Nosné t...'!$C$49:$J$78,'D.1.SO01.4E.1-3 - Nosné t...'!$C$84:$K$235</definedName>
    <definedName name="_xlnm.Print_Titles" localSheetId="11">'D.1.SO01.4E.1-3 - Nosné t...'!$100:$100</definedName>
    <definedName name="_xlnm._FilterDatabase" localSheetId="12" hidden="1">'D.1.SO01.4E.1-4 - Systém VSS'!$C$98:$K$134</definedName>
    <definedName name="_xlnm.Print_Area" localSheetId="12">'D.1.SO01.4E.1-4 - Systém VSS'!$C$4:$J$43,'D.1.SO01.4E.1-4 - Systém VSS'!$C$49:$J$76,'D.1.SO01.4E.1-4 - Systém VSS'!$C$82:$K$134</definedName>
    <definedName name="_xlnm.Print_Titles" localSheetId="12">'D.1.SO01.4E.1-4 - Systém VSS'!$98:$98</definedName>
    <definedName name="_xlnm._FilterDatabase" localSheetId="13" hidden="1">'D.1.SO01.4E.1-5 - Systém ...'!$C$97:$K$146</definedName>
    <definedName name="_xlnm.Print_Area" localSheetId="13">'D.1.SO01.4E.1-5 - Systém ...'!$C$4:$J$43,'D.1.SO01.4E.1-5 - Systém ...'!$C$49:$J$75,'D.1.SO01.4E.1-5 - Systém ...'!$C$81:$K$146</definedName>
    <definedName name="_xlnm.Print_Titles" localSheetId="13">'D.1.SO01.4E.1-5 - Systém ...'!$97:$97</definedName>
    <definedName name="_xlnm._FilterDatabase" localSheetId="14" hidden="1">'D.1.SO01.4E.1-6 - Systém ...'!$C$98:$K$143</definedName>
    <definedName name="_xlnm.Print_Area" localSheetId="14">'D.1.SO01.4E.1-6 - Systém ...'!$C$4:$J$43,'D.1.SO01.4E.1-6 - Systém ...'!$C$49:$J$76,'D.1.SO01.4E.1-6 - Systém ...'!$C$82:$K$143</definedName>
    <definedName name="_xlnm.Print_Titles" localSheetId="14">'D.1.SO01.4E.1-6 - Systém ...'!$98:$98</definedName>
    <definedName name="_xlnm._FilterDatabase" localSheetId="15" hidden="1">'D.1.SO01.4E.1-7 - Systém ...'!$C$95:$K$121</definedName>
    <definedName name="_xlnm.Print_Area" localSheetId="15">'D.1.SO01.4E.1-7 - Systém ...'!$C$4:$J$43,'D.1.SO01.4E.1-7 - Systém ...'!$C$49:$J$73,'D.1.SO01.4E.1-7 - Systém ...'!$C$79:$K$121</definedName>
    <definedName name="_xlnm.Print_Titles" localSheetId="15">'D.1.SO01.4E.1-7 - Systém ...'!$95:$95</definedName>
    <definedName name="_xlnm._FilterDatabase" localSheetId="16" hidden="1">'D.1.SO01.4E.1-8 - Systém ...'!$C$100:$K$158</definedName>
    <definedName name="_xlnm.Print_Area" localSheetId="16">'D.1.SO01.4E.1-8 - Systém ...'!$C$4:$J$43,'D.1.SO01.4E.1-8 - Systém ...'!$C$49:$J$78,'D.1.SO01.4E.1-8 - Systém ...'!$C$84:$K$158</definedName>
    <definedName name="_xlnm.Print_Titles" localSheetId="16">'D.1.SO01.4E.1-8 - Systém ...'!$100:$100</definedName>
    <definedName name="_xlnm._FilterDatabase" localSheetId="17" hidden="1">'D.1.SO01.4E.1-9 - Systém ...'!$C$96:$K$139</definedName>
    <definedName name="_xlnm.Print_Area" localSheetId="17">'D.1.SO01.4E.1-9 - Systém ...'!$C$4:$J$43,'D.1.SO01.4E.1-9 - Systém ...'!$C$49:$J$74,'D.1.SO01.4E.1-9 - Systém ...'!$C$80:$K$139</definedName>
    <definedName name="_xlnm.Print_Titles" localSheetId="17">'D.1.SO01.4E.1-9 - Systém ...'!$96:$96</definedName>
    <definedName name="_xlnm._FilterDatabase" localSheetId="18" hidden="1">'D.1.SO01.4E.2-1 - Systém EPS'!$C$104:$K$267</definedName>
    <definedName name="_xlnm.Print_Area" localSheetId="18">'D.1.SO01.4E.2-1 - Systém EPS'!$C$4:$J$43,'D.1.SO01.4E.2-1 - Systém EPS'!$C$49:$J$82,'D.1.SO01.4E.2-1 - Systém EPS'!$C$88:$K$267</definedName>
    <definedName name="_xlnm.Print_Titles" localSheetId="18">'D.1.SO01.4E.2-1 - Systém EPS'!$104:$104</definedName>
    <definedName name="_xlnm._FilterDatabase" localSheetId="19" hidden="1">'D.1.SO01.4E.2-2 - Systém ER'!$C$100:$K$221</definedName>
    <definedName name="_xlnm.Print_Area" localSheetId="19">'D.1.SO01.4E.2-2 - Systém ER'!$C$4:$J$43,'D.1.SO01.4E.2-2 - Systém ER'!$C$49:$J$78,'D.1.SO01.4E.2-2 - Systém ER'!$C$84:$K$221</definedName>
    <definedName name="_xlnm.Print_Titles" localSheetId="19">'D.1.SO01.4E.2-2 - Systém ER'!$100:$100</definedName>
    <definedName name="_xlnm._FilterDatabase" localSheetId="20" hidden="1">'D.1.SO01.4E.3 - VRN pro SLP '!$C$96:$K$118</definedName>
    <definedName name="_xlnm.Print_Area" localSheetId="20">'D.1.SO01.4E.3 - VRN pro SLP '!$C$4:$J$43,'D.1.SO01.4E.3 - VRN pro SLP '!$C$49:$J$74,'D.1.SO01.4E.3 - VRN pro SLP '!$C$80:$K$118</definedName>
    <definedName name="_xlnm.Print_Titles" localSheetId="20">'D.1.SO01.4E.3 - VRN pro SLP '!$96:$96</definedName>
    <definedName name="_xlnm._FilterDatabase" localSheetId="21" hidden="1">'IO_01 - zpevněné plochy -...'!$C$90:$K$260</definedName>
    <definedName name="_xlnm.Print_Area" localSheetId="21">'IO_01 - zpevněné plochy -...'!$C$4:$J$39,'IO_01 - zpevněné plochy -...'!$C$45:$J$72,'IO_01 - zpevněné plochy -...'!$C$78:$K$260</definedName>
    <definedName name="_xlnm.Print_Titles" localSheetId="21">'IO_01 - zpevněné plochy -...'!$90:$90</definedName>
    <definedName name="_xlnm._FilterDatabase" localSheetId="22" hidden="1">'IO 02 - Areálové sítě'!$C$87:$K$353</definedName>
    <definedName name="_xlnm.Print_Area" localSheetId="22">'IO 02 - Areálové sítě'!$C$4:$J$39,'IO 02 - Areálové sítě'!$C$45:$J$69,'IO 02 - Areálové sítě'!$C$75:$K$353</definedName>
    <definedName name="_xlnm.Print_Titles" localSheetId="22">'IO 02 - Areálové sítě'!$87:$87</definedName>
    <definedName name="_xlnm._FilterDatabase" localSheetId="23" hidden="1">'VON - Vedlejší a ostatní ...'!$C$79:$K$98</definedName>
    <definedName name="_xlnm.Print_Area" localSheetId="23">'VON - Vedlejší a ostatní ...'!$C$4:$J$39,'VON - Vedlejší a ostatní ...'!$C$45:$J$61,'VON - Vedlejší a ostatní ...'!$C$67:$K$98</definedName>
    <definedName name="_xlnm.Print_Titles" localSheetId="23">'VON - Vedlejší a ostatní ...'!$79:$79</definedName>
    <definedName name="_xlnm.Print_Area" localSheetId="2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4" l="1" r="J37"/>
  <c r="J36"/>
  <c i="1" r="AY79"/>
  <c i="24" r="J35"/>
  <c i="1" r="AX79"/>
  <c i="24"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48"/>
  <c i="23" r="J37"/>
  <c r="J36"/>
  <c i="1" r="AY78"/>
  <c i="23" r="J35"/>
  <c i="1" r="AX78"/>
  <c i="23"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R319"/>
  <c r="P319"/>
  <c r="BI318"/>
  <c r="BH318"/>
  <c r="BG318"/>
  <c r="BF318"/>
  <c r="T318"/>
  <c r="R318"/>
  <c r="P318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5"/>
  <c r="BH275"/>
  <c r="BG275"/>
  <c r="BF275"/>
  <c r="T275"/>
  <c r="R275"/>
  <c r="P275"/>
  <c r="BI269"/>
  <c r="BH269"/>
  <c r="BG269"/>
  <c r="BF269"/>
  <c r="T269"/>
  <c r="R269"/>
  <c r="P269"/>
  <c r="BI265"/>
  <c r="BH265"/>
  <c r="BG265"/>
  <c r="BF265"/>
  <c r="T265"/>
  <c r="R265"/>
  <c r="P265"/>
  <c r="BI264"/>
  <c r="BH264"/>
  <c r="BG264"/>
  <c r="BF264"/>
  <c r="T264"/>
  <c r="R264"/>
  <c r="P264"/>
  <c r="BI260"/>
  <c r="BH260"/>
  <c r="BG260"/>
  <c r="BF260"/>
  <c r="T260"/>
  <c r="R260"/>
  <c r="P260"/>
  <c r="BI259"/>
  <c r="BH259"/>
  <c r="BG259"/>
  <c r="BF259"/>
  <c r="T259"/>
  <c r="R259"/>
  <c r="P259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T210"/>
  <c r="R211"/>
  <c r="R210"/>
  <c r="P211"/>
  <c r="P210"/>
  <c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4"/>
  <c r="BH194"/>
  <c r="BG194"/>
  <c r="BF194"/>
  <c r="T194"/>
  <c r="R194"/>
  <c r="P194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4"/>
  <c r="BH164"/>
  <c r="BG164"/>
  <c r="BF164"/>
  <c r="T164"/>
  <c r="R164"/>
  <c r="P164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22" r="J37"/>
  <c r="J36"/>
  <c i="1" r="AY77"/>
  <c i="22" r="J35"/>
  <c i="1" r="AX77"/>
  <c i="22"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21" r="J41"/>
  <c r="J40"/>
  <c i="1" r="AY76"/>
  <c i="21" r="J39"/>
  <c i="1" r="AX76"/>
  <c i="21"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4"/>
  <c r="J93"/>
  <c r="F93"/>
  <c r="F91"/>
  <c r="E89"/>
  <c r="J63"/>
  <c r="J62"/>
  <c r="F62"/>
  <c r="F60"/>
  <c r="E58"/>
  <c r="J22"/>
  <c r="E22"/>
  <c r="F94"/>
  <c r="J21"/>
  <c r="J16"/>
  <c r="J91"/>
  <c r="E7"/>
  <c r="E52"/>
  <c i="20" r="J41"/>
  <c r="J40"/>
  <c i="1" r="AY75"/>
  <c i="20" r="J39"/>
  <c i="1" r="AX75"/>
  <c i="20"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J98"/>
  <c r="J97"/>
  <c r="F97"/>
  <c r="F95"/>
  <c r="E93"/>
  <c r="J63"/>
  <c r="J62"/>
  <c r="F62"/>
  <c r="F60"/>
  <c r="E58"/>
  <c r="J22"/>
  <c r="E22"/>
  <c r="F98"/>
  <c r="J21"/>
  <c r="J16"/>
  <c r="J95"/>
  <c r="E7"/>
  <c r="E52"/>
  <c i="19" r="J41"/>
  <c r="J40"/>
  <c i="1" r="AY74"/>
  <c i="19" r="J39"/>
  <c i="1" r="AX74"/>
  <c i="19"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J102"/>
  <c r="J101"/>
  <c r="F101"/>
  <c r="F99"/>
  <c r="E97"/>
  <c r="J63"/>
  <c r="J62"/>
  <c r="F62"/>
  <c r="F60"/>
  <c r="E58"/>
  <c r="J22"/>
  <c r="E22"/>
  <c r="F102"/>
  <c r="J21"/>
  <c r="J16"/>
  <c r="J60"/>
  <c r="E7"/>
  <c r="E91"/>
  <c i="18" r="J41"/>
  <c r="J40"/>
  <c i="1" r="AY73"/>
  <c i="18" r="J39"/>
  <c i="1" r="AX73"/>
  <c i="18"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60"/>
  <c r="E7"/>
  <c r="E83"/>
  <c i="17" r="J130"/>
  <c r="J41"/>
  <c r="J40"/>
  <c i="1" r="AY72"/>
  <c i="17" r="J39"/>
  <c i="1" r="AX72"/>
  <c i="17"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J73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J98"/>
  <c r="J97"/>
  <c r="F97"/>
  <c r="F95"/>
  <c r="E93"/>
  <c r="J63"/>
  <c r="J62"/>
  <c r="F62"/>
  <c r="F60"/>
  <c r="E58"/>
  <c r="J22"/>
  <c r="E22"/>
  <c r="F63"/>
  <c r="J21"/>
  <c r="J16"/>
  <c r="J95"/>
  <c r="E7"/>
  <c r="E52"/>
  <c i="16" r="J41"/>
  <c r="J40"/>
  <c i="1" r="AY71"/>
  <c i="16" r="J39"/>
  <c i="1" r="AX71"/>
  <c i="16"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15" r="J41"/>
  <c r="J40"/>
  <c i="1" r="AY70"/>
  <c i="15" r="J39"/>
  <c i="1" r="AX70"/>
  <c i="15"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63"/>
  <c r="J21"/>
  <c r="J16"/>
  <c r="J93"/>
  <c r="E7"/>
  <c r="E85"/>
  <c i="14" r="J41"/>
  <c r="J40"/>
  <c i="1" r="AY69"/>
  <c i="14" r="J39"/>
  <c i="1" r="AX69"/>
  <c i="14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92"/>
  <c r="E7"/>
  <c r="E84"/>
  <c i="13" r="J41"/>
  <c r="J40"/>
  <c i="1" r="AY68"/>
  <c i="13" r="J39"/>
  <c i="1" r="AX68"/>
  <c i="13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12" r="J41"/>
  <c r="J40"/>
  <c i="1" r="AY67"/>
  <c i="12" r="J39"/>
  <c i="1" r="AX67"/>
  <c i="12"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J98"/>
  <c r="J97"/>
  <c r="F97"/>
  <c r="F95"/>
  <c r="E93"/>
  <c r="J63"/>
  <c r="J62"/>
  <c r="F62"/>
  <c r="F60"/>
  <c r="E58"/>
  <c r="J22"/>
  <c r="E22"/>
  <c r="F63"/>
  <c r="J21"/>
  <c r="J16"/>
  <c r="J60"/>
  <c r="E7"/>
  <c r="E87"/>
  <c i="11" r="J41"/>
  <c r="J40"/>
  <c i="1" r="AY66"/>
  <c i="11" r="J39"/>
  <c i="1" r="AX66"/>
  <c i="11"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T122"/>
  <c r="R123"/>
  <c r="R122"/>
  <c r="P123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J101"/>
  <c r="J100"/>
  <c r="F100"/>
  <c r="F98"/>
  <c r="E96"/>
  <c r="J63"/>
  <c r="J62"/>
  <c r="F62"/>
  <c r="F60"/>
  <c r="E58"/>
  <c r="J22"/>
  <c r="E22"/>
  <c r="F63"/>
  <c r="J21"/>
  <c r="J16"/>
  <c r="J98"/>
  <c r="E7"/>
  <c r="E52"/>
  <c i="10" r="J41"/>
  <c r="J40"/>
  <c i="1" r="AY65"/>
  <c i="10" r="J39"/>
  <c i="1" r="AX65"/>
  <c i="10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63"/>
  <c r="J21"/>
  <c r="J16"/>
  <c r="J60"/>
  <c r="E7"/>
  <c r="E52"/>
  <c i="9" r="J41"/>
  <c r="J40"/>
  <c i="1" r="AY64"/>
  <c i="9" r="J39"/>
  <c i="1" r="AX64"/>
  <c i="9"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63"/>
  <c r="J21"/>
  <c r="J16"/>
  <c r="J60"/>
  <c r="E7"/>
  <c r="E52"/>
  <c i="8" r="J41"/>
  <c r="J40"/>
  <c i="1" r="AY63"/>
  <c i="8" r="J39"/>
  <c i="1" r="AX63"/>
  <c i="8"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J97"/>
  <c r="J96"/>
  <c r="F96"/>
  <c r="F94"/>
  <c r="E92"/>
  <c r="J63"/>
  <c r="J62"/>
  <c r="F62"/>
  <c r="F60"/>
  <c r="E58"/>
  <c r="J22"/>
  <c r="E22"/>
  <c r="F97"/>
  <c r="J21"/>
  <c r="J16"/>
  <c r="J94"/>
  <c r="E7"/>
  <c r="E52"/>
  <c i="7" r="J41"/>
  <c r="J40"/>
  <c i="1" r="AY62"/>
  <c i="7" r="J39"/>
  <c i="1" r="AX62"/>
  <c i="7"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1"/>
  <c r="BH331"/>
  <c r="BG331"/>
  <c r="BF331"/>
  <c r="T331"/>
  <c r="R331"/>
  <c r="P331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J118"/>
  <c r="F118"/>
  <c r="F116"/>
  <c r="E114"/>
  <c r="J63"/>
  <c r="J62"/>
  <c r="F62"/>
  <c r="F60"/>
  <c r="E58"/>
  <c r="J22"/>
  <c r="E22"/>
  <c r="F119"/>
  <c r="J21"/>
  <c r="J16"/>
  <c r="J116"/>
  <c r="E7"/>
  <c r="E52"/>
  <c i="6" r="J132"/>
  <c r="J39"/>
  <c r="J38"/>
  <c i="1" r="AY60"/>
  <c i="6" r="J37"/>
  <c i="1" r="AX60"/>
  <c i="6"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J75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2"/>
  <c r="BH122"/>
  <c r="BG122"/>
  <c r="BF122"/>
  <c r="T122"/>
  <c r="T121"/>
  <c r="R122"/>
  <c r="R121"/>
  <c r="P122"/>
  <c r="P121"/>
  <c r="BI120"/>
  <c r="BH120"/>
  <c r="BG120"/>
  <c r="BF120"/>
  <c r="T120"/>
  <c r="T119"/>
  <c r="R120"/>
  <c r="R119"/>
  <c r="P120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J98"/>
  <c r="J97"/>
  <c r="F97"/>
  <c r="F95"/>
  <c r="E93"/>
  <c r="J59"/>
  <c r="J58"/>
  <c r="F58"/>
  <c r="F56"/>
  <c r="E54"/>
  <c r="J20"/>
  <c r="E20"/>
  <c r="F98"/>
  <c r="J19"/>
  <c r="J14"/>
  <c r="J56"/>
  <c r="E7"/>
  <c r="E50"/>
  <c i="5" r="J39"/>
  <c r="J38"/>
  <c i="1" r="AY59"/>
  <c i="5" r="J37"/>
  <c i="1" r="AX59"/>
  <c i="5"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T306"/>
  <c r="R307"/>
  <c r="R306"/>
  <c r="P307"/>
  <c r="P306"/>
  <c r="BI305"/>
  <c r="BH305"/>
  <c r="BG305"/>
  <c r="BF305"/>
  <c r="T305"/>
  <c r="T304"/>
  <c r="R305"/>
  <c r="R304"/>
  <c r="P305"/>
  <c r="P304"/>
  <c r="BI303"/>
  <c r="BH303"/>
  <c r="BG303"/>
  <c r="BF303"/>
  <c r="T303"/>
  <c r="T302"/>
  <c r="R303"/>
  <c r="R302"/>
  <c r="P303"/>
  <c r="P302"/>
  <c r="BI301"/>
  <c r="BH301"/>
  <c r="BG301"/>
  <c r="BF301"/>
  <c r="T301"/>
  <c r="T300"/>
  <c r="R301"/>
  <c r="R300"/>
  <c r="P301"/>
  <c r="P300"/>
  <c r="BI299"/>
  <c r="BH299"/>
  <c r="BG299"/>
  <c r="BF299"/>
  <c r="T299"/>
  <c r="T298"/>
  <c r="R299"/>
  <c r="R298"/>
  <c r="P299"/>
  <c r="P298"/>
  <c r="BI297"/>
  <c r="BH297"/>
  <c r="BG297"/>
  <c r="BF297"/>
  <c r="T297"/>
  <c r="T296"/>
  <c r="R297"/>
  <c r="R296"/>
  <c r="P297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T291"/>
  <c r="R292"/>
  <c r="R291"/>
  <c r="P292"/>
  <c r="P291"/>
  <c r="BI290"/>
  <c r="BH290"/>
  <c r="BG290"/>
  <c r="BF290"/>
  <c r="T290"/>
  <c r="T289"/>
  <c r="R290"/>
  <c r="R289"/>
  <c r="P290"/>
  <c r="P289"/>
  <c r="BI288"/>
  <c r="BH288"/>
  <c r="BG288"/>
  <c r="BF288"/>
  <c r="T288"/>
  <c r="T287"/>
  <c r="R288"/>
  <c r="R287"/>
  <c r="P288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T278"/>
  <c r="R279"/>
  <c r="R278"/>
  <c r="P279"/>
  <c r="P278"/>
  <c r="BI277"/>
  <c r="BH277"/>
  <c r="BG277"/>
  <c r="BF277"/>
  <c r="T277"/>
  <c r="T276"/>
  <c r="R277"/>
  <c r="R276"/>
  <c r="P277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T267"/>
  <c r="R268"/>
  <c r="R267"/>
  <c r="P268"/>
  <c r="P267"/>
  <c r="BI266"/>
  <c r="BH266"/>
  <c r="BG266"/>
  <c r="BF266"/>
  <c r="T266"/>
  <c r="T265"/>
  <c r="R266"/>
  <c r="R265"/>
  <c r="P266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T245"/>
  <c r="R246"/>
  <c r="R245"/>
  <c r="P246"/>
  <c r="P245"/>
  <c r="BI244"/>
  <c r="BH244"/>
  <c r="BG244"/>
  <c r="BF244"/>
  <c r="T244"/>
  <c r="T243"/>
  <c r="R244"/>
  <c r="R243"/>
  <c r="P244"/>
  <c r="P243"/>
  <c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T234"/>
  <c r="R235"/>
  <c r="R234"/>
  <c r="P235"/>
  <c r="P234"/>
  <c r="BI233"/>
  <c r="BH233"/>
  <c r="BG233"/>
  <c r="BF233"/>
  <c r="T233"/>
  <c r="T232"/>
  <c r="R233"/>
  <c r="R232"/>
  <c r="P233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29"/>
  <c r="J128"/>
  <c r="F128"/>
  <c r="F126"/>
  <c r="E124"/>
  <c r="J59"/>
  <c r="J58"/>
  <c r="F58"/>
  <c r="F56"/>
  <c r="E54"/>
  <c r="J20"/>
  <c r="E20"/>
  <c r="F129"/>
  <c r="J19"/>
  <c r="J14"/>
  <c r="J126"/>
  <c r="E7"/>
  <c r="E50"/>
  <c i="4" r="J39"/>
  <c r="J38"/>
  <c i="1" r="AY58"/>
  <c i="4" r="J37"/>
  <c i="1" r="AX58"/>
  <c i="4"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86"/>
  <c r="E7"/>
  <c r="E80"/>
  <c i="3" r="J39"/>
  <c r="J38"/>
  <c i="1" r="AY57"/>
  <c i="3" r="J37"/>
  <c i="1" r="AX57"/>
  <c i="3"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39"/>
  <c r="BH139"/>
  <c r="BG139"/>
  <c r="BF139"/>
  <c r="T139"/>
  <c r="R139"/>
  <c r="P139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56"/>
  <c r="E7"/>
  <c r="E82"/>
  <c i="2" r="J39"/>
  <c r="J38"/>
  <c i="1" r="AY56"/>
  <c i="2" r="J37"/>
  <c i="1" r="AX56"/>
  <c i="2"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4"/>
  <c r="BH1014"/>
  <c r="BG1014"/>
  <c r="BF1014"/>
  <c r="T1014"/>
  <c r="R1014"/>
  <c r="P1014"/>
  <c r="BI1013"/>
  <c r="BH1013"/>
  <c r="BG1013"/>
  <c r="BF1013"/>
  <c r="T1013"/>
  <c r="R1013"/>
  <c r="P1013"/>
  <c r="BI1009"/>
  <c r="BH1009"/>
  <c r="BG1009"/>
  <c r="BF1009"/>
  <c r="T1009"/>
  <c r="R1009"/>
  <c r="P1009"/>
  <c r="BI988"/>
  <c r="BH988"/>
  <c r="BG988"/>
  <c r="BF988"/>
  <c r="T988"/>
  <c r="R988"/>
  <c r="P988"/>
  <c r="BI986"/>
  <c r="BH986"/>
  <c r="BG986"/>
  <c r="BF986"/>
  <c r="T986"/>
  <c r="R986"/>
  <c r="P986"/>
  <c r="BI975"/>
  <c r="BH975"/>
  <c r="BG975"/>
  <c r="BF975"/>
  <c r="T975"/>
  <c r="R975"/>
  <c r="P975"/>
  <c r="BI970"/>
  <c r="BH970"/>
  <c r="BG970"/>
  <c r="BF970"/>
  <c r="T970"/>
  <c r="R970"/>
  <c r="P970"/>
  <c r="BI965"/>
  <c r="BH965"/>
  <c r="BG965"/>
  <c r="BF965"/>
  <c r="T965"/>
  <c r="R965"/>
  <c r="P965"/>
  <c r="BI960"/>
  <c r="BH960"/>
  <c r="BG960"/>
  <c r="BF960"/>
  <c r="T960"/>
  <c r="R960"/>
  <c r="P960"/>
  <c r="BI958"/>
  <c r="BH958"/>
  <c r="BG958"/>
  <c r="BF958"/>
  <c r="T958"/>
  <c r="R958"/>
  <c r="P958"/>
  <c r="BI944"/>
  <c r="BH944"/>
  <c r="BG944"/>
  <c r="BF944"/>
  <c r="T944"/>
  <c r="R944"/>
  <c r="P944"/>
  <c r="BI940"/>
  <c r="BH940"/>
  <c r="BG940"/>
  <c r="BF940"/>
  <c r="T940"/>
  <c r="R940"/>
  <c r="P940"/>
  <c r="BI930"/>
  <c r="BH930"/>
  <c r="BG930"/>
  <c r="BF930"/>
  <c r="T930"/>
  <c r="R930"/>
  <c r="P930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06"/>
  <c r="BH906"/>
  <c r="BG906"/>
  <c r="BF906"/>
  <c r="T906"/>
  <c r="R906"/>
  <c r="P906"/>
  <c r="BI902"/>
  <c r="BH902"/>
  <c r="BG902"/>
  <c r="BF902"/>
  <c r="T902"/>
  <c r="R902"/>
  <c r="P902"/>
  <c r="BI894"/>
  <c r="BH894"/>
  <c r="BG894"/>
  <c r="BF894"/>
  <c r="T894"/>
  <c r="R894"/>
  <c r="P894"/>
  <c r="BI892"/>
  <c r="BH892"/>
  <c r="BG892"/>
  <c r="BF892"/>
  <c r="T892"/>
  <c r="R892"/>
  <c r="P892"/>
  <c r="BI879"/>
  <c r="BH879"/>
  <c r="BG879"/>
  <c r="BF879"/>
  <c r="T879"/>
  <c r="R879"/>
  <c r="P879"/>
  <c r="BI876"/>
  <c r="BH876"/>
  <c r="BG876"/>
  <c r="BF876"/>
  <c r="T876"/>
  <c r="R876"/>
  <c r="P876"/>
  <c r="BI857"/>
  <c r="BH857"/>
  <c r="BG857"/>
  <c r="BF857"/>
  <c r="T857"/>
  <c r="R857"/>
  <c r="P857"/>
  <c r="BI855"/>
  <c r="BH855"/>
  <c r="BG855"/>
  <c r="BF855"/>
  <c r="T855"/>
  <c r="R855"/>
  <c r="P855"/>
  <c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3"/>
  <c r="BH813"/>
  <c r="BG813"/>
  <c r="BF813"/>
  <c r="T813"/>
  <c r="R813"/>
  <c r="P813"/>
  <c r="BI810"/>
  <c r="BH810"/>
  <c r="BG810"/>
  <c r="BF810"/>
  <c r="T810"/>
  <c r="R810"/>
  <c r="P810"/>
  <c r="BI808"/>
  <c r="BH808"/>
  <c r="BG808"/>
  <c r="BF808"/>
  <c r="T808"/>
  <c r="R808"/>
  <c r="P808"/>
  <c r="BI803"/>
  <c r="BH803"/>
  <c r="BG803"/>
  <c r="BF803"/>
  <c r="T803"/>
  <c r="R803"/>
  <c r="P803"/>
  <c r="BI799"/>
  <c r="BH799"/>
  <c r="BG799"/>
  <c r="BF799"/>
  <c r="T799"/>
  <c r="R799"/>
  <c r="P799"/>
  <c r="BI795"/>
  <c r="BH795"/>
  <c r="BG795"/>
  <c r="BF795"/>
  <c r="T795"/>
  <c r="R795"/>
  <c r="P795"/>
  <c r="BI793"/>
  <c r="BH793"/>
  <c r="BG793"/>
  <c r="BF793"/>
  <c r="T793"/>
  <c r="R793"/>
  <c r="P793"/>
  <c r="BI773"/>
  <c r="BH773"/>
  <c r="BG773"/>
  <c r="BF773"/>
  <c r="T773"/>
  <c r="R773"/>
  <c r="P773"/>
  <c r="BI771"/>
  <c r="BH771"/>
  <c r="BG771"/>
  <c r="BF771"/>
  <c r="T771"/>
  <c r="R771"/>
  <c r="P771"/>
  <c r="BI766"/>
  <c r="BH766"/>
  <c r="BG766"/>
  <c r="BF766"/>
  <c r="T766"/>
  <c r="R766"/>
  <c r="P766"/>
  <c r="BI764"/>
  <c r="BH764"/>
  <c r="BG764"/>
  <c r="BF764"/>
  <c r="T764"/>
  <c r="R764"/>
  <c r="P764"/>
  <c r="BI760"/>
  <c r="BH760"/>
  <c r="BG760"/>
  <c r="BF760"/>
  <c r="T760"/>
  <c r="R760"/>
  <c r="P760"/>
  <c r="BI758"/>
  <c r="BH758"/>
  <c r="BG758"/>
  <c r="BF758"/>
  <c r="T758"/>
  <c r="R758"/>
  <c r="P758"/>
  <c r="BI739"/>
  <c r="BH739"/>
  <c r="BG739"/>
  <c r="BF739"/>
  <c r="T739"/>
  <c r="R739"/>
  <c r="P739"/>
  <c r="BI738"/>
  <c r="BH738"/>
  <c r="BG738"/>
  <c r="BF738"/>
  <c r="T738"/>
  <c r="R738"/>
  <c r="P738"/>
  <c r="BI734"/>
  <c r="BH734"/>
  <c r="BG734"/>
  <c r="BF734"/>
  <c r="T734"/>
  <c r="R734"/>
  <c r="P734"/>
  <c r="BI732"/>
  <c r="BH732"/>
  <c r="BG732"/>
  <c r="BF732"/>
  <c r="T732"/>
  <c r="R732"/>
  <c r="P732"/>
  <c r="BI728"/>
  <c r="BH728"/>
  <c r="BG728"/>
  <c r="BF728"/>
  <c r="T728"/>
  <c r="R728"/>
  <c r="P728"/>
  <c r="BI724"/>
  <c r="BH724"/>
  <c r="BG724"/>
  <c r="BF724"/>
  <c r="T724"/>
  <c r="R724"/>
  <c r="P724"/>
  <c r="BI720"/>
  <c r="BH720"/>
  <c r="BG720"/>
  <c r="BF720"/>
  <c r="T720"/>
  <c r="R720"/>
  <c r="P720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2"/>
  <c r="BH712"/>
  <c r="BG712"/>
  <c r="BF712"/>
  <c r="T712"/>
  <c r="R712"/>
  <c r="P712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699"/>
  <c r="BH699"/>
  <c r="BG699"/>
  <c r="BF699"/>
  <c r="T699"/>
  <c r="R699"/>
  <c r="P699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86"/>
  <c r="BH686"/>
  <c r="BG686"/>
  <c r="BF686"/>
  <c r="T686"/>
  <c r="R686"/>
  <c r="P686"/>
  <c r="BI685"/>
  <c r="BH685"/>
  <c r="BG685"/>
  <c r="BF685"/>
  <c r="T685"/>
  <c r="R685"/>
  <c r="P685"/>
  <c r="BI681"/>
  <c r="BH681"/>
  <c r="BG681"/>
  <c r="BF681"/>
  <c r="T681"/>
  <c r="R681"/>
  <c r="P681"/>
  <c r="BI678"/>
  <c r="BH678"/>
  <c r="BG678"/>
  <c r="BF678"/>
  <c r="T678"/>
  <c r="R678"/>
  <c r="P678"/>
  <c r="BI676"/>
  <c r="BH676"/>
  <c r="BG676"/>
  <c r="BF676"/>
  <c r="T676"/>
  <c r="R676"/>
  <c r="P676"/>
  <c r="BI664"/>
  <c r="BH664"/>
  <c r="BG664"/>
  <c r="BF664"/>
  <c r="T664"/>
  <c r="R664"/>
  <c r="P664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50"/>
  <c r="BH650"/>
  <c r="BG650"/>
  <c r="BF650"/>
  <c r="T650"/>
  <c r="R650"/>
  <c r="P650"/>
  <c r="BI649"/>
  <c r="BH649"/>
  <c r="BG649"/>
  <c r="BF649"/>
  <c r="T649"/>
  <c r="R649"/>
  <c r="P649"/>
  <c r="BI646"/>
  <c r="BH646"/>
  <c r="BG646"/>
  <c r="BF646"/>
  <c r="T646"/>
  <c r="R646"/>
  <c r="P646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3"/>
  <c r="BH623"/>
  <c r="BG623"/>
  <c r="BF623"/>
  <c r="T623"/>
  <c r="R623"/>
  <c r="P623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8"/>
  <c r="BH608"/>
  <c r="BG608"/>
  <c r="BF608"/>
  <c r="T608"/>
  <c r="R608"/>
  <c r="P608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6"/>
  <c r="BH586"/>
  <c r="BG586"/>
  <c r="BF586"/>
  <c r="T586"/>
  <c r="R586"/>
  <c r="P586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47"/>
  <c r="BH547"/>
  <c r="BG547"/>
  <c r="BF547"/>
  <c r="T547"/>
  <c r="R547"/>
  <c r="P547"/>
  <c r="BI541"/>
  <c r="BH541"/>
  <c r="BG541"/>
  <c r="BF541"/>
  <c r="T541"/>
  <c r="R541"/>
  <c r="P541"/>
  <c r="BI539"/>
  <c r="BH539"/>
  <c r="BG539"/>
  <c r="BF539"/>
  <c r="T539"/>
  <c r="R539"/>
  <c r="P539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1"/>
  <c r="BH501"/>
  <c r="BG501"/>
  <c r="BF501"/>
  <c r="T501"/>
  <c r="R501"/>
  <c r="P501"/>
  <c r="BI496"/>
  <c r="BH496"/>
  <c r="BG496"/>
  <c r="BF496"/>
  <c r="T496"/>
  <c r="R496"/>
  <c r="P496"/>
  <c r="BI488"/>
  <c r="BH488"/>
  <c r="BG488"/>
  <c r="BF488"/>
  <c r="T488"/>
  <c r="R488"/>
  <c r="P488"/>
  <c r="BI482"/>
  <c r="BH482"/>
  <c r="BG482"/>
  <c r="BF482"/>
  <c r="T482"/>
  <c r="R482"/>
  <c r="P482"/>
  <c r="BI478"/>
  <c r="BH478"/>
  <c r="BG478"/>
  <c r="BF478"/>
  <c r="T478"/>
  <c r="R478"/>
  <c r="P478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2"/>
  <c r="BH432"/>
  <c r="BG432"/>
  <c r="BF432"/>
  <c r="T432"/>
  <c r="R432"/>
  <c r="P432"/>
  <c r="BI430"/>
  <c r="BH430"/>
  <c r="BG430"/>
  <c r="BF430"/>
  <c r="T430"/>
  <c r="R430"/>
  <c r="P430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8"/>
  <c r="BH418"/>
  <c r="BG418"/>
  <c r="BF418"/>
  <c r="T418"/>
  <c r="R418"/>
  <c r="P418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392"/>
  <c r="BH392"/>
  <c r="BG392"/>
  <c r="BF392"/>
  <c r="T392"/>
  <c r="R392"/>
  <c r="P392"/>
  <c r="BI389"/>
  <c r="BH389"/>
  <c r="BG389"/>
  <c r="BF389"/>
  <c r="T389"/>
  <c r="R389"/>
  <c r="P389"/>
  <c r="BI376"/>
  <c r="BH376"/>
  <c r="BG376"/>
  <c r="BF376"/>
  <c r="T376"/>
  <c r="R376"/>
  <c r="P376"/>
  <c r="BI367"/>
  <c r="BH367"/>
  <c r="BG367"/>
  <c r="BF367"/>
  <c r="T367"/>
  <c r="R367"/>
  <c r="P367"/>
  <c r="BI365"/>
  <c r="BH365"/>
  <c r="BG365"/>
  <c r="BF365"/>
  <c r="T365"/>
  <c r="R365"/>
  <c r="P365"/>
  <c r="BI352"/>
  <c r="BH352"/>
  <c r="BG352"/>
  <c r="BF352"/>
  <c r="T352"/>
  <c r="R352"/>
  <c r="P352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T330"/>
  <c r="R331"/>
  <c r="R330"/>
  <c r="P331"/>
  <c r="P330"/>
  <c r="BI329"/>
  <c r="BH329"/>
  <c r="BG329"/>
  <c r="BF329"/>
  <c r="T329"/>
  <c r="R329"/>
  <c r="P329"/>
  <c r="BI328"/>
  <c r="BH328"/>
  <c r="BG328"/>
  <c r="BF328"/>
  <c r="T328"/>
  <c r="R328"/>
  <c r="P328"/>
  <c r="BI323"/>
  <c r="BH323"/>
  <c r="BG323"/>
  <c r="BF323"/>
  <c r="T323"/>
  <c r="R323"/>
  <c r="P323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1"/>
  <c r="BH301"/>
  <c r="BG301"/>
  <c r="BF301"/>
  <c r="T301"/>
  <c r="R301"/>
  <c r="P301"/>
  <c r="BI295"/>
  <c r="BH295"/>
  <c r="BG295"/>
  <c r="BF295"/>
  <c r="T295"/>
  <c r="R295"/>
  <c r="P295"/>
  <c r="BI288"/>
  <c r="BH288"/>
  <c r="BG288"/>
  <c r="BF288"/>
  <c r="T288"/>
  <c r="R288"/>
  <c r="P288"/>
  <c r="BI285"/>
  <c r="BH285"/>
  <c r="BG285"/>
  <c r="BF285"/>
  <c r="T285"/>
  <c r="R285"/>
  <c r="P285"/>
  <c r="BI276"/>
  <c r="BH276"/>
  <c r="BG276"/>
  <c r="BF276"/>
  <c r="T276"/>
  <c r="R276"/>
  <c r="P276"/>
  <c r="BI267"/>
  <c r="BH267"/>
  <c r="BG267"/>
  <c r="BF267"/>
  <c r="T267"/>
  <c r="R267"/>
  <c r="P267"/>
  <c r="BI261"/>
  <c r="BH261"/>
  <c r="BG261"/>
  <c r="BF261"/>
  <c r="T261"/>
  <c r="R261"/>
  <c r="P261"/>
  <c r="BI259"/>
  <c r="BH259"/>
  <c r="BG259"/>
  <c r="BF259"/>
  <c r="T259"/>
  <c r="R259"/>
  <c r="P259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4"/>
  <c r="BH194"/>
  <c r="BG194"/>
  <c r="BF194"/>
  <c r="T194"/>
  <c r="R194"/>
  <c r="P194"/>
  <c r="BI179"/>
  <c r="BH179"/>
  <c r="BG179"/>
  <c r="BF179"/>
  <c r="T179"/>
  <c r="R179"/>
  <c r="P179"/>
  <c r="BI177"/>
  <c r="BH177"/>
  <c r="BG177"/>
  <c r="BF177"/>
  <c r="T177"/>
  <c r="R177"/>
  <c r="P177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3"/>
  <c r="BH143"/>
  <c r="BG143"/>
  <c r="BF143"/>
  <c r="T143"/>
  <c r="R143"/>
  <c r="P143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J115"/>
  <c r="J114"/>
  <c r="F114"/>
  <c r="F112"/>
  <c r="E110"/>
  <c r="J59"/>
  <c r="J58"/>
  <c r="F58"/>
  <c r="F56"/>
  <c r="E54"/>
  <c r="J20"/>
  <c r="E20"/>
  <c r="F115"/>
  <c r="J19"/>
  <c r="J14"/>
  <c r="J56"/>
  <c r="E7"/>
  <c r="E50"/>
  <c i="1" r="L50"/>
  <c r="AM50"/>
  <c r="AM49"/>
  <c r="L49"/>
  <c r="AM47"/>
  <c r="L47"/>
  <c r="L45"/>
  <c r="L44"/>
  <c i="2" r="J940"/>
  <c r="J758"/>
  <c r="J705"/>
  <c r="J621"/>
  <c r="BK534"/>
  <c r="J476"/>
  <c r="BK439"/>
  <c r="J323"/>
  <c r="J153"/>
  <c r="BK921"/>
  <c r="J716"/>
  <c r="BK547"/>
  <c r="BK430"/>
  <c r="BK267"/>
  <c r="J155"/>
  <c r="BK1014"/>
  <c r="BK970"/>
  <c r="J766"/>
  <c r="BK699"/>
  <c r="BK406"/>
  <c r="J239"/>
  <c i="3" r="BK276"/>
  <c r="J115"/>
  <c r="BK264"/>
  <c r="BK163"/>
  <c r="J346"/>
  <c r="J297"/>
  <c r="J212"/>
  <c r="J371"/>
  <c r="J206"/>
  <c i="4" r="BK236"/>
  <c r="J174"/>
  <c r="BK141"/>
  <c r="BK261"/>
  <c r="BK203"/>
  <c r="J153"/>
  <c r="BK268"/>
  <c r="J238"/>
  <c r="BK178"/>
  <c r="J113"/>
  <c r="J218"/>
  <c r="BK159"/>
  <c i="5" r="J292"/>
  <c r="BK238"/>
  <c r="J173"/>
  <c r="BK141"/>
  <c r="BK279"/>
  <c r="BK216"/>
  <c r="BK186"/>
  <c r="BK152"/>
  <c r="J284"/>
  <c r="J260"/>
  <c r="BK211"/>
  <c r="J154"/>
  <c r="BK273"/>
  <c r="J209"/>
  <c r="BK178"/>
  <c r="J160"/>
  <c i="6" r="J129"/>
  <c r="BK136"/>
  <c r="J114"/>
  <c i="7" r="J330"/>
  <c r="BK271"/>
  <c r="J223"/>
  <c r="BK185"/>
  <c r="J139"/>
  <c r="BK316"/>
  <c r="BK285"/>
  <c r="J248"/>
  <c r="J185"/>
  <c r="J163"/>
  <c r="J126"/>
  <c r="J311"/>
  <c r="J255"/>
  <c r="BK195"/>
  <c r="J160"/>
  <c r="BK131"/>
  <c r="BK324"/>
  <c r="J269"/>
  <c r="BK179"/>
  <c r="BK147"/>
  <c i="8" r="BK159"/>
  <c r="BK108"/>
  <c r="BK178"/>
  <c r="BK131"/>
  <c r="J103"/>
  <c r="BK174"/>
  <c r="BK203"/>
  <c r="J153"/>
  <c r="BK112"/>
  <c i="10" r="BK99"/>
  <c i="11" r="BK189"/>
  <c r="BK150"/>
  <c r="J198"/>
  <c r="J139"/>
  <c r="BK202"/>
  <c r="J171"/>
  <c r="BK113"/>
  <c r="J206"/>
  <c r="J195"/>
  <c r="J175"/>
  <c r="J129"/>
  <c i="12" r="BK210"/>
  <c r="J156"/>
  <c r="BK234"/>
  <c r="BK183"/>
  <c r="BK126"/>
  <c r="J192"/>
  <c r="BK143"/>
  <c r="BK225"/>
  <c r="J199"/>
  <c r="BK149"/>
  <c i="13" r="BK134"/>
  <c r="BK107"/>
  <c r="J128"/>
  <c i="14" r="J129"/>
  <c r="BK119"/>
  <c r="BK129"/>
  <c r="BK120"/>
  <c i="15" r="BK107"/>
  <c r="J123"/>
  <c r="BK143"/>
  <c r="J139"/>
  <c i="16" r="BK104"/>
  <c r="J110"/>
  <c r="J116"/>
  <c i="17" r="BK142"/>
  <c r="J157"/>
  <c r="J124"/>
  <c r="BK127"/>
  <c r="J143"/>
  <c r="BK111"/>
  <c i="18" r="BK101"/>
  <c r="BK123"/>
  <c r="J127"/>
  <c r="J125"/>
  <c i="19" r="J257"/>
  <c r="BK218"/>
  <c r="BK173"/>
  <c r="BK139"/>
  <c r="J262"/>
  <c r="BK228"/>
  <c r="BK197"/>
  <c r="J167"/>
  <c r="J141"/>
  <c r="BK114"/>
  <c r="J236"/>
  <c r="J218"/>
  <c r="BK194"/>
  <c r="BK149"/>
  <c r="BK124"/>
  <c r="BK253"/>
  <c r="J233"/>
  <c r="J176"/>
  <c r="BK127"/>
  <c i="20" r="J202"/>
  <c r="BK155"/>
  <c r="J113"/>
  <c r="J213"/>
  <c r="J171"/>
  <c r="BK125"/>
  <c r="J107"/>
  <c r="BK197"/>
  <c r="J177"/>
  <c r="BK159"/>
  <c r="J139"/>
  <c r="J118"/>
  <c r="J111"/>
  <c r="BK203"/>
  <c r="J155"/>
  <c r="J142"/>
  <c i="22" r="J126"/>
  <c r="J180"/>
  <c r="J147"/>
  <c r="BK219"/>
  <c r="J100"/>
  <c i="23" r="BK264"/>
  <c r="BK152"/>
  <c r="J319"/>
  <c r="J246"/>
  <c r="J112"/>
  <c r="BK297"/>
  <c r="BK332"/>
  <c r="J194"/>
  <c r="BK91"/>
  <c i="24" r="J83"/>
  <c i="2" r="J328"/>
  <c r="J1047"/>
  <c r="J894"/>
  <c r="J712"/>
  <c r="J594"/>
  <c r="BK410"/>
  <c r="BK179"/>
  <c r="J944"/>
  <c r="BK715"/>
  <c r="BK572"/>
  <c r="J501"/>
  <c r="J457"/>
  <c r="J301"/>
  <c r="BK1047"/>
  <c r="BK876"/>
  <c r="J793"/>
  <c r="BK694"/>
  <c r="BK575"/>
  <c r="BK459"/>
  <c r="J404"/>
  <c r="J201"/>
  <c i="3" r="J326"/>
  <c r="J197"/>
  <c r="BK315"/>
  <c r="BK224"/>
  <c r="J361"/>
  <c r="J285"/>
  <c r="BK206"/>
  <c r="J119"/>
  <c r="J311"/>
  <c r="J101"/>
  <c i="4" r="J209"/>
  <c r="BK176"/>
  <c r="BK125"/>
  <c r="J263"/>
  <c r="J246"/>
  <c r="J201"/>
  <c r="BK131"/>
  <c r="J258"/>
  <c r="BK226"/>
  <c r="J145"/>
  <c r="BK103"/>
  <c r="J220"/>
  <c r="BK153"/>
  <c r="J111"/>
  <c i="5" r="J274"/>
  <c r="BK233"/>
  <c r="J182"/>
  <c r="BK168"/>
  <c r="J297"/>
  <c r="BK231"/>
  <c r="BK212"/>
  <c r="J185"/>
  <c r="BK138"/>
  <c r="BK274"/>
  <c r="BK244"/>
  <c r="BK195"/>
  <c r="BK145"/>
  <c r="BK258"/>
  <c r="BK194"/>
  <c r="BK161"/>
  <c i="6" r="BK140"/>
  <c r="J110"/>
  <c r="BK127"/>
  <c r="BK106"/>
  <c i="7" r="BK338"/>
  <c r="J285"/>
  <c r="J227"/>
  <c r="BK194"/>
  <c r="J171"/>
  <c r="J135"/>
  <c r="BK344"/>
  <c r="BK314"/>
  <c r="J277"/>
  <c r="BK238"/>
  <c r="BK199"/>
  <c r="J165"/>
  <c r="BK141"/>
  <c r="BK343"/>
  <c r="BK305"/>
  <c r="BK252"/>
  <c r="J231"/>
  <c r="BK175"/>
  <c r="J147"/>
  <c r="J357"/>
  <c r="BK322"/>
  <c r="J266"/>
  <c r="J246"/>
  <c r="BK181"/>
  <c r="BK155"/>
  <c i="8" r="J206"/>
  <c r="BK135"/>
  <c r="BK205"/>
  <c r="BK163"/>
  <c r="J141"/>
  <c r="J202"/>
  <c r="J178"/>
  <c r="J157"/>
  <c r="J116"/>
  <c r="BK189"/>
  <c r="BK143"/>
  <c i="9" r="BK94"/>
  <c i="10" r="J100"/>
  <c i="11" r="J202"/>
  <c r="BK175"/>
  <c r="BK152"/>
  <c r="BK120"/>
  <c r="J173"/>
  <c r="BK141"/>
  <c r="BK119"/>
  <c r="BK184"/>
  <c r="BK153"/>
  <c r="J193"/>
  <c r="BK169"/>
  <c r="BK142"/>
  <c r="J127"/>
  <c i="12" r="BK232"/>
  <c r="BK177"/>
  <c r="J136"/>
  <c r="BK228"/>
  <c r="J172"/>
  <c r="J110"/>
  <c r="BK201"/>
  <c r="J174"/>
  <c r="J134"/>
  <c r="J230"/>
  <c r="J189"/>
  <c r="J126"/>
  <c r="J109"/>
  <c i="13" r="BK103"/>
  <c r="J114"/>
  <c r="BK133"/>
  <c i="14" r="BK144"/>
  <c r="BK110"/>
  <c r="BK128"/>
  <c r="BK102"/>
  <c r="J146"/>
  <c r="J122"/>
  <c i="15" r="J126"/>
  <c r="J105"/>
  <c r="J117"/>
  <c r="BK122"/>
  <c r="BK112"/>
  <c i="16" r="BK118"/>
  <c r="BK117"/>
  <c r="BK110"/>
  <c i="17" r="J121"/>
  <c r="J144"/>
  <c r="J158"/>
  <c r="BK158"/>
  <c r="BK121"/>
  <c i="18" r="BK112"/>
  <c r="BK122"/>
  <c r="BK136"/>
  <c r="BK119"/>
  <c i="19" r="J238"/>
  <c r="J191"/>
  <c r="BK165"/>
  <c r="BK135"/>
  <c r="J252"/>
  <c r="J222"/>
  <c r="J188"/>
  <c r="J149"/>
  <c r="BK119"/>
  <c r="J239"/>
  <c r="BK212"/>
  <c r="BK188"/>
  <c r="J148"/>
  <c r="BK110"/>
  <c r="J256"/>
  <c r="J231"/>
  <c r="BK178"/>
  <c r="J129"/>
  <c i="20" r="BK206"/>
  <c r="J167"/>
  <c r="BK133"/>
  <c r="BK177"/>
  <c r="J121"/>
  <c r="BK210"/>
  <c r="BK184"/>
  <c r="BK162"/>
  <c r="J146"/>
  <c r="BK113"/>
  <c r="J210"/>
  <c r="J164"/>
  <c r="BK139"/>
  <c r="BK120"/>
  <c i="21" r="J114"/>
  <c r="BK112"/>
  <c r="BK100"/>
  <c r="J100"/>
  <c i="22" r="J221"/>
  <c r="BK164"/>
  <c r="BK259"/>
  <c r="J204"/>
  <c r="BK116"/>
  <c r="J199"/>
  <c r="J104"/>
  <c i="23" r="BK306"/>
  <c r="BK236"/>
  <c r="J140"/>
  <c r="J323"/>
  <c r="J281"/>
  <c r="BK171"/>
  <c r="J333"/>
  <c r="J285"/>
  <c r="J99"/>
  <c r="BK231"/>
  <c r="BK203"/>
  <c r="BK103"/>
  <c i="24" r="BK93"/>
  <c r="BK88"/>
  <c i="2" r="BK813"/>
  <c r="J738"/>
  <c r="BK681"/>
  <c r="J631"/>
  <c r="J564"/>
  <c r="BK515"/>
  <c r="BK468"/>
  <c r="BK443"/>
  <c r="J389"/>
  <c r="BK285"/>
  <c r="BK143"/>
  <c r="J906"/>
  <c r="BK724"/>
  <c r="BK649"/>
  <c r="J566"/>
  <c r="BK458"/>
  <c r="J352"/>
  <c r="BK233"/>
  <c r="J1014"/>
  <c r="BK975"/>
  <c r="J829"/>
  <c r="BK720"/>
  <c r="BK617"/>
  <c r="J532"/>
  <c r="BK466"/>
  <c r="J418"/>
  <c r="J310"/>
  <c r="J134"/>
  <c r="J923"/>
  <c r="BK855"/>
  <c r="J732"/>
  <c r="BK657"/>
  <c r="J590"/>
  <c r="BK501"/>
  <c r="BK352"/>
  <c r="J196"/>
  <c i="3" r="BK363"/>
  <c r="J253"/>
  <c r="BK119"/>
  <c r="BK301"/>
  <c r="J260"/>
  <c r="BK151"/>
  <c r="J315"/>
  <c r="J238"/>
  <c r="J132"/>
  <c r="BK366"/>
  <c r="BK293"/>
  <c r="J234"/>
  <c r="J175"/>
  <c i="4" r="BK246"/>
  <c r="BK205"/>
  <c r="J175"/>
  <c r="J159"/>
  <c r="J115"/>
  <c r="BK266"/>
  <c r="J242"/>
  <c r="J214"/>
  <c r="J176"/>
  <c r="J127"/>
  <c r="J270"/>
  <c r="BK242"/>
  <c r="BK191"/>
  <c r="BK121"/>
  <c r="J99"/>
  <c r="J226"/>
  <c r="BK184"/>
  <c r="J137"/>
  <c i="5" r="J279"/>
  <c r="J258"/>
  <c r="BK235"/>
  <c r="BK202"/>
  <c r="J175"/>
  <c r="BK142"/>
  <c r="J294"/>
  <c r="BK253"/>
  <c r="J223"/>
  <c r="BK205"/>
  <c r="BK172"/>
  <c r="J142"/>
  <c r="J295"/>
  <c r="BK270"/>
  <c r="BK230"/>
  <c r="BK184"/>
  <c r="BK156"/>
  <c r="BK301"/>
  <c r="J271"/>
  <c r="BK213"/>
  <c r="BK183"/>
  <c r="J166"/>
  <c r="J145"/>
  <c i="6" r="J128"/>
  <c r="BK138"/>
  <c r="BK131"/>
  <c r="J113"/>
  <c i="7" r="BK326"/>
  <c r="BK282"/>
  <c r="J221"/>
  <c r="J201"/>
  <c r="J177"/>
  <c r="J144"/>
  <c r="BK358"/>
  <c r="BK307"/>
  <c r="J284"/>
  <c r="J254"/>
  <c r="J204"/>
  <c r="BK172"/>
  <c r="J152"/>
  <c r="J355"/>
  <c r="J316"/>
  <c r="BK281"/>
  <c r="BK244"/>
  <c r="BK183"/>
  <c r="BK162"/>
  <c r="BK137"/>
  <c r="J331"/>
  <c r="J282"/>
  <c r="J250"/>
  <c r="J194"/>
  <c r="J166"/>
  <c r="BK150"/>
  <c i="8" r="J198"/>
  <c r="BK126"/>
  <c r="BK200"/>
  <c r="BK166"/>
  <c r="BK148"/>
  <c r="BK109"/>
  <c r="J191"/>
  <c r="J117"/>
  <c r="BK191"/>
  <c r="BK145"/>
  <c i="9" r="BK95"/>
  <c i="10" r="BK95"/>
  <c r="J97"/>
  <c i="11" r="J178"/>
  <c r="J144"/>
  <c r="BK118"/>
  <c r="J165"/>
  <c r="J131"/>
  <c r="J109"/>
  <c r="BK168"/>
  <c r="J133"/>
  <c r="BK186"/>
  <c r="J153"/>
  <c r="BK132"/>
  <c r="J112"/>
  <c i="12" r="BK212"/>
  <c r="BK134"/>
  <c r="BK215"/>
  <c r="BK168"/>
  <c r="BK114"/>
  <c r="BK206"/>
  <c r="J190"/>
  <c r="J166"/>
  <c r="J226"/>
  <c r="BK198"/>
  <c r="J168"/>
  <c r="J131"/>
  <c r="BK106"/>
  <c i="13" r="J112"/>
  <c r="J120"/>
  <c r="J110"/>
  <c r="BK113"/>
  <c i="14" r="J123"/>
  <c r="J133"/>
  <c r="BK101"/>
  <c r="J143"/>
  <c i="15" r="J140"/>
  <c r="J108"/>
  <c r="J131"/>
  <c r="J107"/>
  <c r="J111"/>
  <c r="BK117"/>
  <c i="16" r="BK120"/>
  <c r="J112"/>
  <c i="17" r="BK143"/>
  <c r="J105"/>
  <c r="BK128"/>
  <c r="BK113"/>
  <c r="J110"/>
  <c i="18" r="BK130"/>
  <c r="BK107"/>
  <c r="J123"/>
  <c i="19" r="BK230"/>
  <c r="J170"/>
  <c r="BK130"/>
  <c r="BK245"/>
  <c r="BK196"/>
  <c r="J136"/>
  <c r="J266"/>
  <c r="J227"/>
  <c r="BK198"/>
  <c r="J146"/>
  <c r="BK266"/>
  <c r="J242"/>
  <c r="J205"/>
  <c r="BK144"/>
  <c i="20" r="BK211"/>
  <c r="J153"/>
  <c r="BK182"/>
  <c r="BK129"/>
  <c i="21" r="J111"/>
  <c r="J107"/>
  <c r="BK105"/>
  <c i="22" r="J219"/>
  <c r="J134"/>
  <c r="BK217"/>
  <c r="J94"/>
  <c r="BK184"/>
  <c r="J124"/>
  <c r="J193"/>
  <c i="23" r="J303"/>
  <c r="BK194"/>
  <c r="BK351"/>
  <c r="BK301"/>
  <c r="J178"/>
  <c r="BK343"/>
  <c r="BK281"/>
  <c r="BK305"/>
  <c r="BK185"/>
  <c i="24" r="J84"/>
  <c r="BK95"/>
  <c i="2" r="J930"/>
  <c r="J760"/>
  <c r="J650"/>
  <c r="BK581"/>
  <c r="BK519"/>
  <c r="BK461"/>
  <c r="BK418"/>
  <c r="J322"/>
  <c r="BK151"/>
  <c r="J876"/>
  <c r="J685"/>
  <c r="J581"/>
  <c r="J450"/>
  <c r="BK301"/>
  <c r="J151"/>
  <c r="BK986"/>
  <c r="J771"/>
  <c r="BK653"/>
  <c r="J528"/>
  <c r="J460"/>
  <c r="J392"/>
  <c r="J288"/>
  <c r="BK919"/>
  <c r="BK760"/>
  <c r="J699"/>
  <c r="J613"/>
  <c r="BK465"/>
  <c r="J426"/>
  <c r="J285"/>
  <c r="BK125"/>
  <c i="3" r="J264"/>
  <c r="BK112"/>
  <c r="J270"/>
  <c r="J179"/>
  <c r="J334"/>
  <c r="BK242"/>
  <c r="BK122"/>
  <c r="BK253"/>
  <c r="J151"/>
  <c i="4" r="J228"/>
  <c r="BK199"/>
  <c r="J135"/>
  <c r="BK250"/>
  <c r="BK207"/>
  <c r="J141"/>
  <c r="J243"/>
  <c r="BK189"/>
  <c r="BK127"/>
  <c i="5" r="BK281"/>
  <c r="J242"/>
  <c r="J214"/>
  <c r="BK159"/>
  <c r="J301"/>
  <c r="BK246"/>
  <c r="J222"/>
  <c r="J178"/>
  <c r="J158"/>
  <c r="J305"/>
  <c r="J259"/>
  <c r="J225"/>
  <c r="J183"/>
  <c r="BK143"/>
  <c r="BK257"/>
  <c r="J200"/>
  <c r="J168"/>
  <c r="J151"/>
  <c i="6" r="J131"/>
  <c r="BK115"/>
  <c r="J126"/>
  <c i="7" r="BK308"/>
  <c r="BK242"/>
  <c r="J199"/>
  <c r="J161"/>
  <c r="J352"/>
  <c r="BK311"/>
  <c r="J251"/>
  <c r="J184"/>
  <c r="J162"/>
  <c r="BK360"/>
  <c r="BK340"/>
  <c r="J286"/>
  <c r="BK229"/>
  <c r="J169"/>
  <c r="BK132"/>
  <c r="J343"/>
  <c r="J291"/>
  <c r="J229"/>
  <c r="J170"/>
  <c r="J134"/>
  <c i="8" r="BK121"/>
  <c r="BK202"/>
  <c r="BK171"/>
  <c r="J128"/>
  <c r="J196"/>
  <c r="BK128"/>
  <c r="BK201"/>
  <c r="BK141"/>
  <c i="9" r="J94"/>
  <c i="10" r="BK94"/>
  <c i="11" r="J190"/>
  <c r="J148"/>
  <c r="J117"/>
  <c r="BK157"/>
  <c r="BK123"/>
  <c r="J185"/>
  <c r="BK134"/>
  <c r="J189"/>
  <c r="J146"/>
  <c r="J119"/>
  <c i="12" r="J214"/>
  <c r="J160"/>
  <c r="BK113"/>
  <c r="BK121"/>
  <c r="BK226"/>
  <c r="BK179"/>
  <c r="BK141"/>
  <c r="J210"/>
  <c r="BK172"/>
  <c r="J121"/>
  <c i="13" r="J116"/>
  <c r="J131"/>
  <c r="J115"/>
  <c i="14" r="J119"/>
  <c r="BK125"/>
  <c r="J128"/>
  <c r="BK113"/>
  <c i="15" r="J114"/>
  <c r="J120"/>
  <c r="BK114"/>
  <c i="16" r="J117"/>
  <c r="BK121"/>
  <c i="17" r="BK107"/>
  <c r="J123"/>
  <c r="BK105"/>
  <c r="BK114"/>
  <c i="18" r="BK105"/>
  <c r="J119"/>
  <c r="J124"/>
  <c r="J107"/>
  <c i="19" r="BK183"/>
  <c r="BK155"/>
  <c r="J264"/>
  <c r="J214"/>
  <c r="J155"/>
  <c r="BK129"/>
  <c r="BK233"/>
  <c r="J196"/>
  <c r="J151"/>
  <c r="J114"/>
  <c r="J250"/>
  <c r="J234"/>
  <c r="BK180"/>
  <c r="J122"/>
  <c i="20" r="BK192"/>
  <c r="J134"/>
  <c r="J215"/>
  <c r="BK167"/>
  <c r="BK124"/>
  <c r="J206"/>
  <c r="J181"/>
  <c r="BK156"/>
  <c r="J120"/>
  <c r="J208"/>
  <c r="BK153"/>
  <c r="J135"/>
  <c r="BK111"/>
  <c i="21" r="BK113"/>
  <c r="BK99"/>
  <c i="22" r="BK251"/>
  <c r="J178"/>
  <c r="BK104"/>
  <c r="BK195"/>
  <c r="BK253"/>
  <c r="J189"/>
  <c r="BK112"/>
  <c r="J184"/>
  <c i="23" r="J307"/>
  <c r="BK246"/>
  <c r="BK112"/>
  <c r="J304"/>
  <c r="J164"/>
  <c r="J332"/>
  <c r="J236"/>
  <c r="BK303"/>
  <c r="J148"/>
  <c i="24" r="BK84"/>
  <c r="BK92"/>
  <c i="2" r="BK825"/>
  <c r="BK771"/>
  <c r="J649"/>
  <c r="J572"/>
  <c r="J524"/>
  <c r="J446"/>
  <c r="J331"/>
  <c r="BK288"/>
  <c r="BK940"/>
  <c r="BK739"/>
  <c r="BK642"/>
  <c r="J569"/>
  <c r="BK453"/>
  <c r="BK314"/>
  <c r="J206"/>
  <c r="J1013"/>
  <c r="J986"/>
  <c r="BK958"/>
  <c r="J724"/>
  <c r="BK646"/>
  <c r="BK524"/>
  <c r="BK463"/>
  <c r="BK408"/>
  <c r="BK295"/>
  <c r="J125"/>
  <c r="BK1019"/>
  <c r="BK902"/>
  <c r="J773"/>
  <c r="BK704"/>
  <c r="J638"/>
  <c r="BK586"/>
  <c r="BK517"/>
  <c r="J444"/>
  <c r="BK329"/>
  <c r="J179"/>
  <c i="3" r="BK297"/>
  <c r="BK139"/>
  <c r="BK307"/>
  <c r="BK238"/>
  <c r="BK338"/>
  <c r="BK234"/>
  <c r="J106"/>
  <c r="J246"/>
  <c i="4" r="BK258"/>
  <c r="J186"/>
  <c r="J106"/>
  <c r="BK245"/>
  <c r="BK165"/>
  <c r="BK99"/>
  <c r="J216"/>
  <c r="BK137"/>
  <c r="BK95"/>
  <c r="J188"/>
  <c r="J143"/>
  <c r="BK102"/>
  <c i="5" r="BK263"/>
  <c r="J231"/>
  <c r="J192"/>
  <c r="J310"/>
  <c r="J261"/>
  <c r="J238"/>
  <c r="J207"/>
  <c r="BK176"/>
  <c r="BK297"/>
  <c r="J253"/>
  <c r="BK196"/>
  <c r="J167"/>
  <c r="J309"/>
  <c r="BK260"/>
  <c r="BK204"/>
  <c r="BK167"/>
  <c r="J140"/>
  <c i="6" r="BK108"/>
  <c r="J118"/>
  <c r="BK104"/>
  <c i="7" r="BK286"/>
  <c r="BK212"/>
  <c r="BK178"/>
  <c r="J360"/>
  <c r="J326"/>
  <c r="J305"/>
  <c r="BK255"/>
  <c r="J198"/>
  <c r="BK143"/>
  <c r="BK357"/>
  <c r="BK299"/>
  <c r="BK248"/>
  <c r="BK210"/>
  <c r="BK170"/>
  <c r="BK350"/>
  <c r="BK289"/>
  <c r="BK231"/>
  <c r="J167"/>
  <c r="BK127"/>
  <c i="8" r="J118"/>
  <c r="BK193"/>
  <c r="J143"/>
  <c r="J199"/>
  <c r="J150"/>
  <c r="J186"/>
  <c r="J129"/>
  <c i="10" r="J102"/>
  <c i="11" r="J205"/>
  <c r="J179"/>
  <c r="J138"/>
  <c r="BK161"/>
  <c r="J121"/>
  <c r="BK187"/>
  <c r="BK115"/>
  <c r="BK110"/>
  <c r="J203"/>
  <c r="J184"/>
  <c r="BK133"/>
  <c i="12" r="J219"/>
  <c r="J164"/>
  <c r="J132"/>
  <c r="BK213"/>
  <c r="J143"/>
  <c r="J212"/>
  <c r="J170"/>
  <c r="BK122"/>
  <c r="BK184"/>
  <c r="BK130"/>
  <c r="BK110"/>
  <c i="13" r="BK131"/>
  <c r="BK112"/>
  <c r="BK102"/>
  <c i="14" r="BK146"/>
  <c r="J111"/>
  <c r="BK104"/>
  <c i="15" r="BK138"/>
  <c r="J134"/>
  <c i="19" r="J254"/>
  <c r="J208"/>
  <c r="J185"/>
  <c r="BK141"/>
  <c r="BK267"/>
  <c r="BK240"/>
  <c r="BK207"/>
  <c r="J154"/>
  <c r="J119"/>
  <c i="20" r="BK191"/>
  <c r="BK146"/>
  <c r="BK104"/>
  <c r="J192"/>
  <c r="BK164"/>
  <c r="BK117"/>
  <c r="J203"/>
  <c r="J182"/>
  <c r="J169"/>
  <c r="BK150"/>
  <c r="J127"/>
  <c r="J104"/>
  <c r="BK212"/>
  <c r="BK161"/>
  <c r="J138"/>
  <c i="22" r="BK100"/>
  <c r="BK204"/>
  <c r="J138"/>
  <c r="BK189"/>
  <c i="23" r="BK339"/>
  <c r="J183"/>
  <c r="BK349"/>
  <c r="J259"/>
  <c r="J328"/>
  <c r="J203"/>
  <c r="BK254"/>
  <c r="BK117"/>
  <c i="24" r="BK83"/>
  <c r="J91"/>
  <c i="2" r="BK155"/>
  <c r="J919"/>
  <c r="J704"/>
  <c r="BK640"/>
  <c r="J448"/>
  <c r="J276"/>
  <c r="J803"/>
  <c r="BK676"/>
  <c r="BK594"/>
  <c r="BK521"/>
  <c r="BK462"/>
  <c r="BK404"/>
  <c r="BK317"/>
  <c r="J143"/>
  <c r="J925"/>
  <c r="BK808"/>
  <c r="J706"/>
  <c r="J642"/>
  <c r="J547"/>
  <c r="BK424"/>
  <c r="J233"/>
  <c r="J129"/>
  <c i="3" r="BK260"/>
  <c r="J97"/>
  <c r="J250"/>
  <c r="BK372"/>
  <c r="J330"/>
  <c r="J267"/>
  <c r="J372"/>
  <c r="J187"/>
  <c i="4" r="J244"/>
  <c r="J184"/>
  <c r="J151"/>
  <c r="BK269"/>
  <c r="J237"/>
  <c r="J155"/>
  <c r="BK104"/>
  <c r="BK244"/>
  <c r="J193"/>
  <c r="BK119"/>
  <c r="BK98"/>
  <c r="J180"/>
  <c r="J131"/>
  <c r="J95"/>
  <c i="5" r="J254"/>
  <c r="J204"/>
  <c r="BK170"/>
  <c r="J307"/>
  <c r="J281"/>
  <c r="J218"/>
  <c r="J159"/>
  <c r="BK294"/>
  <c r="J255"/>
  <c r="J199"/>
  <c r="J152"/>
  <c r="BK286"/>
  <c r="BK207"/>
  <c r="J169"/>
  <c r="J153"/>
  <c i="6" r="J127"/>
  <c r="J140"/>
  <c r="BK111"/>
  <c r="J120"/>
  <c r="BK116"/>
  <c i="7" r="J327"/>
  <c r="BK278"/>
  <c r="J214"/>
  <c r="J189"/>
  <c r="BK160"/>
  <c r="BK361"/>
  <c r="J324"/>
  <c r="J308"/>
  <c r="J252"/>
  <c r="J187"/>
  <c r="BK173"/>
  <c r="BK146"/>
  <c r="BK363"/>
  <c r="J320"/>
  <c r="BK297"/>
  <c r="BK246"/>
  <c r="BK201"/>
  <c r="BK167"/>
  <c r="J141"/>
  <c r="BK346"/>
  <c r="J314"/>
  <c r="J275"/>
  <c r="BK234"/>
  <c r="BK192"/>
  <c r="BK165"/>
  <c r="J137"/>
  <c i="8" r="J148"/>
  <c r="BK106"/>
  <c r="BK179"/>
  <c r="BK153"/>
  <c r="BK114"/>
  <c r="J193"/>
  <c r="J171"/>
  <c r="J137"/>
  <c r="J104"/>
  <c r="J169"/>
  <c r="J134"/>
  <c i="10" r="BK102"/>
  <c r="BK98"/>
  <c r="J94"/>
  <c i="11" r="BK185"/>
  <c r="J136"/>
  <c r="J111"/>
  <c r="J162"/>
  <c r="BK136"/>
  <c r="J114"/>
  <c r="BK178"/>
  <c r="BK137"/>
  <c r="J187"/>
  <c r="BK165"/>
  <c r="BK138"/>
  <c r="BK121"/>
  <c i="12" r="J215"/>
  <c r="J183"/>
  <c r="BK151"/>
  <c r="BK112"/>
  <c r="BK205"/>
  <c r="BK158"/>
  <c r="J123"/>
  <c r="J224"/>
  <c r="J188"/>
  <c r="BK147"/>
  <c r="BK224"/>
  <c r="J205"/>
  <c r="BK170"/>
  <c r="J119"/>
  <c i="13" r="J130"/>
  <c r="BK128"/>
  <c r="J102"/>
  <c r="BK120"/>
  <c i="14" r="BK126"/>
  <c r="BK145"/>
  <c r="BK116"/>
  <c r="J140"/>
  <c r="J139"/>
  <c i="15" r="BK135"/>
  <c r="J112"/>
  <c r="J138"/>
  <c r="BK105"/>
  <c r="BK106"/>
  <c i="16" r="J113"/>
  <c r="BK113"/>
  <c r="J108"/>
  <c i="17" r="BK155"/>
  <c r="J141"/>
  <c r="J155"/>
  <c r="J118"/>
  <c r="J114"/>
  <c r="J139"/>
  <c i="18" r="J134"/>
  <c r="BK129"/>
  <c r="J115"/>
  <c r="J122"/>
  <c r="J108"/>
  <c i="19" r="J223"/>
  <c r="J159"/>
  <c r="BK122"/>
  <c r="BK242"/>
  <c r="BK210"/>
  <c r="J180"/>
  <c r="J144"/>
  <c r="BK252"/>
  <c r="BK222"/>
  <c r="J197"/>
  <c r="BK167"/>
  <c r="J125"/>
  <c r="BK264"/>
  <c r="BK238"/>
  <c r="J189"/>
  <c r="BK143"/>
  <c i="20" r="J220"/>
  <c r="J187"/>
  <c r="J144"/>
  <c r="J105"/>
  <c r="BK216"/>
  <c r="J184"/>
  <c r="J147"/>
  <c r="BK114"/>
  <c r="J200"/>
  <c r="J179"/>
  <c r="BK158"/>
  <c r="J129"/>
  <c r="BK110"/>
  <c r="BK205"/>
  <c r="J156"/>
  <c r="BK134"/>
  <c i="21" r="BK118"/>
  <c r="J116"/>
  <c r="BK114"/>
  <c i="22" r="BK257"/>
  <c r="J210"/>
  <c r="BK143"/>
  <c r="J235"/>
  <c r="BK180"/>
  <c r="J257"/>
  <c r="BK178"/>
  <c i="23" r="J345"/>
  <c r="BK285"/>
  <c r="BK156"/>
  <c r="J343"/>
  <c r="J264"/>
  <c r="BK211"/>
  <c r="BK126"/>
  <c r="BK319"/>
  <c r="BK255"/>
  <c r="BK328"/>
  <c r="BK140"/>
  <c i="24" r="BK85"/>
  <c r="J96"/>
  <c r="J86"/>
  <c i="2" r="BK944"/>
  <c r="BK793"/>
  <c r="J728"/>
  <c r="J640"/>
  <c r="J578"/>
  <c r="J521"/>
  <c r="BK478"/>
  <c r="BK445"/>
  <c r="J410"/>
  <c r="BK310"/>
  <c r="BK194"/>
  <c r="BK930"/>
  <c r="J879"/>
  <c r="J707"/>
  <c r="J627"/>
  <c r="J597"/>
  <c r="BK442"/>
  <c r="J306"/>
  <c r="J160"/>
  <c r="BK1017"/>
  <c r="J988"/>
  <c r="BK960"/>
  <c r="J739"/>
  <c r="BK590"/>
  <c r="J519"/>
  <c r="J461"/>
  <c r="BK389"/>
  <c r="J259"/>
  <c r="BK1041"/>
  <c r="BK906"/>
  <c r="BK799"/>
  <c r="BK707"/>
  <c r="BK678"/>
  <c r="BK564"/>
  <c r="J463"/>
  <c r="J447"/>
  <c r="BK328"/>
  <c r="J228"/>
  <c i="3" r="J301"/>
  <c r="J195"/>
  <c r="J363"/>
  <c r="J273"/>
  <c r="BK200"/>
  <c r="BK371"/>
  <c r="BK341"/>
  <c r="BK270"/>
  <c r="BK187"/>
  <c r="BK97"/>
  <c r="BK197"/>
  <c r="BK106"/>
  <c i="4" r="J234"/>
  <c r="J191"/>
  <c r="J170"/>
  <c r="J123"/>
  <c r="BK270"/>
  <c r="BK248"/>
  <c r="BK222"/>
  <c r="BK186"/>
  <c r="BK133"/>
  <c r="J266"/>
  <c r="J232"/>
  <c r="BK211"/>
  <c r="J139"/>
  <c r="J107"/>
  <c r="J207"/>
  <c r="BK145"/>
  <c r="BK106"/>
  <c i="5" r="BK272"/>
  <c r="J250"/>
  <c r="J217"/>
  <c r="J181"/>
  <c r="J150"/>
  <c r="J303"/>
  <c r="J268"/>
  <c r="BK228"/>
  <c r="J211"/>
  <c r="BK191"/>
  <c r="BK160"/>
  <c r="BK307"/>
  <c r="BK261"/>
  <c r="BK248"/>
  <c r="BK197"/>
  <c r="J164"/>
  <c r="J136"/>
  <c r="BK255"/>
  <c r="J205"/>
  <c r="J174"/>
  <c r="BK163"/>
  <c r="BK137"/>
  <c i="6" r="BK120"/>
  <c r="J138"/>
  <c r="BK117"/>
  <c i="7" r="J361"/>
  <c r="J297"/>
  <c r="J244"/>
  <c r="J210"/>
  <c r="BK184"/>
  <c r="J157"/>
  <c r="J346"/>
  <c r="J322"/>
  <c r="BK303"/>
  <c r="J259"/>
  <c r="BK221"/>
  <c r="J182"/>
  <c r="BK144"/>
  <c r="BK364"/>
  <c r="J338"/>
  <c r="BK291"/>
  <c r="BK250"/>
  <c r="J225"/>
  <c r="J173"/>
  <c r="J143"/>
  <c r="J347"/>
  <c r="BK304"/>
  <c r="J262"/>
  <c r="BK216"/>
  <c r="J175"/>
  <c r="J142"/>
  <c i="8" r="J145"/>
  <c r="BK104"/>
  <c r="J189"/>
  <c r="BK157"/>
  <c r="BK129"/>
  <c r="BK198"/>
  <c r="BK173"/>
  <c r="J135"/>
  <c r="J200"/>
  <c r="J161"/>
  <c r="J123"/>
  <c i="10" r="BK101"/>
  <c i="11" r="J201"/>
  <c r="BK171"/>
  <c r="BK135"/>
  <c r="BK195"/>
  <c r="J160"/>
  <c r="J120"/>
  <c r="J196"/>
  <c r="BK147"/>
  <c r="BK191"/>
  <c r="BK173"/>
  <c r="BK144"/>
  <c r="J126"/>
  <c i="12" r="BK235"/>
  <c r="BK197"/>
  <c r="J117"/>
  <c r="J225"/>
  <c r="BK192"/>
  <c r="BK132"/>
  <c r="J228"/>
  <c r="J198"/>
  <c r="BK145"/>
  <c r="J113"/>
  <c r="J208"/>
  <c r="BK174"/>
  <c r="BK124"/>
  <c r="BK111"/>
  <c i="13" r="J134"/>
  <c r="J103"/>
  <c r="BK130"/>
  <c i="14" r="BK143"/>
  <c r="BK107"/>
  <c r="J120"/>
  <c r="J107"/>
  <c r="J115"/>
  <c r="BK123"/>
  <c i="15" r="BK131"/>
  <c r="J103"/>
  <c r="BK118"/>
  <c r="BK126"/>
  <c r="J102"/>
  <c i="16" r="BK99"/>
  <c r="BK107"/>
  <c i="17" r="BK132"/>
  <c r="J135"/>
  <c r="J111"/>
  <c r="BK153"/>
  <c i="18" r="BK135"/>
  <c r="BK120"/>
  <c r="J133"/>
  <c i="19" r="J255"/>
  <c r="BK182"/>
  <c r="J124"/>
  <c r="J203"/>
  <c r="BK176"/>
  <c r="J127"/>
  <c r="J253"/>
  <c r="J220"/>
  <c r="J192"/>
  <c r="BK112"/>
  <c r="BK255"/>
  <c r="J228"/>
  <c r="BK164"/>
  <c r="J108"/>
  <c i="20" r="J173"/>
  <c r="BK108"/>
  <c r="J211"/>
  <c r="BK138"/>
  <c i="21" r="BK115"/>
  <c r="BK111"/>
  <c r="J99"/>
  <c i="22" r="J201"/>
  <c r="BK94"/>
  <c r="BK193"/>
  <c r="BK238"/>
  <c r="BK168"/>
  <c r="J108"/>
  <c r="BK157"/>
  <c i="23" r="BK289"/>
  <c r="BK173"/>
  <c r="J318"/>
  <c r="BK250"/>
  <c r="BK323"/>
  <c r="BK224"/>
  <c r="J250"/>
  <c i="24" r="BK96"/>
  <c r="J98"/>
  <c r="J90"/>
  <c i="2" r="J821"/>
  <c r="J734"/>
  <c r="BK661"/>
  <c r="BK569"/>
  <c r="J511"/>
  <c r="BK447"/>
  <c r="J408"/>
  <c r="J267"/>
  <c r="J1043"/>
  <c r="BK706"/>
  <c r="J603"/>
  <c r="J420"/>
  <c r="BK259"/>
  <c r="BK1013"/>
  <c r="BK965"/>
  <c r="J678"/>
  <c r="J556"/>
  <c r="J465"/>
  <c r="J335"/>
  <c r="BK153"/>
  <c r="BK927"/>
  <c r="BK817"/>
  <c r="J681"/>
  <c r="BK539"/>
  <c r="J458"/>
  <c r="J376"/>
  <c r="BK216"/>
  <c i="3" r="BK346"/>
  <c r="J122"/>
  <c r="BK311"/>
  <c r="BK230"/>
  <c r="J374"/>
  <c r="J304"/>
  <c r="J200"/>
  <c r="J341"/>
  <c r="J183"/>
  <c i="4" r="BK243"/>
  <c r="J236"/>
  <c r="J149"/>
  <c r="J269"/>
  <c r="BK234"/>
  <c r="J133"/>
  <c r="BK228"/>
  <c r="BK170"/>
  <c r="BK151"/>
  <c r="J100"/>
  <c i="5" r="BK259"/>
  <c r="J195"/>
  <c r="BK147"/>
  <c r="J288"/>
  <c r="BK242"/>
  <c r="BK214"/>
  <c r="J189"/>
  <c r="BK146"/>
  <c r="BK290"/>
  <c r="J251"/>
  <c r="J206"/>
  <c r="J157"/>
  <c r="BK303"/>
  <c r="J249"/>
  <c r="BK182"/>
  <c r="BK149"/>
  <c i="6" r="BK122"/>
  <c r="J136"/>
  <c r="J115"/>
  <c i="7" r="BK331"/>
  <c r="BK277"/>
  <c r="BK186"/>
  <c r="J136"/>
  <c r="BK337"/>
  <c r="J304"/>
  <c r="BK264"/>
  <c r="J216"/>
  <c r="BK149"/>
  <c r="J350"/>
  <c r="J295"/>
  <c r="J253"/>
  <c r="J176"/>
  <c r="J149"/>
  <c r="J351"/>
  <c r="BK301"/>
  <c r="BK251"/>
  <c r="BK187"/>
  <c r="BK153"/>
  <c i="8" r="J179"/>
  <c r="BK103"/>
  <c r="J159"/>
  <c r="J119"/>
  <c r="BK184"/>
  <c r="J152"/>
  <c r="BK195"/>
  <c r="J131"/>
  <c i="10" r="J96"/>
  <c i="11" r="BK203"/>
  <c r="J163"/>
  <c r="J134"/>
  <c r="J191"/>
  <c r="J147"/>
  <c r="J113"/>
  <c r="J152"/>
  <c r="J168"/>
  <c r="J141"/>
  <c r="BK109"/>
  <c i="12" r="J182"/>
  <c r="J128"/>
  <c r="J196"/>
  <c r="BK109"/>
  <c r="J194"/>
  <c r="BK148"/>
  <c r="BK223"/>
  <c r="BK182"/>
  <c r="BK128"/>
  <c i="13" r="J106"/>
  <c r="BK115"/>
  <c r="J129"/>
  <c i="14" r="J138"/>
  <c r="BK140"/>
  <c r="J105"/>
  <c r="J125"/>
  <c i="15" r="J125"/>
  <c r="BK132"/>
  <c r="BK129"/>
  <c i="16" r="J107"/>
  <c r="J120"/>
  <c i="17" r="J153"/>
  <c r="BK120"/>
  <c r="J133"/>
  <c r="BK118"/>
  <c r="BK138"/>
  <c i="18" r="BK133"/>
  <c r="BK124"/>
  <c r="BK110"/>
  <c i="19" r="J259"/>
  <c r="BK208"/>
  <c r="J143"/>
  <c r="BK256"/>
  <c r="BK199"/>
  <c r="BK185"/>
  <c r="BK116"/>
  <c r="BK223"/>
  <c r="BK203"/>
  <c r="J171"/>
  <c r="BK108"/>
  <c r="BK239"/>
  <c r="BK152"/>
  <c i="20" r="BK208"/>
  <c r="J159"/>
  <c r="BK115"/>
  <c r="J174"/>
  <c r="BK142"/>
  <c r="BK199"/>
  <c r="BK171"/>
  <c r="BK130"/>
  <c r="J108"/>
  <c r="BK202"/>
  <c r="J141"/>
  <c i="21" r="BK116"/>
  <c r="BK110"/>
  <c r="J112"/>
  <c i="22" r="J233"/>
  <c r="BK147"/>
  <c r="J230"/>
  <c r="BK134"/>
  <c r="BK208"/>
  <c r="BK174"/>
  <c r="J225"/>
  <c i="23" r="J313"/>
  <c r="BK178"/>
  <c r="BK333"/>
  <c r="J255"/>
  <c r="J91"/>
  <c r="J293"/>
  <c r="J339"/>
  <c r="BK183"/>
  <c i="24" r="BK82"/>
  <c r="BK89"/>
  <c i="2" r="J799"/>
  <c r="BK732"/>
  <c r="J657"/>
  <c r="J586"/>
  <c r="BK488"/>
  <c r="J453"/>
  <c r="BK392"/>
  <c r="BK306"/>
  <c r="BK129"/>
  <c r="J892"/>
  <c r="J694"/>
  <c r="J600"/>
  <c r="BK597"/>
  <c r="BK560"/>
  <c r="BK476"/>
  <c r="J442"/>
  <c r="BK339"/>
  <c r="BK177"/>
  <c r="J921"/>
  <c r="J825"/>
  <c r="BK734"/>
  <c r="BK692"/>
  <c r="J608"/>
  <c r="BK541"/>
  <c r="BK456"/>
  <c r="J365"/>
  <c r="J211"/>
  <c i="3" r="J343"/>
  <c r="BK183"/>
  <c r="J276"/>
  <c r="BK195"/>
  <c r="J366"/>
  <c r="BK323"/>
  <c r="BK126"/>
  <c r="BK304"/>
  <c r="J146"/>
  <c i="4" r="BK220"/>
  <c r="J157"/>
  <c r="J97"/>
  <c r="J252"/>
  <c r="J189"/>
  <c r="BK143"/>
  <c r="J261"/>
  <c r="BK230"/>
  <c r="BK147"/>
  <c r="J102"/>
  <c r="BK201"/>
  <c r="BK129"/>
  <c i="5" r="BK277"/>
  <c r="BK251"/>
  <c r="J215"/>
  <c r="J180"/>
  <c r="BK153"/>
  <c r="J286"/>
  <c r="BK225"/>
  <c r="BK193"/>
  <c r="J156"/>
  <c r="BK310"/>
  <c r="BK264"/>
  <c r="BK223"/>
  <c r="BK158"/>
  <c r="BK292"/>
  <c r="BK250"/>
  <c r="J197"/>
  <c r="BK150"/>
  <c i="6" r="BK124"/>
  <c r="BK128"/>
  <c i="7" r="J354"/>
  <c r="J281"/>
  <c r="BK204"/>
  <c r="BK169"/>
  <c r="BK347"/>
  <c r="J273"/>
  <c r="BK227"/>
  <c r="BK176"/>
  <c r="BK157"/>
  <c r="J344"/>
  <c r="BK287"/>
  <c r="J240"/>
  <c r="J178"/>
  <c r="BK139"/>
  <c r="J340"/>
  <c r="BK295"/>
  <c r="BK253"/>
  <c r="BK208"/>
  <c r="BK136"/>
  <c i="8" r="J140"/>
  <c r="J201"/>
  <c r="BK155"/>
  <c r="J112"/>
  <c r="J163"/>
  <c r="BK120"/>
  <c r="J168"/>
  <c i="9" r="J95"/>
  <c i="10" r="J95"/>
  <c i="11" r="BK193"/>
  <c r="BK160"/>
  <c r="J123"/>
  <c r="J169"/>
  <c r="J135"/>
  <c r="BK179"/>
  <c r="BK112"/>
  <c r="BK206"/>
  <c r="BK201"/>
  <c r="BK164"/>
  <c i="12" r="J235"/>
  <c r="J181"/>
  <c r="BK115"/>
  <c r="BK194"/>
  <c r="J106"/>
  <c r="J184"/>
  <c r="BK131"/>
  <c r="J206"/>
  <c r="J158"/>
  <c r="J114"/>
  <c i="13" r="BK110"/>
  <c r="J127"/>
  <c r="J117"/>
  <c i="14" r="BK122"/>
  <c r="BK127"/>
  <c r="J145"/>
  <c r="J126"/>
  <c i="15" r="J129"/>
  <c r="J132"/>
  <c r="BK121"/>
  <c i="16" r="J99"/>
  <c r="J121"/>
  <c i="17" r="BK157"/>
  <c r="BK110"/>
  <c r="BK139"/>
  <c r="BK141"/>
  <c r="J107"/>
  <c r="J128"/>
  <c i="18" r="J129"/>
  <c r="BK134"/>
  <c r="J116"/>
  <c r="BK115"/>
  <c r="BK103"/>
  <c i="19" r="BK237"/>
  <c r="J164"/>
  <c r="BK125"/>
  <c r="BK250"/>
  <c r="BK192"/>
  <c r="J152"/>
  <c r="J126"/>
  <c r="J248"/>
  <c r="J225"/>
  <c r="J201"/>
  <c r="BK170"/>
  <c r="J133"/>
  <c r="J258"/>
  <c r="J246"/>
  <c r="J199"/>
  <c r="J142"/>
  <c i="20" r="BK217"/>
  <c r="J176"/>
  <c r="J130"/>
  <c r="J218"/>
  <c r="BK181"/>
  <c r="J137"/>
  <c r="J212"/>
  <c r="BK187"/>
  <c r="J191"/>
  <c i="22" r="J168"/>
  <c r="BK240"/>
  <c r="J164"/>
  <c r="J251"/>
  <c r="BK126"/>
  <c i="23" r="BK293"/>
  <c r="J231"/>
  <c r="J135"/>
  <c r="J297"/>
  <c r="J156"/>
  <c r="BK313"/>
  <c r="J126"/>
  <c r="BK216"/>
  <c i="24" r="BK91"/>
  <c r="BK94"/>
  <c r="J87"/>
  <c i="2" r="J1039"/>
  <c r="J813"/>
  <c r="J692"/>
  <c r="BK608"/>
  <c r="BK460"/>
  <c r="J252"/>
  <c i="1" r="AS61"/>
  <c i="2" r="BK196"/>
  <c r="BK892"/>
  <c r="BK758"/>
  <c r="J676"/>
  <c r="BK532"/>
  <c r="BK448"/>
  <c r="J339"/>
  <c i="3" r="J356"/>
  <c r="BK132"/>
  <c r="BK282"/>
  <c r="J191"/>
  <c r="BK343"/>
  <c r="J230"/>
  <c r="J112"/>
  <c r="BK285"/>
  <c r="BK157"/>
  <c i="4" r="BK232"/>
  <c r="BK172"/>
  <c r="J119"/>
  <c r="BK254"/>
  <c r="J195"/>
  <c r="J172"/>
  <c r="BK97"/>
  <c r="BK237"/>
  <c r="BK175"/>
  <c r="BK111"/>
  <c r="BK197"/>
  <c r="BK139"/>
  <c r="J104"/>
  <c i="5" r="J270"/>
  <c r="BK220"/>
  <c r="J176"/>
  <c r="BK151"/>
  <c r="J266"/>
  <c r="J224"/>
  <c r="BK192"/>
  <c r="J143"/>
  <c r="BK282"/>
  <c r="BK224"/>
  <c r="BK162"/>
  <c r="J299"/>
  <c r="BK218"/>
  <c r="BK181"/>
  <c r="J147"/>
  <c i="6" r="BK118"/>
  <c i="16" r="BK100"/>
  <c i="17" r="BK149"/>
  <c r="J145"/>
  <c r="J142"/>
  <c r="BK117"/>
  <c i="18" r="BK139"/>
  <c r="J120"/>
  <c r="BK100"/>
  <c i="19" r="BK220"/>
  <c r="BK154"/>
  <c r="J261"/>
  <c r="J215"/>
  <c r="J157"/>
  <c r="J240"/>
  <c r="BK215"/>
  <c r="BK162"/>
  <c r="J130"/>
  <c r="BK262"/>
  <c r="BK235"/>
  <c r="BK121"/>
  <c i="20" r="J189"/>
  <c r="BK141"/>
  <c r="J217"/>
  <c r="J158"/>
  <c r="J117"/>
  <c i="21" r="BK108"/>
  <c r="J101"/>
  <c i="22" r="J253"/>
  <c r="J195"/>
  <c r="BK233"/>
  <c r="BK162"/>
  <c r="J223"/>
  <c r="J151"/>
  <c r="BK221"/>
  <c i="23" r="J335"/>
  <c r="BK241"/>
  <c r="BK121"/>
  <c r="J308"/>
  <c r="J216"/>
  <c r="J103"/>
  <c r="BK304"/>
  <c r="J117"/>
  <c r="J211"/>
  <c r="J152"/>
  <c i="24" r="BK90"/>
  <c r="BK86"/>
  <c i="2" r="BK795"/>
  <c r="BK712"/>
  <c r="BK634"/>
  <c r="J539"/>
  <c r="J482"/>
  <c r="J432"/>
  <c r="BK376"/>
  <c r="BK228"/>
  <c r="BK923"/>
  <c r="BK810"/>
  <c r="J646"/>
  <c r="J468"/>
  <c r="J216"/>
  <c r="J1017"/>
  <c r="J975"/>
  <c r="J817"/>
  <c r="BK603"/>
  <c r="J496"/>
  <c r="J445"/>
  <c r="BK206"/>
  <c r="BK1021"/>
  <c r="J857"/>
  <c r="J717"/>
  <c r="J634"/>
  <c r="J515"/>
  <c r="J443"/>
  <c r="BK335"/>
  <c r="J194"/>
  <c i="3" r="J293"/>
  <c r="BK169"/>
  <c r="J351"/>
  <c r="BK246"/>
  <c r="BK356"/>
  <c r="J282"/>
  <c r="J139"/>
  <c r="J323"/>
  <c i="4" r="J250"/>
  <c r="J203"/>
  <c r="BK157"/>
  <c r="BK100"/>
  <c r="J240"/>
  <c r="BK182"/>
  <c r="J117"/>
  <c r="BK209"/>
  <c r="BK155"/>
  <c r="BK107"/>
  <c i="5" r="BK266"/>
  <c r="J228"/>
  <c r="BK177"/>
  <c r="BK305"/>
  <c r="J257"/>
  <c r="BK209"/>
  <c r="BK175"/>
  <c r="J141"/>
  <c r="BK268"/>
  <c r="J220"/>
  <c r="BK165"/>
  <c r="J290"/>
  <c r="BK227"/>
  <c r="BK185"/>
  <c r="BK164"/>
  <c r="BK136"/>
  <c i="6" r="J117"/>
  <c r="BK129"/>
  <c i="7" r="J358"/>
  <c r="BK284"/>
  <c r="J208"/>
  <c r="J172"/>
  <c r="J363"/>
  <c r="BK317"/>
  <c r="BK275"/>
  <c r="J234"/>
  <c r="J174"/>
  <c r="BK135"/>
  <c r="BK354"/>
  <c r="J303"/>
  <c r="BK259"/>
  <c r="J193"/>
  <c r="BK159"/>
  <c r="BK128"/>
  <c r="J319"/>
  <c r="J264"/>
  <c r="BK196"/>
  <c r="J164"/>
  <c i="8" r="BK199"/>
  <c r="J114"/>
  <c r="J183"/>
  <c r="BK134"/>
  <c r="J205"/>
  <c r="J176"/>
  <c r="BK118"/>
  <c r="J166"/>
  <c r="J111"/>
  <c i="10" r="BK103"/>
  <c i="11" r="J181"/>
  <c r="J142"/>
  <c r="BK172"/>
  <c r="J137"/>
  <c r="J199"/>
  <c r="BK162"/>
  <c r="J194"/>
  <c r="BK163"/>
  <c r="BK128"/>
  <c i="12" r="J203"/>
  <c r="J150"/>
  <c r="BK230"/>
  <c r="J153"/>
  <c r="BK203"/>
  <c r="BK189"/>
  <c r="J232"/>
  <c r="J201"/>
  <c r="J151"/>
  <c r="J115"/>
  <c i="13" r="J133"/>
  <c r="BK125"/>
  <c r="J107"/>
  <c i="14" r="J127"/>
  <c r="J131"/>
  <c r="BK141"/>
  <c r="BK138"/>
  <c i="15" r="BK134"/>
  <c r="J142"/>
  <c r="BK139"/>
  <c r="BK125"/>
  <c i="16" r="BK108"/>
  <c r="J101"/>
  <c i="17" r="J138"/>
  <c r="BK145"/>
  <c r="BK144"/>
  <c r="BK124"/>
  <c i="18" r="J135"/>
  <c r="J105"/>
  <c r="J130"/>
  <c i="19" r="BK227"/>
  <c r="BK171"/>
  <c r="J121"/>
  <c r="J230"/>
  <c r="BK174"/>
  <c r="BK140"/>
  <c r="BK246"/>
  <c r="J210"/>
  <c r="BK142"/>
  <c r="BK257"/>
  <c r="J217"/>
  <c r="BK163"/>
  <c r="J110"/>
  <c i="20" r="BK179"/>
  <c r="BK220"/>
  <c r="J196"/>
  <c r="J162"/>
  <c r="J115"/>
  <c r="BK196"/>
  <c r="J161"/>
  <c r="J125"/>
  <c r="BK213"/>
  <c r="J133"/>
  <c i="21" r="J113"/>
  <c r="J110"/>
  <c r="J103"/>
  <c i="22" r="J217"/>
  <c r="J129"/>
  <c r="J208"/>
  <c r="J112"/>
  <c r="BK201"/>
  <c r="J143"/>
  <c r="BK210"/>
  <c i="23" r="J349"/>
  <c r="J265"/>
  <c r="BK148"/>
  <c r="J351"/>
  <c r="BK269"/>
  <c r="J121"/>
  <c r="BK309"/>
  <c r="BK130"/>
  <c r="BK219"/>
  <c i="24" r="BK87"/>
  <c r="J95"/>
  <c r="J82"/>
  <c i="2" r="BK773"/>
  <c r="BK685"/>
  <c r="BK638"/>
  <c r="BK552"/>
  <c r="J513"/>
  <c r="J466"/>
  <c r="BK420"/>
  <c r="BK237"/>
  <c r="BK1043"/>
  <c r="J855"/>
  <c r="BK705"/>
  <c r="J617"/>
  <c r="J488"/>
  <c r="BK367"/>
  <c r="BK245"/>
  <c r="J1041"/>
  <c r="BK988"/>
  <c r="J965"/>
  <c r="J810"/>
  <c r="BK578"/>
  <c r="BK511"/>
  <c r="J459"/>
  <c r="J367"/>
  <c r="BK211"/>
  <c r="BK1039"/>
  <c r="BK857"/>
  <c r="BK803"/>
  <c r="J715"/>
  <c r="J664"/>
  <c r="BK556"/>
  <c r="J462"/>
  <c r="J430"/>
  <c r="BK276"/>
  <c r="BK134"/>
  <c i="3" r="BK256"/>
  <c r="BK361"/>
  <c r="J256"/>
  <c r="BK374"/>
  <c r="BK280"/>
  <c r="J169"/>
  <c r="BK334"/>
  <c r="BK191"/>
  <c i="4" r="J248"/>
  <c r="BK163"/>
  <c r="J121"/>
  <c r="J268"/>
  <c r="BK224"/>
  <c r="BK180"/>
  <c r="J105"/>
  <c r="J245"/>
  <c r="J205"/>
  <c r="J125"/>
  <c r="J230"/>
  <c r="J167"/>
  <c r="J108"/>
  <c i="5" r="BK271"/>
  <c r="BK222"/>
  <c r="BK200"/>
  <c r="BK169"/>
  <c r="BK299"/>
  <c r="J248"/>
  <c r="J213"/>
  <c r="J161"/>
  <c r="BK139"/>
  <c r="J275"/>
  <c r="J235"/>
  <c r="J186"/>
  <c r="J144"/>
  <c r="J233"/>
  <c r="J184"/>
  <c r="J172"/>
  <c r="BK148"/>
  <c i="6" r="BK114"/>
  <c r="J104"/>
  <c r="J124"/>
  <c i="7" r="J307"/>
  <c r="BK240"/>
  <c r="J192"/>
  <c r="BK158"/>
  <c r="J335"/>
  <c r="BK310"/>
  <c r="BK262"/>
  <c r="J206"/>
  <c r="BK171"/>
  <c r="J132"/>
  <c r="J337"/>
  <c r="BK273"/>
  <c r="BK223"/>
  <c r="BK152"/>
  <c r="BK126"/>
  <c r="J317"/>
  <c r="J242"/>
  <c r="BK189"/>
  <c r="J159"/>
  <c i="8" r="BK181"/>
  <c r="BK206"/>
  <c r="BK168"/>
  <c r="BK123"/>
  <c r="BK183"/>
  <c r="J124"/>
  <c r="BK196"/>
  <c r="BK140"/>
  <c i="10" r="BK100"/>
  <c r="BK97"/>
  <c i="11" r="J172"/>
  <c r="J132"/>
  <c r="BK192"/>
  <c r="BK155"/>
  <c r="J115"/>
  <c r="J116"/>
  <c r="BK111"/>
  <c r="BK205"/>
  <c r="BK190"/>
  <c r="BK148"/>
  <c r="BK114"/>
  <c i="12" r="BK188"/>
  <c r="J141"/>
  <c r="BK219"/>
  <c r="BK160"/>
  <c r="J111"/>
  <c r="BK199"/>
  <c r="BK156"/>
  <c r="J217"/>
  <c r="J177"/>
  <c r="J122"/>
  <c i="13" r="BK121"/>
  <c r="J124"/>
  <c r="BK106"/>
  <c i="14" r="BK139"/>
  <c r="J137"/>
  <c r="J104"/>
  <c r="J134"/>
  <c i="15" r="J118"/>
  <c r="BK102"/>
  <c r="BK111"/>
  <c r="BK120"/>
  <c r="BK103"/>
  <c i="16" r="BK115"/>
  <c r="J115"/>
  <c i="17" r="J149"/>
  <c r="BK123"/>
  <c r="BK147"/>
  <c r="BK104"/>
  <c r="BK154"/>
  <c r="J120"/>
  <c i="18" r="BK138"/>
  <c r="BK126"/>
  <c r="J101"/>
  <c r="J138"/>
  <c r="J112"/>
  <c i="19" r="BK225"/>
  <c r="BK189"/>
  <c r="BK157"/>
  <c r="BK118"/>
  <c r="J237"/>
  <c r="J212"/>
  <c r="J183"/>
  <c r="J131"/>
  <c i="22" r="BK225"/>
  <c r="J116"/>
  <c r="BK151"/>
  <c i="23" r="BK308"/>
  <c r="J254"/>
  <c r="J95"/>
  <c r="J306"/>
  <c r="BK198"/>
  <c r="BK345"/>
  <c r="J275"/>
  <c r="J289"/>
  <c r="J171"/>
  <c i="24" r="J89"/>
  <c r="BK98"/>
  <c i="2" r="J261"/>
  <c r="BK925"/>
  <c r="J720"/>
  <c r="BK650"/>
  <c r="J552"/>
  <c r="J317"/>
  <c r="J157"/>
  <c r="BK738"/>
  <c r="BK621"/>
  <c r="J534"/>
  <c r="J472"/>
  <c r="BK426"/>
  <c r="BK365"/>
  <c r="J237"/>
  <c r="J1019"/>
  <c r="BK821"/>
  <c r="BK716"/>
  <c r="BK627"/>
  <c r="BK482"/>
  <c r="J439"/>
  <c r="BK323"/>
  <c r="BK160"/>
  <c i="3" r="J280"/>
  <c r="BK179"/>
  <c r="BK267"/>
  <c r="J126"/>
  <c r="J307"/>
  <c r="BK146"/>
  <c r="J338"/>
  <c r="J218"/>
  <c i="4" r="J254"/>
  <c r="J197"/>
  <c r="J161"/>
  <c r="J98"/>
  <c r="BK216"/>
  <c r="BK188"/>
  <c r="J147"/>
  <c r="BK267"/>
  <c r="BK214"/>
  <c r="BK135"/>
  <c r="BK238"/>
  <c r="J163"/>
  <c r="BK123"/>
  <c i="5" r="BK285"/>
  <c r="BK240"/>
  <c r="J196"/>
  <c r="J146"/>
  <c r="J285"/>
  <c r="BK249"/>
  <c r="BK206"/>
  <c r="J163"/>
  <c r="BK309"/>
  <c r="J263"/>
  <c r="BK217"/>
  <c r="BK180"/>
  <c r="BK311"/>
  <c r="J240"/>
  <c r="J202"/>
  <c r="J165"/>
  <c r="J138"/>
  <c i="6" r="J134"/>
  <c r="J116"/>
  <c r="J108"/>
  <c i="7" r="J289"/>
  <c r="BK269"/>
  <c r="BK206"/>
  <c r="J181"/>
  <c r="J148"/>
  <c r="BK355"/>
  <c r="J301"/>
  <c r="J268"/>
  <c r="J219"/>
  <c r="J183"/>
  <c r="J158"/>
  <c r="J131"/>
  <c r="BK352"/>
  <c r="J313"/>
  <c r="BK266"/>
  <c r="BK219"/>
  <c r="J196"/>
  <c r="J155"/>
  <c r="BK133"/>
  <c r="BK334"/>
  <c r="BK293"/>
  <c r="BK254"/>
  <c r="BK214"/>
  <c r="BK174"/>
  <c r="BK148"/>
  <c i="8" r="J174"/>
  <c r="BK117"/>
  <c r="J195"/>
  <c r="BK169"/>
  <c r="J126"/>
  <c r="J106"/>
  <c r="BK186"/>
  <c r="J121"/>
  <c r="BK197"/>
  <c r="J155"/>
  <c r="BK124"/>
  <c i="10" r="J103"/>
  <c r="BK96"/>
  <c i="11" r="J192"/>
  <c r="J161"/>
  <c r="J130"/>
  <c r="BK194"/>
  <c r="J156"/>
  <c r="J128"/>
  <c r="BK198"/>
  <c r="J166"/>
  <c r="J118"/>
  <c r="J176"/>
  <c r="J150"/>
  <c r="BK130"/>
  <c r="J110"/>
  <c i="12" r="BK208"/>
  <c r="BK162"/>
  <c r="BK119"/>
  <c r="BK217"/>
  <c r="J186"/>
  <c r="J138"/>
  <c r="BK104"/>
  <c r="BK196"/>
  <c r="J162"/>
  <c r="BK123"/>
  <c r="J213"/>
  <c r="J148"/>
  <c r="J112"/>
  <c i="13" r="J113"/>
  <c r="J121"/>
  <c r="BK111"/>
  <c r="BK114"/>
  <c i="14" r="BK131"/>
  <c r="BK134"/>
  <c r="J110"/>
  <c r="J116"/>
  <c r="BK130"/>
  <c r="BK105"/>
  <c i="15" r="J121"/>
  <c r="J128"/>
  <c r="J135"/>
  <c r="BK123"/>
  <c i="16" r="BK101"/>
  <c r="J104"/>
  <c r="J103"/>
  <c i="17" r="J147"/>
  <c r="BK108"/>
  <c r="J132"/>
  <c r="BK135"/>
  <c r="BK146"/>
  <c r="J113"/>
  <c i="18" r="J136"/>
  <c r="J103"/>
  <c r="BK108"/>
  <c i="19" r="J267"/>
  <c r="BK236"/>
  <c r="J178"/>
  <c r="BK151"/>
  <c r="BK263"/>
  <c r="BK234"/>
  <c r="J198"/>
  <c r="J165"/>
  <c r="BK133"/>
  <c r="BK258"/>
  <c r="BK231"/>
  <c r="BK205"/>
  <c r="J174"/>
  <c r="J139"/>
  <c r="BK261"/>
  <c r="BK243"/>
  <c r="BK214"/>
  <c r="BK159"/>
  <c r="J112"/>
  <c i="20" r="J197"/>
  <c r="BK151"/>
  <c r="J124"/>
  <c r="J221"/>
  <c r="J199"/>
  <c r="BK169"/>
  <c r="BK105"/>
  <c r="BK189"/>
  <c r="BK176"/>
  <c r="J151"/>
  <c r="BK121"/>
  <c r="J216"/>
  <c r="BK200"/>
  <c r="BK144"/>
  <c r="J114"/>
  <c i="21" r="BK101"/>
  <c r="J105"/>
  <c r="J108"/>
  <c i="22" r="J247"/>
  <c r="BK197"/>
  <c r="BK108"/>
  <c r="BK223"/>
  <c r="BK138"/>
  <c r="BK230"/>
  <c r="BK129"/>
  <c i="23" r="J309"/>
  <c r="BK260"/>
  <c r="J185"/>
  <c r="BK107"/>
  <c r="J305"/>
  <c r="J241"/>
  <c r="BK99"/>
  <c r="BK307"/>
  <c r="J198"/>
  <c r="BK265"/>
  <c r="J173"/>
  <c i="24" r="J92"/>
  <c r="J88"/>
  <c r="J94"/>
  <c i="2" r="J927"/>
  <c r="BK764"/>
  <c r="BK696"/>
  <c r="J653"/>
  <c r="BK600"/>
  <c r="BK535"/>
  <c r="BK496"/>
  <c r="J456"/>
  <c r="J424"/>
  <c r="J329"/>
  <c r="BK239"/>
  <c r="J1045"/>
  <c r="BK829"/>
  <c r="BK686"/>
  <c r="BK613"/>
  <c r="BK513"/>
  <c r="J412"/>
  <c r="BK261"/>
  <c r="J121"/>
  <c r="BK1009"/>
  <c r="J970"/>
  <c r="J808"/>
  <c r="BK664"/>
  <c r="BK566"/>
  <c r="J478"/>
  <c r="BK446"/>
  <c r="BK331"/>
  <c r="BK201"/>
  <c r="J1021"/>
  <c r="BK879"/>
  <c r="J764"/>
  <c r="J696"/>
  <c r="BK631"/>
  <c r="J535"/>
  <c r="BK457"/>
  <c r="BK432"/>
  <c r="J406"/>
  <c r="BK252"/>
  <c r="BK157"/>
  <c i="3" r="BK273"/>
  <c r="J163"/>
  <c r="BK330"/>
  <c r="J242"/>
  <c r="BK175"/>
  <c r="BK351"/>
  <c r="J289"/>
  <c r="BK218"/>
  <c r="BK115"/>
  <c r="BK326"/>
  <c i="4" r="J256"/>
  <c r="J222"/>
  <c r="J182"/>
  <c r="BK149"/>
  <c r="BK105"/>
  <c r="BK256"/>
  <c r="BK193"/>
  <c r="BK161"/>
  <c r="J103"/>
  <c r="BK252"/>
  <c r="BK218"/>
  <c r="BK174"/>
  <c r="BK115"/>
  <c r="BK240"/>
  <c r="BK195"/>
  <c r="J165"/>
  <c r="BK113"/>
  <c i="5" r="BK295"/>
  <c r="J264"/>
  <c r="J230"/>
  <c r="J193"/>
  <c r="BK166"/>
  <c r="J139"/>
  <c r="BK284"/>
  <c r="J244"/>
  <c r="BK215"/>
  <c r="J177"/>
  <c r="BK154"/>
  <c r="J137"/>
  <c r="BK288"/>
  <c r="BK254"/>
  <c r="J216"/>
  <c r="BK174"/>
  <c r="J148"/>
  <c r="J282"/>
  <c r="J237"/>
  <c r="BK199"/>
  <c r="J170"/>
  <c r="BK157"/>
  <c i="6" r="BK134"/>
  <c r="BK113"/>
  <c r="BK126"/>
  <c r="J111"/>
  <c i="7" r="BK335"/>
  <c r="J287"/>
  <c r="J236"/>
  <c r="BK193"/>
  <c r="BK163"/>
  <c r="J364"/>
  <c r="J334"/>
  <c r="BK313"/>
  <c r="J271"/>
  <c r="J247"/>
  <c r="J186"/>
  <c r="BK164"/>
  <c r="BK134"/>
  <c r="BK351"/>
  <c r="J310"/>
  <c r="J258"/>
  <c r="BK198"/>
  <c r="J153"/>
  <c r="J127"/>
  <c r="BK320"/>
  <c r="BK268"/>
  <c r="BK236"/>
  <c r="BK182"/>
  <c r="BK161"/>
  <c r="J133"/>
  <c i="8" r="BK164"/>
  <c r="BK116"/>
  <c r="BK176"/>
  <c r="J120"/>
  <c r="J203"/>
  <c r="J181"/>
  <c r="BK161"/>
  <c r="J109"/>
  <c r="J173"/>
  <c r="BK137"/>
  <c i="10" r="J101"/>
  <c r="J98"/>
  <c i="11" r="J186"/>
  <c r="BK156"/>
  <c r="BK129"/>
  <c r="J183"/>
  <c r="BK146"/>
  <c r="BK116"/>
  <c r="BK183"/>
  <c r="J155"/>
  <c r="BK196"/>
  <c r="BK166"/>
  <c r="BK139"/>
  <c i="12" r="BK222"/>
  <c r="J179"/>
  <c r="J145"/>
  <c r="J104"/>
  <c r="J197"/>
  <c r="J149"/>
  <c r="J108"/>
  <c r="BK181"/>
  <c r="BK153"/>
  <c r="J124"/>
  <c r="J222"/>
  <c r="BK186"/>
  <c r="BK150"/>
  <c r="BK117"/>
  <c i="13" r="BK124"/>
  <c r="BK127"/>
  <c r="BK117"/>
  <c r="J125"/>
  <c i="14" r="J130"/>
  <c r="J141"/>
  <c r="BK115"/>
  <c r="BK137"/>
  <c r="BK133"/>
  <c r="BK111"/>
  <c i="15" r="J122"/>
  <c r="BK140"/>
  <c r="BK142"/>
  <c r="BK128"/>
  <c i="16" r="BK103"/>
  <c r="BK112"/>
  <c r="J118"/>
  <c i="17" r="J152"/>
  <c r="J117"/>
  <c r="BK133"/>
  <c r="J127"/>
  <c i="18" r="J126"/>
  <c r="BK125"/>
  <c r="J139"/>
  <c r="J110"/>
  <c i="19" r="BK201"/>
  <c r="J162"/>
  <c r="J116"/>
  <c r="J235"/>
  <c r="BK186"/>
  <c r="BK146"/>
  <c r="J118"/>
  <c r="J207"/>
  <c r="J173"/>
  <c r="J140"/>
  <c r="BK248"/>
  <c r="J182"/>
  <c r="BK131"/>
  <c i="20" r="BK194"/>
  <c r="BK127"/>
  <c r="BK221"/>
  <c r="J194"/>
  <c r="BK173"/>
  <c r="J110"/>
  <c i="21" r="J115"/>
  <c r="J118"/>
  <c i="22" r="J238"/>
  <c r="J162"/>
  <c r="J240"/>
  <c r="BK120"/>
  <c r="J197"/>
  <c r="BK243"/>
  <c r="BK124"/>
  <c i="23" r="BK259"/>
  <c r="J144"/>
  <c r="BK335"/>
  <c r="J260"/>
  <c r="BK135"/>
  <c r="BK314"/>
  <c r="BK144"/>
  <c r="BK275"/>
  <c r="BK95"/>
  <c i="24" r="J93"/>
  <c i="2" r="J958"/>
  <c r="BK766"/>
  <c r="J686"/>
  <c r="BK623"/>
  <c r="BK528"/>
  <c r="BK472"/>
  <c r="BK444"/>
  <c r="J295"/>
  <c r="BK1045"/>
  <c r="J902"/>
  <c r="BK717"/>
  <c r="J623"/>
  <c r="J541"/>
  <c r="BK322"/>
  <c r="J177"/>
  <c r="J1009"/>
  <c r="J960"/>
  <c r="BK728"/>
  <c r="J575"/>
  <c r="J517"/>
  <c r="BK412"/>
  <c r="J314"/>
  <c r="BK121"/>
  <c r="BK894"/>
  <c r="J795"/>
  <c r="J661"/>
  <c r="J560"/>
  <c r="BK450"/>
  <c r="J245"/>
  <c i="3" r="J319"/>
  <c r="BK250"/>
  <c r="BK289"/>
  <c r="J157"/>
  <c r="BK319"/>
  <c r="J224"/>
  <c r="BK101"/>
  <c r="BK212"/>
  <c i="4" r="J267"/>
  <c r="J211"/>
  <c r="J178"/>
  <c r="J129"/>
  <c r="BK263"/>
  <c r="J224"/>
  <c r="BK167"/>
  <c r="BK108"/>
  <c r="J199"/>
  <c r="BK117"/>
  <c i="5" r="J273"/>
  <c r="BK237"/>
  <c r="J191"/>
  <c r="BK140"/>
  <c r="BK275"/>
  <c r="J227"/>
  <c r="J194"/>
  <c r="J162"/>
  <c r="J311"/>
  <c r="J277"/>
  <c r="J246"/>
  <c r="BK189"/>
  <c r="J149"/>
  <c r="J272"/>
  <c r="J212"/>
  <c r="BK173"/>
  <c r="BK144"/>
  <c i="6" r="J106"/>
  <c r="J122"/>
  <c r="BK110"/>
  <c i="7" r="J293"/>
  <c r="BK225"/>
  <c r="J179"/>
  <c r="J150"/>
  <c r="BK330"/>
  <c r="J299"/>
  <c r="BK258"/>
  <c r="J195"/>
  <c r="BK166"/>
  <c r="J128"/>
  <c r="BK319"/>
  <c r="BK247"/>
  <c r="J212"/>
  <c r="BK142"/>
  <c r="BK327"/>
  <c r="J278"/>
  <c r="J238"/>
  <c r="BK177"/>
  <c r="J146"/>
  <c i="8" r="BK152"/>
  <c r="J197"/>
  <c r="BK150"/>
  <c r="J108"/>
  <c r="J164"/>
  <c r="BK111"/>
  <c r="J184"/>
  <c r="BK119"/>
  <c i="10" r="J99"/>
  <c i="11" r="BK199"/>
  <c r="J157"/>
  <c r="BK127"/>
  <c r="J164"/>
  <c r="BK117"/>
  <c r="BK176"/>
  <c r="BK126"/>
  <c r="BK181"/>
  <c r="BK131"/>
  <c i="12" r="J223"/>
  <c r="BK166"/>
  <c r="BK138"/>
  <c r="BK214"/>
  <c r="BK136"/>
  <c r="J234"/>
  <c r="BK164"/>
  <c r="J130"/>
  <c r="BK190"/>
  <c r="J147"/>
  <c r="BK108"/>
  <c i="13" r="BK129"/>
  <c r="BK116"/>
  <c r="J111"/>
  <c i="14" r="J102"/>
  <c r="J113"/>
  <c r="J144"/>
  <c r="J101"/>
  <c i="15" r="J106"/>
  <c r="BK108"/>
  <c r="J143"/>
  <c i="16" r="J100"/>
  <c r="BK116"/>
  <c i="17" r="J146"/>
  <c r="J154"/>
  <c r="J108"/>
  <c r="BK152"/>
  <c r="J104"/>
  <c i="18" r="BK127"/>
  <c r="J100"/>
  <c r="BK116"/>
  <c i="19" r="BK254"/>
  <c r="J163"/>
  <c r="BK126"/>
  <c r="J243"/>
  <c r="J194"/>
  <c r="BK148"/>
  <c r="BK259"/>
  <c r="BK217"/>
  <c r="J186"/>
  <c r="J135"/>
  <c r="J263"/>
  <c r="J245"/>
  <c r="BK191"/>
  <c r="BK136"/>
  <c i="20" r="J205"/>
  <c r="J150"/>
  <c r="BK107"/>
  <c r="BK186"/>
  <c r="BK135"/>
  <c r="BK218"/>
  <c r="J186"/>
  <c r="BK147"/>
  <c r="BK215"/>
  <c r="BK174"/>
  <c r="BK137"/>
  <c r="BK118"/>
  <c i="21" r="BK107"/>
  <c r="BK103"/>
  <c i="22" r="J259"/>
  <c r="BK199"/>
  <c r="J243"/>
  <c r="J174"/>
  <c r="BK235"/>
  <c r="J157"/>
  <c r="BK247"/>
  <c r="J120"/>
  <c i="23" r="J301"/>
  <c r="J224"/>
  <c r="J130"/>
  <c r="J314"/>
  <c r="J219"/>
  <c r="BK318"/>
  <c r="BK164"/>
  <c r="J269"/>
  <c r="J107"/>
  <c i="24" r="J85"/>
  <c i="2" l="1" r="R287"/>
  <c r="P287"/>
  <c r="T287"/>
  <c r="T120"/>
  <c r="R159"/>
  <c r="P195"/>
  <c r="T266"/>
  <c r="T265"/>
  <c r="R300"/>
  <c r="T316"/>
  <c r="R334"/>
  <c r="R391"/>
  <c r="R441"/>
  <c r="T455"/>
  <c r="T452"/>
  <c r="T464"/>
  <c r="R467"/>
  <c r="R523"/>
  <c r="T568"/>
  <c r="P602"/>
  <c r="P663"/>
  <c r="BK680"/>
  <c r="J680"/>
  <c r="J87"/>
  <c r="T680"/>
  <c r="R698"/>
  <c r="BK714"/>
  <c r="J714"/>
  <c r="J89"/>
  <c r="P714"/>
  <c r="P719"/>
  <c r="P812"/>
  <c r="BK878"/>
  <c r="J878"/>
  <c r="J92"/>
  <c r="T929"/>
  <c r="T959"/>
  <c r="T1008"/>
  <c r="BK1016"/>
  <c r="J1016"/>
  <c r="J96"/>
  <c i="3" r="P96"/>
  <c r="BK111"/>
  <c r="J111"/>
  <c r="J66"/>
  <c r="R111"/>
  <c r="T111"/>
  <c r="R131"/>
  <c r="P199"/>
  <c r="BK284"/>
  <c r="J284"/>
  <c r="J70"/>
  <c r="T284"/>
  <c r="R345"/>
  <c r="T365"/>
  <c i="4" r="BK94"/>
  <c r="J94"/>
  <c r="J65"/>
  <c r="R94"/>
  <c r="P110"/>
  <c r="BK169"/>
  <c r="J169"/>
  <c r="J67"/>
  <c r="T169"/>
  <c r="P213"/>
  <c r="P260"/>
  <c r="T260"/>
  <c r="P265"/>
  <c i="5" r="P135"/>
  <c r="BK155"/>
  <c r="J155"/>
  <c r="J67"/>
  <c r="T155"/>
  <c r="R171"/>
  <c r="R179"/>
  <c r="P190"/>
  <c r="BK198"/>
  <c r="J198"/>
  <c r="J73"/>
  <c r="R198"/>
  <c r="P203"/>
  <c r="T203"/>
  <c r="P210"/>
  <c r="P221"/>
  <c r="BK226"/>
  <c r="J226"/>
  <c r="J80"/>
  <c r="T226"/>
  <c r="R229"/>
  <c r="BK236"/>
  <c r="J236"/>
  <c r="J84"/>
  <c r="T236"/>
  <c r="R247"/>
  <c r="P252"/>
  <c r="BK256"/>
  <c r="J256"/>
  <c r="J91"/>
  <c r="T256"/>
  <c r="T262"/>
  <c r="T269"/>
  <c r="BK280"/>
  <c r="J280"/>
  <c r="J98"/>
  <c r="T280"/>
  <c r="R283"/>
  <c r="BK293"/>
  <c r="J293"/>
  <c r="J103"/>
  <c r="T293"/>
  <c r="P308"/>
  <c i="6" r="BK109"/>
  <c r="J109"/>
  <c r="J68"/>
  <c r="R109"/>
  <c r="P112"/>
  <c r="R125"/>
  <c i="7" r="P125"/>
  <c r="BK130"/>
  <c r="J130"/>
  <c r="J72"/>
  <c r="T130"/>
  <c r="T145"/>
  <c r="R151"/>
  <c r="R156"/>
  <c r="P168"/>
  <c r="BK180"/>
  <c r="J180"/>
  <c r="J78"/>
  <c r="T180"/>
  <c r="R191"/>
  <c r="P197"/>
  <c r="R203"/>
  <c r="BK218"/>
  <c r="J218"/>
  <c r="J84"/>
  <c r="T218"/>
  <c r="R233"/>
  <c r="R249"/>
  <c r="P257"/>
  <c r="P261"/>
  <c r="T261"/>
  <c r="R280"/>
  <c r="P306"/>
  <c r="BK329"/>
  <c r="J329"/>
  <c r="J92"/>
  <c r="T329"/>
  <c r="P333"/>
  <c r="BK342"/>
  <c r="J342"/>
  <c r="J95"/>
  <c r="R342"/>
  <c r="BK349"/>
  <c r="J349"/>
  <c r="J96"/>
  <c r="BK353"/>
  <c r="J353"/>
  <c r="J97"/>
  <c r="T353"/>
  <c r="R362"/>
  <c i="8" r="P102"/>
  <c r="BK122"/>
  <c r="J122"/>
  <c r="J70"/>
  <c r="T133"/>
  <c r="R139"/>
  <c r="BK147"/>
  <c r="J147"/>
  <c r="J73"/>
  <c r="BK162"/>
  <c r="J162"/>
  <c r="J74"/>
  <c r="T162"/>
  <c r="T188"/>
  <c r="T204"/>
  <c i="9" r="P93"/>
  <c r="P92"/>
  <c i="1" r="AU64"/>
  <c i="10" r="P93"/>
  <c r="P92"/>
  <c i="1" r="AU65"/>
  <c i="11" r="P108"/>
  <c r="P107"/>
  <c r="BK125"/>
  <c r="J125"/>
  <c r="J74"/>
  <c r="T125"/>
  <c r="R140"/>
  <c r="P145"/>
  <c r="T145"/>
  <c r="R167"/>
  <c r="P188"/>
  <c r="BK204"/>
  <c r="J204"/>
  <c r="J80"/>
  <c r="T204"/>
  <c i="12" r="P103"/>
  <c r="T103"/>
  <c r="T116"/>
  <c r="R140"/>
  <c r="BK155"/>
  <c r="J155"/>
  <c r="J72"/>
  <c r="BK176"/>
  <c r="J176"/>
  <c r="J73"/>
  <c r="T176"/>
  <c r="R191"/>
  <c r="P207"/>
  <c r="BK221"/>
  <c r="J221"/>
  <c r="J76"/>
  <c r="R221"/>
  <c r="R233"/>
  <c i="13" r="P101"/>
  <c r="BK105"/>
  <c r="J105"/>
  <c r="J70"/>
  <c r="R105"/>
  <c r="T109"/>
  <c r="P123"/>
  <c r="P119"/>
  <c r="P118"/>
  <c r="BK132"/>
  <c r="J132"/>
  <c r="J75"/>
  <c r="P132"/>
  <c i="14" r="R100"/>
  <c r="P109"/>
  <c r="T109"/>
  <c r="R118"/>
  <c r="P136"/>
  <c r="BK142"/>
  <c r="J142"/>
  <c r="J74"/>
  <c r="T142"/>
  <c i="15" r="BK101"/>
  <c r="J101"/>
  <c r="J69"/>
  <c r="P101"/>
  <c r="P110"/>
  <c r="BK116"/>
  <c r="J116"/>
  <c r="J72"/>
  <c r="BK124"/>
  <c r="J124"/>
  <c r="J73"/>
  <c r="T124"/>
  <c r="R137"/>
  <c r="BK141"/>
  <c r="J141"/>
  <c r="J75"/>
  <c r="R141"/>
  <c i="16" r="BK98"/>
  <c r="J98"/>
  <c r="J69"/>
  <c r="R98"/>
  <c r="BK102"/>
  <c r="J102"/>
  <c r="J70"/>
  <c r="T102"/>
  <c r="BK106"/>
  <c r="J106"/>
  <c r="J71"/>
  <c r="R106"/>
  <c r="BK119"/>
  <c r="J119"/>
  <c r="J72"/>
  <c r="T119"/>
  <c i="17" r="P103"/>
  <c r="R103"/>
  <c r="BK112"/>
  <c r="J112"/>
  <c r="J70"/>
  <c r="R112"/>
  <c r="P116"/>
  <c r="T116"/>
  <c r="P126"/>
  <c r="T126"/>
  <c r="P131"/>
  <c r="T131"/>
  <c r="P137"/>
  <c r="T137"/>
  <c r="P151"/>
  <c r="T151"/>
  <c r="P156"/>
  <c r="T156"/>
  <c i="18" r="BK99"/>
  <c r="R99"/>
  <c r="P114"/>
  <c r="T114"/>
  <c r="BK118"/>
  <c r="J118"/>
  <c r="J71"/>
  <c r="T118"/>
  <c r="P132"/>
  <c r="R132"/>
  <c r="BK137"/>
  <c r="J137"/>
  <c r="J73"/>
  <c r="R137"/>
  <c i="19" r="BK107"/>
  <c r="J107"/>
  <c r="J69"/>
  <c r="R107"/>
  <c r="BK128"/>
  <c r="J128"/>
  <c r="J70"/>
  <c r="R128"/>
  <c r="BK138"/>
  <c r="J138"/>
  <c r="J71"/>
  <c r="R138"/>
  <c r="BK147"/>
  <c r="J147"/>
  <c r="J72"/>
  <c r="R147"/>
  <c r="BK153"/>
  <c r="J153"/>
  <c r="J73"/>
  <c r="R153"/>
  <c r="BK161"/>
  <c r="J161"/>
  <c r="J74"/>
  <c r="R161"/>
  <c r="BK169"/>
  <c r="J169"/>
  <c r="J75"/>
  <c r="R169"/>
  <c r="BK172"/>
  <c r="J172"/>
  <c r="J76"/>
  <c r="R172"/>
  <c r="BK184"/>
  <c r="J184"/>
  <c r="J77"/>
  <c r="R184"/>
  <c r="BK200"/>
  <c r="J200"/>
  <c r="J78"/>
  <c r="R200"/>
  <c r="BK251"/>
  <c r="J251"/>
  <c r="J79"/>
  <c r="R251"/>
  <c r="BK260"/>
  <c r="J260"/>
  <c r="J80"/>
  <c r="T260"/>
  <c r="BK265"/>
  <c r="J265"/>
  <c r="J81"/>
  <c r="T265"/>
  <c i="20" r="R103"/>
  <c r="T116"/>
  <c r="T123"/>
  <c r="T132"/>
  <c r="P149"/>
  <c r="R166"/>
  <c r="P198"/>
  <c r="P214"/>
  <c r="P219"/>
  <c i="21" r="T106"/>
  <c r="P109"/>
  <c i="22" r="BK133"/>
  <c r="J133"/>
  <c r="J62"/>
  <c r="BK156"/>
  <c r="BK173"/>
  <c r="J173"/>
  <c r="J65"/>
  <c r="BK188"/>
  <c r="J188"/>
  <c r="J66"/>
  <c r="T203"/>
  <c r="T232"/>
  <c r="R246"/>
  <c r="R245"/>
  <c i="23" r="R90"/>
  <c r="BK193"/>
  <c r="J193"/>
  <c r="J62"/>
  <c r="P215"/>
  <c r="BK327"/>
  <c r="J327"/>
  <c r="J66"/>
  <c r="R342"/>
  <c r="T348"/>
  <c i="24" r="BK81"/>
  <c r="BK80"/>
  <c r="J80"/>
  <c r="J59"/>
  <c i="2" r="BK120"/>
  <c r="J120"/>
  <c r="J65"/>
  <c r="P159"/>
  <c r="R195"/>
  <c r="BK266"/>
  <c r="J266"/>
  <c r="J69"/>
  <c r="T300"/>
  <c r="T299"/>
  <c r="R316"/>
  <c r="BK334"/>
  <c r="J334"/>
  <c r="J76"/>
  <c r="P391"/>
  <c r="P441"/>
  <c r="P455"/>
  <c r="P464"/>
  <c r="BK467"/>
  <c r="J467"/>
  <c r="J82"/>
  <c r="P523"/>
  <c r="R568"/>
  <c r="R602"/>
  <c r="R663"/>
  <c r="P680"/>
  <c r="BK698"/>
  <c r="J698"/>
  <c r="J88"/>
  <c r="R719"/>
  <c r="BK812"/>
  <c r="J812"/>
  <c r="J91"/>
  <c r="T878"/>
  <c r="P929"/>
  <c r="R959"/>
  <c r="R1008"/>
  <c r="R1016"/>
  <c i="3" r="R96"/>
  <c r="R95"/>
  <c r="P111"/>
  <c r="P131"/>
  <c r="BK199"/>
  <c r="J199"/>
  <c r="J69"/>
  <c r="R199"/>
  <c r="P284"/>
  <c r="BK345"/>
  <c r="J345"/>
  <c r="J71"/>
  <c r="T345"/>
  <c r="P365"/>
  <c i="4" r="BK110"/>
  <c r="J110"/>
  <c r="J66"/>
  <c r="T110"/>
  <c r="BK213"/>
  <c r="J213"/>
  <c r="J68"/>
  <c r="R213"/>
  <c r="BK260"/>
  <c r="J260"/>
  <c r="J69"/>
  <c r="R260"/>
  <c r="T265"/>
  <c i="5" r="BK135"/>
  <c r="R135"/>
  <c r="P155"/>
  <c r="BK171"/>
  <c r="J171"/>
  <c r="J68"/>
  <c r="T171"/>
  <c r="P179"/>
  <c r="BK190"/>
  <c r="J190"/>
  <c r="J72"/>
  <c r="T190"/>
  <c r="P198"/>
  <c r="R203"/>
  <c r="T210"/>
  <c r="BK221"/>
  <c r="J221"/>
  <c r="J79"/>
  <c r="T221"/>
  <c r="R226"/>
  <c r="P229"/>
  <c r="R236"/>
  <c r="BK247"/>
  <c r="J247"/>
  <c r="J89"/>
  <c r="T247"/>
  <c r="R252"/>
  <c r="P256"/>
  <c r="BK262"/>
  <c r="J262"/>
  <c r="J92"/>
  <c r="R262"/>
  <c r="BK269"/>
  <c r="J269"/>
  <c r="J95"/>
  <c r="P269"/>
  <c r="P280"/>
  <c r="BK283"/>
  <c r="J283"/>
  <c r="J99"/>
  <c r="T283"/>
  <c r="P293"/>
  <c r="T308"/>
  <c i="6" r="BK112"/>
  <c r="J112"/>
  <c r="J69"/>
  <c r="R112"/>
  <c r="P125"/>
  <c i="7" r="R125"/>
  <c r="P130"/>
  <c r="BK145"/>
  <c r="J145"/>
  <c r="J73"/>
  <c r="R145"/>
  <c r="P151"/>
  <c r="BK156"/>
  <c r="J156"/>
  <c r="J76"/>
  <c r="BK168"/>
  <c r="J168"/>
  <c r="J77"/>
  <c r="T168"/>
  <c r="R180"/>
  <c r="P191"/>
  <c r="BK197"/>
  <c r="J197"/>
  <c r="J80"/>
  <c r="T197"/>
  <c r="P203"/>
  <c r="P218"/>
  <c r="BK233"/>
  <c r="J233"/>
  <c r="J85"/>
  <c r="T233"/>
  <c r="P249"/>
  <c r="BK257"/>
  <c r="R257"/>
  <c r="T257"/>
  <c r="R261"/>
  <c r="P280"/>
  <c r="BK306"/>
  <c r="J306"/>
  <c r="J91"/>
  <c r="R306"/>
  <c r="P329"/>
  <c r="BK333"/>
  <c r="J333"/>
  <c r="J94"/>
  <c r="R333"/>
  <c r="T342"/>
  <c r="P349"/>
  <c r="T349"/>
  <c r="R353"/>
  <c r="P362"/>
  <c i="8" r="R102"/>
  <c r="P122"/>
  <c r="T122"/>
  <c r="P133"/>
  <c r="BK139"/>
  <c r="J139"/>
  <c r="J72"/>
  <c r="R147"/>
  <c r="P162"/>
  <c r="BK188"/>
  <c r="J188"/>
  <c r="J75"/>
  <c r="R188"/>
  <c r="P204"/>
  <c i="9" r="BK93"/>
  <c r="J93"/>
  <c r="J68"/>
  <c r="T93"/>
  <c r="T92"/>
  <c i="10" r="BK93"/>
  <c r="BK92"/>
  <c r="J92"/>
  <c r="J67"/>
  <c r="R93"/>
  <c r="R92"/>
  <c i="11" r="BK108"/>
  <c r="J108"/>
  <c r="J71"/>
  <c r="T108"/>
  <c r="T107"/>
  <c r="P125"/>
  <c r="BK140"/>
  <c r="J140"/>
  <c r="J75"/>
  <c r="T140"/>
  <c r="R145"/>
  <c r="P167"/>
  <c r="BK188"/>
  <c r="J188"/>
  <c r="J79"/>
  <c r="R188"/>
  <c r="R204"/>
  <c i="12" r="R103"/>
  <c r="P116"/>
  <c r="BK140"/>
  <c r="J140"/>
  <c r="J71"/>
  <c r="T140"/>
  <c r="R155"/>
  <c r="P176"/>
  <c r="BK191"/>
  <c r="J191"/>
  <c r="J74"/>
  <c r="T191"/>
  <c r="R207"/>
  <c r="P221"/>
  <c r="BK233"/>
  <c r="J233"/>
  <c r="J77"/>
  <c r="T233"/>
  <c i="13" r="R101"/>
  <c r="P105"/>
  <c r="T105"/>
  <c r="P109"/>
  <c r="T123"/>
  <c r="T119"/>
  <c r="T118"/>
  <c r="T132"/>
  <c i="14" r="BK100"/>
  <c r="J100"/>
  <c r="J69"/>
  <c r="T100"/>
  <c r="BK109"/>
  <c r="J109"/>
  <c r="J71"/>
  <c r="R109"/>
  <c r="R108"/>
  <c r="P118"/>
  <c r="BK136"/>
  <c r="J136"/>
  <c r="J73"/>
  <c r="T136"/>
  <c r="P142"/>
  <c i="15" r="R101"/>
  <c r="R110"/>
  <c r="P116"/>
  <c r="T116"/>
  <c r="R124"/>
  <c r="P137"/>
  <c r="T137"/>
  <c r="T141"/>
  <c i="16" r="P98"/>
  <c r="T98"/>
  <c r="P102"/>
  <c r="R102"/>
  <c r="P106"/>
  <c r="T106"/>
  <c r="P119"/>
  <c r="R119"/>
  <c i="17" r="BK103"/>
  <c r="J103"/>
  <c r="J69"/>
  <c r="T103"/>
  <c r="T102"/>
  <c r="T101"/>
  <c r="P112"/>
  <c r="T112"/>
  <c r="BK116"/>
  <c r="J116"/>
  <c r="J71"/>
  <c r="R116"/>
  <c r="BK126"/>
  <c r="J126"/>
  <c r="J72"/>
  <c r="R126"/>
  <c r="BK131"/>
  <c r="J131"/>
  <c r="J74"/>
  <c r="R131"/>
  <c r="BK137"/>
  <c r="J137"/>
  <c r="J75"/>
  <c r="R137"/>
  <c r="BK151"/>
  <c r="J151"/>
  <c r="J76"/>
  <c r="R151"/>
  <c r="BK156"/>
  <c r="J156"/>
  <c r="J77"/>
  <c r="R156"/>
  <c i="18" r="P99"/>
  <c r="T99"/>
  <c r="BK114"/>
  <c r="J114"/>
  <c r="J70"/>
  <c r="R114"/>
  <c r="P118"/>
  <c r="R118"/>
  <c r="BK132"/>
  <c r="J132"/>
  <c r="J72"/>
  <c r="T132"/>
  <c r="P137"/>
  <c r="T137"/>
  <c i="19" r="P107"/>
  <c r="T107"/>
  <c r="P128"/>
  <c r="T128"/>
  <c r="P138"/>
  <c r="T138"/>
  <c r="P147"/>
  <c r="T147"/>
  <c r="P153"/>
  <c r="T153"/>
  <c r="P161"/>
  <c r="T161"/>
  <c r="P169"/>
  <c r="T169"/>
  <c r="P172"/>
  <c r="T172"/>
  <c r="P184"/>
  <c r="T184"/>
  <c r="P200"/>
  <c r="T200"/>
  <c r="P251"/>
  <c r="T251"/>
  <c r="P260"/>
  <c r="R260"/>
  <c r="P265"/>
  <c r="R265"/>
  <c i="20" r="P103"/>
  <c r="P116"/>
  <c r="P123"/>
  <c r="P132"/>
  <c r="R149"/>
  <c r="P166"/>
  <c r="T198"/>
  <c r="T214"/>
  <c r="R219"/>
  <c i="21" r="R106"/>
  <c r="BK109"/>
  <c r="J109"/>
  <c r="J72"/>
  <c i="22" r="T133"/>
  <c r="T93"/>
  <c r="T156"/>
  <c r="T173"/>
  <c r="T188"/>
  <c r="P203"/>
  <c r="P232"/>
  <c r="T246"/>
  <c r="T245"/>
  <c i="23" r="P90"/>
  <c r="R193"/>
  <c r="T215"/>
  <c r="R327"/>
  <c r="T342"/>
  <c r="R348"/>
  <c i="24" r="P81"/>
  <c r="P80"/>
  <c i="1" r="AU79"/>
  <c i="2" r="P120"/>
  <c r="T159"/>
  <c r="T195"/>
  <c r="R266"/>
  <c r="R265"/>
  <c r="P300"/>
  <c r="BK316"/>
  <c r="J316"/>
  <c r="J73"/>
  <c r="P334"/>
  <c r="T391"/>
  <c r="T441"/>
  <c r="R455"/>
  <c r="R464"/>
  <c r="P467"/>
  <c r="T523"/>
  <c r="P568"/>
  <c r="BK602"/>
  <c r="J602"/>
  <c r="J85"/>
  <c r="BK663"/>
  <c r="J663"/>
  <c r="J86"/>
  <c r="T714"/>
  <c r="T719"/>
  <c r="T812"/>
  <c r="P878"/>
  <c r="R929"/>
  <c r="BK959"/>
  <c r="J959"/>
  <c r="J94"/>
  <c r="BK1008"/>
  <c r="J1008"/>
  <c r="J95"/>
  <c r="P1016"/>
  <c i="3" r="BK96"/>
  <c r="BK95"/>
  <c r="J95"/>
  <c r="J64"/>
  <c r="T96"/>
  <c r="T95"/>
  <c r="BK131"/>
  <c r="J131"/>
  <c r="J68"/>
  <c r="T131"/>
  <c r="T199"/>
  <c r="R284"/>
  <c r="P345"/>
  <c r="BK365"/>
  <c r="J365"/>
  <c r="J72"/>
  <c r="R365"/>
  <c i="4" r="P94"/>
  <c r="T94"/>
  <c r="R110"/>
  <c r="P169"/>
  <c r="R169"/>
  <c r="T213"/>
  <c r="BK265"/>
  <c r="J265"/>
  <c r="J70"/>
  <c r="R265"/>
  <c i="5" r="T135"/>
  <c r="T134"/>
  <c r="R155"/>
  <c r="P171"/>
  <c r="BK179"/>
  <c r="J179"/>
  <c r="J69"/>
  <c r="T179"/>
  <c r="R190"/>
  <c r="T198"/>
  <c r="BK203"/>
  <c r="J203"/>
  <c r="J75"/>
  <c r="BK210"/>
  <c r="J210"/>
  <c r="J77"/>
  <c r="R210"/>
  <c r="R221"/>
  <c r="P226"/>
  <c r="BK229"/>
  <c r="J229"/>
  <c r="J81"/>
  <c r="T229"/>
  <c r="P236"/>
  <c r="P247"/>
  <c r="BK252"/>
  <c r="J252"/>
  <c r="J90"/>
  <c r="T252"/>
  <c r="R256"/>
  <c r="P262"/>
  <c r="R269"/>
  <c r="R280"/>
  <c r="P283"/>
  <c r="R293"/>
  <c r="BK308"/>
  <c r="J308"/>
  <c r="J110"/>
  <c r="R308"/>
  <c i="6" r="P109"/>
  <c r="P102"/>
  <c r="P101"/>
  <c i="1" r="AU60"/>
  <c i="6" r="T109"/>
  <c r="T112"/>
  <c r="BK125"/>
  <c r="J125"/>
  <c r="J73"/>
  <c r="T125"/>
  <c i="7" r="BK125"/>
  <c r="J125"/>
  <c r="J70"/>
  <c r="T125"/>
  <c r="R130"/>
  <c r="R129"/>
  <c r="P145"/>
  <c r="BK151"/>
  <c r="J151"/>
  <c r="J74"/>
  <c r="T151"/>
  <c r="P156"/>
  <c r="P154"/>
  <c r="T156"/>
  <c r="R168"/>
  <c r="P180"/>
  <c r="BK191"/>
  <c r="J191"/>
  <c r="J79"/>
  <c r="T191"/>
  <c r="R197"/>
  <c r="BK203"/>
  <c r="T203"/>
  <c r="R218"/>
  <c r="P233"/>
  <c r="BK249"/>
  <c r="J249"/>
  <c r="J86"/>
  <c r="T249"/>
  <c r="BK261"/>
  <c r="J261"/>
  <c r="J89"/>
  <c r="BK280"/>
  <c r="J280"/>
  <c r="J90"/>
  <c r="T280"/>
  <c r="T306"/>
  <c r="R329"/>
  <c r="T333"/>
  <c r="T332"/>
  <c r="P342"/>
  <c r="R349"/>
  <c r="P353"/>
  <c r="BK362"/>
  <c r="J362"/>
  <c r="J98"/>
  <c r="T362"/>
  <c i="8" r="BK102"/>
  <c r="J102"/>
  <c r="J69"/>
  <c r="T102"/>
  <c r="R122"/>
  <c r="BK133"/>
  <c r="J133"/>
  <c r="J71"/>
  <c r="R133"/>
  <c r="P139"/>
  <c r="T139"/>
  <c r="P147"/>
  <c r="T147"/>
  <c r="R162"/>
  <c r="P188"/>
  <c r="BK204"/>
  <c r="J204"/>
  <c r="J76"/>
  <c r="R204"/>
  <c i="9" r="R93"/>
  <c r="R92"/>
  <c i="10" r="T93"/>
  <c r="T92"/>
  <c i="11" r="R108"/>
  <c r="R107"/>
  <c r="R125"/>
  <c r="R124"/>
  <c r="P140"/>
  <c r="BK145"/>
  <c r="J145"/>
  <c r="J77"/>
  <c r="BK167"/>
  <c r="J167"/>
  <c r="J78"/>
  <c r="T167"/>
  <c r="T188"/>
  <c r="P204"/>
  <c i="12" r="BK103"/>
  <c r="J103"/>
  <c r="J69"/>
  <c r="BK116"/>
  <c r="J116"/>
  <c r="J70"/>
  <c r="R116"/>
  <c r="P140"/>
  <c r="P155"/>
  <c i="20" r="BK103"/>
  <c r="J103"/>
  <c r="J69"/>
  <c r="BK116"/>
  <c r="J116"/>
  <c r="J70"/>
  <c r="BK123"/>
  <c r="J123"/>
  <c r="J71"/>
  <c r="BK132"/>
  <c r="J132"/>
  <c r="J72"/>
  <c r="BK149"/>
  <c r="J149"/>
  <c r="J73"/>
  <c r="BK166"/>
  <c r="J166"/>
  <c r="J74"/>
  <c r="BK198"/>
  <c r="J198"/>
  <c r="J75"/>
  <c r="BK214"/>
  <c r="J214"/>
  <c r="J76"/>
  <c r="BK219"/>
  <c r="J219"/>
  <c r="J77"/>
  <c i="21" r="BK106"/>
  <c r="J106"/>
  <c r="J71"/>
  <c r="R109"/>
  <c i="22" r="P133"/>
  <c r="P93"/>
  <c r="P156"/>
  <c r="P173"/>
  <c r="P188"/>
  <c r="R203"/>
  <c r="BK232"/>
  <c r="J232"/>
  <c r="J68"/>
  <c r="BK246"/>
  <c r="J246"/>
  <c r="J71"/>
  <c i="23" r="BK90"/>
  <c r="J90"/>
  <c r="J61"/>
  <c r="P193"/>
  <c r="R215"/>
  <c r="P327"/>
  <c r="BK342"/>
  <c r="J342"/>
  <c r="J67"/>
  <c r="BK348"/>
  <c r="J348"/>
  <c r="J68"/>
  <c i="24" r="R81"/>
  <c r="R80"/>
  <c i="2" r="R120"/>
  <c r="BK159"/>
  <c r="J159"/>
  <c r="J66"/>
  <c r="BK195"/>
  <c r="J195"/>
  <c r="J67"/>
  <c r="P266"/>
  <c r="P265"/>
  <c r="BK300"/>
  <c r="J300"/>
  <c r="J72"/>
  <c r="P316"/>
  <c r="T334"/>
  <c r="BK391"/>
  <c r="J391"/>
  <c r="J77"/>
  <c r="BK441"/>
  <c r="J441"/>
  <c r="J78"/>
  <c r="BK455"/>
  <c r="J455"/>
  <c r="J80"/>
  <c r="BK464"/>
  <c r="J464"/>
  <c r="J81"/>
  <c r="T467"/>
  <c r="BK523"/>
  <c r="J523"/>
  <c r="J83"/>
  <c r="BK568"/>
  <c r="J568"/>
  <c r="J84"/>
  <c r="T602"/>
  <c r="T663"/>
  <c r="R680"/>
  <c r="P698"/>
  <c r="T698"/>
  <c r="R714"/>
  <c r="BK719"/>
  <c r="J719"/>
  <c r="J90"/>
  <c r="R812"/>
  <c r="R878"/>
  <c r="BK929"/>
  <c r="J929"/>
  <c r="J93"/>
  <c r="P959"/>
  <c r="P1008"/>
  <c r="T1016"/>
  <c i="12" r="T155"/>
  <c r="R176"/>
  <c r="P191"/>
  <c r="BK207"/>
  <c r="J207"/>
  <c r="J75"/>
  <c r="T207"/>
  <c r="T221"/>
  <c r="P233"/>
  <c i="13" r="BK101"/>
  <c r="J101"/>
  <c r="J69"/>
  <c r="T101"/>
  <c r="BK109"/>
  <c r="J109"/>
  <c r="J71"/>
  <c r="R109"/>
  <c r="BK123"/>
  <c r="J123"/>
  <c r="J74"/>
  <c r="R123"/>
  <c r="R119"/>
  <c r="R118"/>
  <c r="R132"/>
  <c i="14" r="P100"/>
  <c r="BK118"/>
  <c r="J118"/>
  <c r="J72"/>
  <c r="T118"/>
  <c r="R136"/>
  <c r="R142"/>
  <c i="15" r="T101"/>
  <c r="BK110"/>
  <c r="J110"/>
  <c r="J71"/>
  <c r="T110"/>
  <c r="T109"/>
  <c r="R116"/>
  <c r="P124"/>
  <c r="BK137"/>
  <c r="J137"/>
  <c r="J74"/>
  <c r="P141"/>
  <c i="20" r="T103"/>
  <c r="R116"/>
  <c r="R123"/>
  <c r="R132"/>
  <c r="T149"/>
  <c r="T166"/>
  <c r="R198"/>
  <c r="R214"/>
  <c r="T219"/>
  <c i="21" r="P106"/>
  <c r="P98"/>
  <c r="P97"/>
  <c i="1" r="AU76"/>
  <c i="21" r="T109"/>
  <c i="22" r="R133"/>
  <c r="R93"/>
  <c r="R156"/>
  <c r="R173"/>
  <c r="R188"/>
  <c r="BK203"/>
  <c r="J203"/>
  <c r="J67"/>
  <c r="R232"/>
  <c r="P246"/>
  <c r="P245"/>
  <c i="23" r="T90"/>
  <c r="T89"/>
  <c r="T88"/>
  <c r="T193"/>
  <c r="BK215"/>
  <c r="J215"/>
  <c r="J65"/>
  <c r="T327"/>
  <c r="P342"/>
  <c r="P348"/>
  <c i="24" r="T81"/>
  <c r="T80"/>
  <c i="5" r="BK208"/>
  <c r="J208"/>
  <c r="J76"/>
  <c r="BK219"/>
  <c r="J219"/>
  <c r="J78"/>
  <c r="BK241"/>
  <c r="J241"/>
  <c r="J86"/>
  <c r="BK243"/>
  <c r="J243"/>
  <c r="J87"/>
  <c r="BK278"/>
  <c r="J278"/>
  <c r="J97"/>
  <c r="BK302"/>
  <c r="J302"/>
  <c r="J107"/>
  <c i="6" r="BK119"/>
  <c r="J119"/>
  <c r="J70"/>
  <c r="BK135"/>
  <c r="J135"/>
  <c r="J77"/>
  <c r="BK139"/>
  <c r="J139"/>
  <c r="J79"/>
  <c i="7" r="BK154"/>
  <c r="J154"/>
  <c r="J75"/>
  <c r="BK200"/>
  <c r="J200"/>
  <c r="J81"/>
  <c i="13" r="BK119"/>
  <c r="BK118"/>
  <c r="J118"/>
  <c r="J72"/>
  <c i="21" r="BK104"/>
  <c r="J104"/>
  <c r="J70"/>
  <c i="23" r="BK202"/>
  <c r="J202"/>
  <c r="J63"/>
  <c r="BK210"/>
  <c r="J210"/>
  <c r="J64"/>
  <c i="2" r="BK452"/>
  <c r="J452"/>
  <c r="J79"/>
  <c i="5" r="BK201"/>
  <c r="J201"/>
  <c r="J74"/>
  <c r="BK232"/>
  <c r="J232"/>
  <c r="J82"/>
  <c r="BK234"/>
  <c r="J234"/>
  <c r="J83"/>
  <c r="BK239"/>
  <c r="J239"/>
  <c r="J85"/>
  <c r="BK265"/>
  <c r="J265"/>
  <c r="J93"/>
  <c r="BK276"/>
  <c r="J276"/>
  <c r="J96"/>
  <c r="BK291"/>
  <c r="J291"/>
  <c r="J102"/>
  <c r="BK300"/>
  <c r="J300"/>
  <c r="J106"/>
  <c r="BK304"/>
  <c r="J304"/>
  <c r="J108"/>
  <c r="BK306"/>
  <c r="J306"/>
  <c r="J109"/>
  <c i="6" r="BK105"/>
  <c r="J105"/>
  <c r="J66"/>
  <c r="BK107"/>
  <c r="J107"/>
  <c r="J67"/>
  <c r="BK130"/>
  <c r="J130"/>
  <c r="J74"/>
  <c i="11" r="BK143"/>
  <c r="J143"/>
  <c r="J76"/>
  <c i="21" r="BK117"/>
  <c r="J117"/>
  <c r="J73"/>
  <c i="22" r="BK93"/>
  <c r="J93"/>
  <c r="J61"/>
  <c i="2" r="BK287"/>
  <c r="J287"/>
  <c r="J70"/>
  <c r="BK330"/>
  <c r="J330"/>
  <c r="J74"/>
  <c i="5" r="BK188"/>
  <c r="J188"/>
  <c r="J71"/>
  <c r="BK245"/>
  <c r="J245"/>
  <c r="J88"/>
  <c r="BK267"/>
  <c r="J267"/>
  <c r="J94"/>
  <c r="BK287"/>
  <c r="J287"/>
  <c r="J100"/>
  <c r="BK289"/>
  <c r="J289"/>
  <c r="J101"/>
  <c r="BK296"/>
  <c r="J296"/>
  <c r="J104"/>
  <c i="6" r="BK103"/>
  <c r="J103"/>
  <c r="J65"/>
  <c r="BK121"/>
  <c r="J121"/>
  <c r="J71"/>
  <c r="BK123"/>
  <c r="J123"/>
  <c r="J72"/>
  <c r="BK133"/>
  <c r="J133"/>
  <c r="J76"/>
  <c r="BK137"/>
  <c r="J137"/>
  <c r="J78"/>
  <c i="11" r="BK122"/>
  <c r="J122"/>
  <c r="J72"/>
  <c i="21" r="BK98"/>
  <c r="J98"/>
  <c r="J68"/>
  <c i="22" r="BK242"/>
  <c r="J242"/>
  <c r="J69"/>
  <c i="21" r="BK102"/>
  <c r="J102"/>
  <c r="J69"/>
  <c i="24" r="F55"/>
  <c r="BE84"/>
  <c r="J52"/>
  <c r="BE82"/>
  <c r="BE83"/>
  <c r="BE87"/>
  <c r="BE88"/>
  <c r="BE90"/>
  <c r="BE92"/>
  <c r="E70"/>
  <c r="BE85"/>
  <c r="BE86"/>
  <c r="BE91"/>
  <c r="BE95"/>
  <c r="BE96"/>
  <c r="BE89"/>
  <c r="BE93"/>
  <c r="BE94"/>
  <c r="BE98"/>
  <c i="23" r="E48"/>
  <c r="F55"/>
  <c r="BE112"/>
  <c r="BE117"/>
  <c r="BE130"/>
  <c r="BE156"/>
  <c r="BE211"/>
  <c r="BE255"/>
  <c r="BE260"/>
  <c r="BE281"/>
  <c r="BE293"/>
  <c r="BE297"/>
  <c r="BE301"/>
  <c r="BE303"/>
  <c r="BE306"/>
  <c r="BE309"/>
  <c r="BE314"/>
  <c r="BE343"/>
  <c r="J82"/>
  <c r="BE91"/>
  <c r="BE95"/>
  <c r="BE103"/>
  <c r="BE107"/>
  <c r="BE121"/>
  <c r="BE135"/>
  <c r="BE152"/>
  <c r="BE173"/>
  <c r="BE216"/>
  <c r="BE241"/>
  <c r="BE246"/>
  <c r="BE250"/>
  <c r="BE259"/>
  <c r="BE264"/>
  <c r="BE275"/>
  <c r="BE285"/>
  <c r="BE305"/>
  <c r="BE333"/>
  <c r="BE339"/>
  <c i="22" r="J156"/>
  <c r="J64"/>
  <c i="23" r="BE126"/>
  <c r="BE140"/>
  <c r="BE144"/>
  <c r="BE148"/>
  <c r="BE171"/>
  <c r="BE178"/>
  <c r="BE185"/>
  <c r="BE231"/>
  <c r="BE236"/>
  <c r="BE265"/>
  <c r="BE289"/>
  <c r="BE307"/>
  <c r="BE308"/>
  <c r="BE323"/>
  <c r="BE335"/>
  <c r="BE345"/>
  <c r="BE349"/>
  <c r="BE351"/>
  <c r="BE99"/>
  <c r="BE164"/>
  <c r="BE183"/>
  <c r="BE194"/>
  <c r="BE198"/>
  <c r="BE203"/>
  <c r="BE219"/>
  <c r="BE224"/>
  <c r="BE254"/>
  <c r="BE269"/>
  <c r="BE304"/>
  <c r="BE313"/>
  <c r="BE318"/>
  <c r="BE319"/>
  <c r="BE328"/>
  <c r="BE332"/>
  <c i="22" r="J52"/>
  <c r="F55"/>
  <c r="BE100"/>
  <c r="BE108"/>
  <c r="BE134"/>
  <c r="BE138"/>
  <c r="BE193"/>
  <c r="BE197"/>
  <c r="BE201"/>
  <c r="BE217"/>
  <c r="BE233"/>
  <c r="BE235"/>
  <c r="BE240"/>
  <c r="BE251"/>
  <c r="BE253"/>
  <c r="BE259"/>
  <c r="E48"/>
  <c r="BE94"/>
  <c r="BE104"/>
  <c r="BE124"/>
  <c r="BE129"/>
  <c r="BE157"/>
  <c r="BE189"/>
  <c r="BE210"/>
  <c r="BE219"/>
  <c r="BE230"/>
  <c r="BE243"/>
  <c r="BE257"/>
  <c r="BE126"/>
  <c r="BE143"/>
  <c r="BE147"/>
  <c r="BE151"/>
  <c r="BE162"/>
  <c r="BE164"/>
  <c r="BE174"/>
  <c r="BE184"/>
  <c r="BE195"/>
  <c r="BE199"/>
  <c r="BE208"/>
  <c r="BE225"/>
  <c r="BE238"/>
  <c r="BE247"/>
  <c r="BE112"/>
  <c r="BE116"/>
  <c r="BE120"/>
  <c r="BE168"/>
  <c r="BE178"/>
  <c r="BE180"/>
  <c r="BE204"/>
  <c r="BE221"/>
  <c r="BE223"/>
  <c i="21" r="E83"/>
  <c r="BE110"/>
  <c r="BE113"/>
  <c r="F63"/>
  <c r="BE107"/>
  <c r="BE108"/>
  <c r="BE115"/>
  <c r="BE116"/>
  <c r="BE118"/>
  <c r="J60"/>
  <c r="BE100"/>
  <c r="BE101"/>
  <c r="BE103"/>
  <c r="BE105"/>
  <c r="BE111"/>
  <c r="BE114"/>
  <c r="BE99"/>
  <c r="BE112"/>
  <c i="20" r="F63"/>
  <c r="BE104"/>
  <c r="BE105"/>
  <c r="BE107"/>
  <c r="BE114"/>
  <c r="BE115"/>
  <c r="BE121"/>
  <c r="BE125"/>
  <c r="BE127"/>
  <c r="BE147"/>
  <c r="BE150"/>
  <c r="BE158"/>
  <c r="BE159"/>
  <c r="BE161"/>
  <c r="BE167"/>
  <c r="BE169"/>
  <c r="BE171"/>
  <c r="BE176"/>
  <c r="BE177"/>
  <c r="BE179"/>
  <c r="BE182"/>
  <c r="BE184"/>
  <c r="BE186"/>
  <c r="BE187"/>
  <c r="BE194"/>
  <c r="BE196"/>
  <c r="E87"/>
  <c r="BE111"/>
  <c r="BE113"/>
  <c r="BE129"/>
  <c r="BE133"/>
  <c r="BE134"/>
  <c r="BE141"/>
  <c r="BE142"/>
  <c r="BE144"/>
  <c r="BE153"/>
  <c r="BE164"/>
  <c r="BE173"/>
  <c r="BE192"/>
  <c r="BE202"/>
  <c r="BE213"/>
  <c r="BE216"/>
  <c r="BE217"/>
  <c r="BE220"/>
  <c r="J60"/>
  <c r="BE108"/>
  <c r="BE130"/>
  <c r="BE138"/>
  <c r="BE139"/>
  <c r="BE151"/>
  <c r="BE155"/>
  <c r="BE174"/>
  <c r="BE189"/>
  <c r="BE191"/>
  <c r="BE197"/>
  <c r="BE200"/>
  <c r="BE203"/>
  <c r="BE205"/>
  <c r="BE206"/>
  <c r="BE208"/>
  <c r="BE211"/>
  <c r="BE218"/>
  <c r="BE221"/>
  <c r="BE110"/>
  <c r="BE117"/>
  <c r="BE118"/>
  <c r="BE120"/>
  <c r="BE124"/>
  <c r="BE135"/>
  <c r="BE137"/>
  <c r="BE146"/>
  <c r="BE156"/>
  <c r="BE162"/>
  <c r="BE181"/>
  <c r="BE199"/>
  <c r="BE210"/>
  <c r="BE212"/>
  <c r="BE215"/>
  <c i="18" r="J99"/>
  <c r="J69"/>
  <c i="19" r="BE114"/>
  <c r="BE124"/>
  <c r="BE125"/>
  <c r="BE126"/>
  <c r="BE133"/>
  <c r="BE139"/>
  <c r="BE142"/>
  <c r="BE146"/>
  <c r="BE148"/>
  <c r="BE155"/>
  <c r="BE162"/>
  <c r="BE165"/>
  <c r="BE167"/>
  <c r="BE174"/>
  <c r="BE183"/>
  <c r="BE185"/>
  <c r="BE186"/>
  <c r="BE192"/>
  <c r="BE196"/>
  <c r="BE201"/>
  <c r="BE208"/>
  <c r="BE212"/>
  <c r="BE218"/>
  <c r="BE220"/>
  <c r="BE222"/>
  <c r="BE223"/>
  <c r="BE225"/>
  <c r="BE236"/>
  <c r="BE254"/>
  <c r="BE267"/>
  <c r="BE116"/>
  <c r="BE118"/>
  <c r="BE119"/>
  <c r="BE127"/>
  <c r="BE131"/>
  <c r="BE135"/>
  <c r="BE143"/>
  <c r="BE151"/>
  <c r="BE157"/>
  <c r="BE159"/>
  <c r="BE163"/>
  <c r="BE164"/>
  <c r="BE176"/>
  <c r="BE182"/>
  <c r="BE228"/>
  <c r="BE234"/>
  <c r="BE237"/>
  <c r="BE242"/>
  <c r="BE250"/>
  <c r="BE255"/>
  <c r="BE256"/>
  <c r="BE262"/>
  <c r="E52"/>
  <c r="F63"/>
  <c r="J99"/>
  <c r="BE108"/>
  <c r="BE121"/>
  <c r="BE136"/>
  <c r="BE149"/>
  <c r="BE152"/>
  <c r="BE154"/>
  <c r="BE170"/>
  <c r="BE171"/>
  <c r="BE180"/>
  <c r="BE188"/>
  <c r="BE189"/>
  <c r="BE198"/>
  <c r="BE207"/>
  <c r="BE217"/>
  <c r="BE227"/>
  <c r="BE230"/>
  <c r="BE231"/>
  <c r="BE233"/>
  <c r="BE238"/>
  <c r="BE239"/>
  <c r="BE246"/>
  <c r="BE253"/>
  <c r="BE257"/>
  <c r="BE110"/>
  <c r="BE112"/>
  <c r="BE122"/>
  <c r="BE129"/>
  <c r="BE130"/>
  <c r="BE140"/>
  <c r="BE141"/>
  <c r="BE144"/>
  <c r="BE173"/>
  <c r="BE178"/>
  <c r="BE191"/>
  <c r="BE194"/>
  <c r="BE197"/>
  <c r="BE199"/>
  <c r="BE203"/>
  <c r="BE205"/>
  <c r="BE210"/>
  <c r="BE214"/>
  <c r="BE215"/>
  <c r="BE235"/>
  <c r="BE240"/>
  <c r="BE243"/>
  <c r="BE245"/>
  <c r="BE248"/>
  <c r="BE252"/>
  <c r="BE258"/>
  <c r="BE259"/>
  <c r="BE261"/>
  <c r="BE263"/>
  <c r="BE264"/>
  <c r="BE266"/>
  <c i="18" r="F63"/>
  <c r="J91"/>
  <c r="BE103"/>
  <c r="BE112"/>
  <c r="BE125"/>
  <c r="BE127"/>
  <c r="BE134"/>
  <c r="BE100"/>
  <c r="BE115"/>
  <c r="BE123"/>
  <c r="BE124"/>
  <c r="BE129"/>
  <c r="BE130"/>
  <c r="BE133"/>
  <c r="BE101"/>
  <c r="BE105"/>
  <c r="BE110"/>
  <c r="BE116"/>
  <c r="BE135"/>
  <c r="BE136"/>
  <c r="BE138"/>
  <c r="E52"/>
  <c r="BE107"/>
  <c r="BE108"/>
  <c r="BE119"/>
  <c r="BE120"/>
  <c r="BE122"/>
  <c r="BE126"/>
  <c r="BE139"/>
  <c i="17" r="BE104"/>
  <c r="BE107"/>
  <c r="BE108"/>
  <c r="BE118"/>
  <c r="BE120"/>
  <c r="BE128"/>
  <c r="BE138"/>
  <c r="BE139"/>
  <c r="BE143"/>
  <c r="BE145"/>
  <c r="BE147"/>
  <c r="BE157"/>
  <c r="E87"/>
  <c r="BE110"/>
  <c r="BE114"/>
  <c r="BE121"/>
  <c r="BE123"/>
  <c r="BE146"/>
  <c r="BE149"/>
  <c r="BE153"/>
  <c r="BE154"/>
  <c r="J60"/>
  <c r="F98"/>
  <c r="BE105"/>
  <c r="BE124"/>
  <c r="BE132"/>
  <c r="BE135"/>
  <c r="BE141"/>
  <c r="BE142"/>
  <c r="BE152"/>
  <c r="BE158"/>
  <c r="BE111"/>
  <c r="BE113"/>
  <c r="BE117"/>
  <c r="BE127"/>
  <c r="BE133"/>
  <c r="BE144"/>
  <c r="BE155"/>
  <c i="16" r="BE107"/>
  <c r="BE112"/>
  <c r="BE113"/>
  <c r="BE115"/>
  <c r="BE118"/>
  <c r="F63"/>
  <c r="J90"/>
  <c r="BE99"/>
  <c r="BE100"/>
  <c r="BE103"/>
  <c r="BE108"/>
  <c r="BE110"/>
  <c r="E52"/>
  <c r="BE101"/>
  <c r="BE104"/>
  <c r="BE116"/>
  <c r="BE121"/>
  <c r="BE117"/>
  <c r="BE120"/>
  <c i="15" r="BE106"/>
  <c r="BE107"/>
  <c r="BE108"/>
  <c r="BE125"/>
  <c r="BE131"/>
  <c r="BE135"/>
  <c r="BE140"/>
  <c r="J60"/>
  <c r="BE103"/>
  <c r="BE111"/>
  <c r="BE112"/>
  <c r="BE114"/>
  <c r="BE117"/>
  <c r="BE121"/>
  <c r="BE123"/>
  <c r="BE134"/>
  <c r="BE139"/>
  <c r="F96"/>
  <c r="BE102"/>
  <c r="BE120"/>
  <c r="BE128"/>
  <c r="BE129"/>
  <c r="BE138"/>
  <c r="BE143"/>
  <c r="E52"/>
  <c r="BE105"/>
  <c r="BE118"/>
  <c r="BE122"/>
  <c r="BE126"/>
  <c r="BE132"/>
  <c r="BE142"/>
  <c i="14" r="E52"/>
  <c r="J60"/>
  <c r="F63"/>
  <c r="BE101"/>
  <c r="BE102"/>
  <c r="BE107"/>
  <c r="BE113"/>
  <c r="BE119"/>
  <c r="BE127"/>
  <c r="BE128"/>
  <c r="BE134"/>
  <c r="BE137"/>
  <c r="BE138"/>
  <c r="BE139"/>
  <c r="BE145"/>
  <c i="13" r="BK100"/>
  <c r="J100"/>
  <c r="J68"/>
  <c i="14" r="BE105"/>
  <c r="BE110"/>
  <c r="BE115"/>
  <c r="BE116"/>
  <c r="BE120"/>
  <c r="BE130"/>
  <c r="BE131"/>
  <c r="BE143"/>
  <c r="BE146"/>
  <c i="13" r="J119"/>
  <c r="J73"/>
  <c i="14" r="BE122"/>
  <c r="BE126"/>
  <c r="BE129"/>
  <c r="BE141"/>
  <c r="BE144"/>
  <c r="BE104"/>
  <c r="BE111"/>
  <c r="BE123"/>
  <c r="BE125"/>
  <c r="BE133"/>
  <c r="BE140"/>
  <c i="13" r="E52"/>
  <c r="F63"/>
  <c r="BE103"/>
  <c r="BE121"/>
  <c r="BE124"/>
  <c r="BE127"/>
  <c r="J60"/>
  <c r="BE102"/>
  <c r="BE107"/>
  <c r="BE113"/>
  <c r="BE115"/>
  <c r="BE116"/>
  <c r="BE120"/>
  <c r="BE125"/>
  <c r="BE128"/>
  <c r="BE129"/>
  <c r="BE131"/>
  <c r="BE133"/>
  <c r="BE134"/>
  <c r="BE106"/>
  <c r="BE110"/>
  <c r="BE111"/>
  <c r="BE112"/>
  <c r="BE114"/>
  <c r="BE117"/>
  <c r="BE130"/>
  <c i="12" r="E52"/>
  <c r="F98"/>
  <c r="BE123"/>
  <c r="BE131"/>
  <c r="BE134"/>
  <c r="BE136"/>
  <c r="BE138"/>
  <c r="BE143"/>
  <c r="BE145"/>
  <c r="BE151"/>
  <c r="BE153"/>
  <c r="BE160"/>
  <c r="BE174"/>
  <c r="BE177"/>
  <c r="BE182"/>
  <c r="BE188"/>
  <c r="BE194"/>
  <c r="BE196"/>
  <c r="BE205"/>
  <c r="BE217"/>
  <c r="BE234"/>
  <c r="J95"/>
  <c r="BE104"/>
  <c r="BE108"/>
  <c r="BE111"/>
  <c r="BE114"/>
  <c r="BE119"/>
  <c r="BE124"/>
  <c r="BE126"/>
  <c r="BE150"/>
  <c r="BE166"/>
  <c r="BE170"/>
  <c r="BE208"/>
  <c r="BE212"/>
  <c r="BE213"/>
  <c r="BE214"/>
  <c r="BE215"/>
  <c r="BE219"/>
  <c r="BE222"/>
  <c r="BE224"/>
  <c r="BE232"/>
  <c r="BE106"/>
  <c r="BE112"/>
  <c r="BE113"/>
  <c r="BE115"/>
  <c r="BE117"/>
  <c r="BE128"/>
  <c r="BE132"/>
  <c r="BE141"/>
  <c r="BE162"/>
  <c r="BE164"/>
  <c r="BE179"/>
  <c r="BE183"/>
  <c r="BE186"/>
  <c r="BE197"/>
  <c r="BE199"/>
  <c r="BE201"/>
  <c r="BE210"/>
  <c r="BE223"/>
  <c r="BE109"/>
  <c r="BE110"/>
  <c r="BE121"/>
  <c r="BE122"/>
  <c r="BE130"/>
  <c r="BE147"/>
  <c r="BE148"/>
  <c r="BE149"/>
  <c r="BE156"/>
  <c r="BE158"/>
  <c r="BE168"/>
  <c r="BE172"/>
  <c r="BE181"/>
  <c r="BE184"/>
  <c r="BE189"/>
  <c r="BE190"/>
  <c r="BE192"/>
  <c r="BE198"/>
  <c r="BE203"/>
  <c r="BE206"/>
  <c r="BE225"/>
  <c r="BE226"/>
  <c r="BE228"/>
  <c r="BE230"/>
  <c r="BE235"/>
  <c i="10" r="J93"/>
  <c r="J68"/>
  <c i="11" r="E90"/>
  <c r="BE111"/>
  <c r="BE116"/>
  <c r="BE117"/>
  <c r="BE134"/>
  <c r="BE150"/>
  <c r="BE155"/>
  <c r="BE157"/>
  <c r="BE161"/>
  <c r="BE171"/>
  <c r="BE192"/>
  <c r="BE202"/>
  <c r="BE205"/>
  <c r="BE206"/>
  <c r="J60"/>
  <c r="F101"/>
  <c r="BE118"/>
  <c r="BE119"/>
  <c r="BE120"/>
  <c r="BE127"/>
  <c r="BE129"/>
  <c r="BE130"/>
  <c r="BE135"/>
  <c r="BE136"/>
  <c r="BE137"/>
  <c r="BE138"/>
  <c r="BE148"/>
  <c r="BE160"/>
  <c r="BE163"/>
  <c r="BE164"/>
  <c r="BE173"/>
  <c r="BE183"/>
  <c r="BE189"/>
  <c r="BE190"/>
  <c r="BE193"/>
  <c r="BE195"/>
  <c r="BE201"/>
  <c r="BE109"/>
  <c r="BE110"/>
  <c r="BE121"/>
  <c r="BE126"/>
  <c r="BE128"/>
  <c r="BE131"/>
  <c r="BE132"/>
  <c r="BE133"/>
  <c r="BE142"/>
  <c r="BE147"/>
  <c r="BE152"/>
  <c r="BE156"/>
  <c r="BE162"/>
  <c r="BE165"/>
  <c r="BE169"/>
  <c r="BE175"/>
  <c r="BE178"/>
  <c r="BE179"/>
  <c r="BE184"/>
  <c r="BE185"/>
  <c r="BE186"/>
  <c r="BE187"/>
  <c r="BE198"/>
  <c r="BE199"/>
  <c r="BE203"/>
  <c r="BE112"/>
  <c r="BE113"/>
  <c r="BE114"/>
  <c r="BE115"/>
  <c r="BE123"/>
  <c r="BE139"/>
  <c r="BE141"/>
  <c r="BE144"/>
  <c r="BE146"/>
  <c r="BE153"/>
  <c r="BE166"/>
  <c r="BE168"/>
  <c r="BE172"/>
  <c r="BE176"/>
  <c r="BE181"/>
  <c r="BE191"/>
  <c r="BE194"/>
  <c r="BE196"/>
  <c i="10" r="E78"/>
  <c r="J86"/>
  <c r="BE97"/>
  <c r="BE98"/>
  <c r="BE99"/>
  <c r="BE100"/>
  <c r="F89"/>
  <c r="BE94"/>
  <c r="BE95"/>
  <c r="BE101"/>
  <c r="BE103"/>
  <c r="BE96"/>
  <c r="BE102"/>
  <c i="9" r="E78"/>
  <c r="J86"/>
  <c r="F89"/>
  <c r="BE94"/>
  <c r="BE95"/>
  <c i="7" r="J203"/>
  <c r="J83"/>
  <c i="8" r="J60"/>
  <c r="F63"/>
  <c r="BE106"/>
  <c r="BE108"/>
  <c r="BE114"/>
  <c r="BE120"/>
  <c r="BE126"/>
  <c r="BE150"/>
  <c r="BE155"/>
  <c r="BE157"/>
  <c r="BE161"/>
  <c r="BE163"/>
  <c r="BE174"/>
  <c r="BE176"/>
  <c r="BE178"/>
  <c r="BE179"/>
  <c r="BE181"/>
  <c r="BE191"/>
  <c r="BE198"/>
  <c r="BE199"/>
  <c r="BE205"/>
  <c i="7" r="BK129"/>
  <c r="J129"/>
  <c r="J71"/>
  <c i="8" r="BE103"/>
  <c r="BE112"/>
  <c r="BE116"/>
  <c r="BE121"/>
  <c r="BE129"/>
  <c r="BE137"/>
  <c r="BE140"/>
  <c r="BE141"/>
  <c r="BE152"/>
  <c r="BE168"/>
  <c r="BE183"/>
  <c r="BE186"/>
  <c r="BE195"/>
  <c i="7" r="J257"/>
  <c r="J88"/>
  <c i="8" r="E86"/>
  <c r="BE104"/>
  <c r="BE117"/>
  <c r="BE119"/>
  <c r="BE124"/>
  <c r="BE134"/>
  <c r="BE143"/>
  <c r="BE145"/>
  <c r="BE159"/>
  <c r="BE164"/>
  <c r="BE173"/>
  <c r="BE197"/>
  <c r="BE206"/>
  <c r="BE109"/>
  <c r="BE111"/>
  <c r="BE118"/>
  <c r="BE123"/>
  <c r="BE128"/>
  <c r="BE131"/>
  <c r="BE135"/>
  <c r="BE148"/>
  <c r="BE153"/>
  <c r="BE166"/>
  <c r="BE169"/>
  <c r="BE171"/>
  <c r="BE184"/>
  <c r="BE189"/>
  <c r="BE193"/>
  <c r="BE196"/>
  <c r="BE200"/>
  <c r="BE201"/>
  <c r="BE202"/>
  <c r="BE203"/>
  <c i="7" r="E108"/>
  <c r="BE126"/>
  <c r="BE128"/>
  <c r="BE139"/>
  <c r="BE141"/>
  <c r="BE142"/>
  <c r="BE143"/>
  <c r="BE157"/>
  <c r="BE158"/>
  <c r="BE161"/>
  <c r="BE162"/>
  <c r="BE169"/>
  <c r="BE170"/>
  <c r="BE171"/>
  <c r="BE172"/>
  <c r="BE183"/>
  <c r="BE194"/>
  <c r="BE198"/>
  <c r="BE199"/>
  <c r="BE201"/>
  <c r="BE204"/>
  <c r="BE210"/>
  <c r="BE219"/>
  <c r="BE225"/>
  <c r="BE238"/>
  <c r="BE252"/>
  <c r="BE255"/>
  <c r="BE271"/>
  <c r="BE278"/>
  <c r="BE282"/>
  <c r="BE284"/>
  <c r="BE285"/>
  <c r="BE304"/>
  <c r="BE305"/>
  <c r="BE311"/>
  <c r="BE330"/>
  <c r="BE335"/>
  <c r="BE337"/>
  <c r="BE338"/>
  <c r="BE343"/>
  <c r="BE355"/>
  <c r="J60"/>
  <c r="F63"/>
  <c r="BE134"/>
  <c r="BE147"/>
  <c r="BE160"/>
  <c r="BE163"/>
  <c r="BE164"/>
  <c r="BE178"/>
  <c r="BE181"/>
  <c r="BE184"/>
  <c r="BE185"/>
  <c r="BE186"/>
  <c r="BE206"/>
  <c r="BE212"/>
  <c r="BE214"/>
  <c r="BE236"/>
  <c r="BE251"/>
  <c r="BE262"/>
  <c r="BE268"/>
  <c r="BE269"/>
  <c r="BE275"/>
  <c r="BE289"/>
  <c r="BE301"/>
  <c r="BE316"/>
  <c r="BE322"/>
  <c r="BE326"/>
  <c r="BE327"/>
  <c r="BE331"/>
  <c r="BE334"/>
  <c r="BE346"/>
  <c r="BE347"/>
  <c r="BE357"/>
  <c r="BE358"/>
  <c r="BE361"/>
  <c r="BE364"/>
  <c r="BE132"/>
  <c r="BE136"/>
  <c r="BE137"/>
  <c r="BE153"/>
  <c r="BE159"/>
  <c r="BE167"/>
  <c r="BE176"/>
  <c r="BE177"/>
  <c r="BE179"/>
  <c r="BE189"/>
  <c r="BE192"/>
  <c r="BE193"/>
  <c r="BE195"/>
  <c r="BE208"/>
  <c r="BE221"/>
  <c r="BE223"/>
  <c r="BE229"/>
  <c r="BE234"/>
  <c r="BE240"/>
  <c r="BE242"/>
  <c r="BE244"/>
  <c r="BE247"/>
  <c r="BE248"/>
  <c r="BE253"/>
  <c r="BE277"/>
  <c r="BE281"/>
  <c r="BE286"/>
  <c r="BE287"/>
  <c r="BE291"/>
  <c r="BE293"/>
  <c r="BE297"/>
  <c r="BE324"/>
  <c r="BE352"/>
  <c r="BE354"/>
  <c r="BE363"/>
  <c r="BE127"/>
  <c r="BE131"/>
  <c r="BE133"/>
  <c r="BE135"/>
  <c r="BE144"/>
  <c r="BE146"/>
  <c r="BE148"/>
  <c r="BE149"/>
  <c r="BE150"/>
  <c r="BE152"/>
  <c r="BE155"/>
  <c r="BE165"/>
  <c r="BE166"/>
  <c r="BE173"/>
  <c r="BE174"/>
  <c r="BE175"/>
  <c r="BE182"/>
  <c r="BE187"/>
  <c r="BE196"/>
  <c r="BE216"/>
  <c r="BE227"/>
  <c r="BE231"/>
  <c r="BE246"/>
  <c r="BE250"/>
  <c r="BE254"/>
  <c r="BE258"/>
  <c r="BE259"/>
  <c r="BE264"/>
  <c r="BE266"/>
  <c r="BE273"/>
  <c r="BE295"/>
  <c r="BE299"/>
  <c r="BE303"/>
  <c r="BE307"/>
  <c r="BE308"/>
  <c r="BE310"/>
  <c r="BE313"/>
  <c r="BE314"/>
  <c r="BE317"/>
  <c r="BE319"/>
  <c r="BE320"/>
  <c r="BE340"/>
  <c r="BE344"/>
  <c r="BE350"/>
  <c r="BE351"/>
  <c r="BE360"/>
  <c i="5" r="J135"/>
  <c r="J66"/>
  <c i="6" r="E89"/>
  <c r="BE111"/>
  <c r="BE114"/>
  <c r="BE115"/>
  <c r="BE117"/>
  <c r="BE120"/>
  <c r="J95"/>
  <c r="BE110"/>
  <c r="BE118"/>
  <c r="BE126"/>
  <c r="BE127"/>
  <c r="BE128"/>
  <c r="BE136"/>
  <c r="F59"/>
  <c r="BE106"/>
  <c r="BE113"/>
  <c r="BE116"/>
  <c r="BE129"/>
  <c r="BE131"/>
  <c r="BE134"/>
  <c r="BE138"/>
  <c r="BE104"/>
  <c r="BE108"/>
  <c r="BE122"/>
  <c r="BE124"/>
  <c r="BE140"/>
  <c i="5" r="F59"/>
  <c r="BE141"/>
  <c r="BE142"/>
  <c r="BE151"/>
  <c r="BE153"/>
  <c r="BE174"/>
  <c r="BE176"/>
  <c r="BE186"/>
  <c r="BE189"/>
  <c r="BE192"/>
  <c r="BE195"/>
  <c r="BE206"/>
  <c r="BE220"/>
  <c r="BE222"/>
  <c r="BE223"/>
  <c r="BE228"/>
  <c r="BE230"/>
  <c r="BE242"/>
  <c r="BE251"/>
  <c r="BE253"/>
  <c r="BE264"/>
  <c r="BE268"/>
  <c r="BE270"/>
  <c r="BE274"/>
  <c r="BE275"/>
  <c r="BE277"/>
  <c r="BE282"/>
  <c r="BE284"/>
  <c r="BE295"/>
  <c r="BE301"/>
  <c r="BE303"/>
  <c r="BE307"/>
  <c r="BE310"/>
  <c r="J56"/>
  <c r="E120"/>
  <c r="BE137"/>
  <c r="BE138"/>
  <c r="BE140"/>
  <c r="BE146"/>
  <c r="BE159"/>
  <c r="BE160"/>
  <c r="BE163"/>
  <c r="BE168"/>
  <c r="BE170"/>
  <c r="BE172"/>
  <c r="BE175"/>
  <c r="BE177"/>
  <c r="BE181"/>
  <c r="BE191"/>
  <c r="BE193"/>
  <c r="BE194"/>
  <c r="BE204"/>
  <c r="BE207"/>
  <c r="BE214"/>
  <c r="BE215"/>
  <c r="BE216"/>
  <c r="BE227"/>
  <c r="BE231"/>
  <c r="BE237"/>
  <c r="BE238"/>
  <c r="BE240"/>
  <c r="BE249"/>
  <c r="BE257"/>
  <c r="BE271"/>
  <c r="BE279"/>
  <c r="BE285"/>
  <c r="BE292"/>
  <c r="BE299"/>
  <c r="BE305"/>
  <c r="BE309"/>
  <c r="BE139"/>
  <c r="BE147"/>
  <c r="BE149"/>
  <c r="BE150"/>
  <c r="BE156"/>
  <c r="BE164"/>
  <c r="BE167"/>
  <c r="BE169"/>
  <c r="BE178"/>
  <c r="BE180"/>
  <c r="BE182"/>
  <c r="BE196"/>
  <c r="BE197"/>
  <c r="BE199"/>
  <c r="BE200"/>
  <c r="BE202"/>
  <c r="BE218"/>
  <c r="BE233"/>
  <c r="BE235"/>
  <c r="BE250"/>
  <c r="BE254"/>
  <c r="BE258"/>
  <c r="BE259"/>
  <c r="BE263"/>
  <c r="BE266"/>
  <c r="BE272"/>
  <c r="BE273"/>
  <c r="BE281"/>
  <c r="BE288"/>
  <c r="BE290"/>
  <c r="BE297"/>
  <c r="BE311"/>
  <c r="BE136"/>
  <c r="BE143"/>
  <c r="BE144"/>
  <c r="BE145"/>
  <c r="BE148"/>
  <c r="BE152"/>
  <c r="BE154"/>
  <c r="BE157"/>
  <c r="BE158"/>
  <c r="BE161"/>
  <c r="BE162"/>
  <c r="BE165"/>
  <c r="BE166"/>
  <c r="BE173"/>
  <c r="BE183"/>
  <c r="BE184"/>
  <c r="BE185"/>
  <c r="BE205"/>
  <c r="BE209"/>
  <c r="BE211"/>
  <c r="BE212"/>
  <c r="BE213"/>
  <c r="BE217"/>
  <c r="BE224"/>
  <c r="BE225"/>
  <c r="BE244"/>
  <c r="BE246"/>
  <c r="BE248"/>
  <c r="BE255"/>
  <c r="BE260"/>
  <c r="BE261"/>
  <c r="BE286"/>
  <c r="BE294"/>
  <c i="3" r="J96"/>
  <c r="J65"/>
  <c i="4" r="E50"/>
  <c r="BE95"/>
  <c r="BE98"/>
  <c r="BE119"/>
  <c r="BE131"/>
  <c r="BE133"/>
  <c r="BE147"/>
  <c r="BE155"/>
  <c r="BE159"/>
  <c r="BE170"/>
  <c r="BE175"/>
  <c r="BE176"/>
  <c r="BE178"/>
  <c r="BE180"/>
  <c r="BE184"/>
  <c r="BE191"/>
  <c r="BE203"/>
  <c r="BE220"/>
  <c r="BE224"/>
  <c r="BE236"/>
  <c r="BE237"/>
  <c r="BE242"/>
  <c r="BE244"/>
  <c r="F89"/>
  <c r="BE99"/>
  <c r="BE104"/>
  <c r="BE105"/>
  <c r="BE123"/>
  <c r="BE129"/>
  <c r="BE141"/>
  <c r="BE149"/>
  <c r="BE151"/>
  <c r="BE153"/>
  <c r="BE157"/>
  <c r="BE161"/>
  <c r="BE163"/>
  <c r="BE186"/>
  <c r="BE188"/>
  <c r="BE195"/>
  <c r="BE197"/>
  <c r="BE201"/>
  <c r="BE222"/>
  <c r="BE246"/>
  <c r="BE248"/>
  <c r="BE258"/>
  <c r="BE261"/>
  <c r="BE266"/>
  <c r="BE97"/>
  <c r="BE106"/>
  <c r="BE107"/>
  <c r="BE111"/>
  <c r="BE115"/>
  <c r="BE117"/>
  <c r="BE121"/>
  <c r="BE125"/>
  <c r="BE137"/>
  <c r="BE139"/>
  <c r="BE167"/>
  <c r="BE172"/>
  <c r="BE174"/>
  <c r="BE182"/>
  <c r="BE189"/>
  <c r="BE205"/>
  <c r="BE209"/>
  <c r="BE218"/>
  <c r="BE226"/>
  <c r="BE228"/>
  <c r="BE230"/>
  <c r="BE232"/>
  <c r="BE234"/>
  <c r="BE238"/>
  <c r="BE243"/>
  <c r="BE252"/>
  <c r="BE256"/>
  <c r="BE267"/>
  <c r="BE270"/>
  <c r="J56"/>
  <c r="BE100"/>
  <c r="BE102"/>
  <c r="BE103"/>
  <c r="BE108"/>
  <c r="BE113"/>
  <c r="BE127"/>
  <c r="BE135"/>
  <c r="BE143"/>
  <c r="BE145"/>
  <c r="BE165"/>
  <c r="BE193"/>
  <c r="BE199"/>
  <c r="BE207"/>
  <c r="BE211"/>
  <c r="BE214"/>
  <c r="BE216"/>
  <c r="BE240"/>
  <c r="BE245"/>
  <c r="BE250"/>
  <c r="BE254"/>
  <c r="BE263"/>
  <c r="BE268"/>
  <c r="BE269"/>
  <c i="2" r="BK299"/>
  <c r="J299"/>
  <c r="J71"/>
  <c i="3" r="E50"/>
  <c r="F91"/>
  <c r="BE115"/>
  <c r="BE122"/>
  <c r="BE132"/>
  <c r="BE179"/>
  <c r="BE187"/>
  <c r="BE256"/>
  <c r="BE264"/>
  <c r="BE273"/>
  <c r="BE276"/>
  <c r="BE280"/>
  <c r="BE326"/>
  <c r="BE338"/>
  <c r="BE351"/>
  <c r="BE356"/>
  <c r="J88"/>
  <c r="BE139"/>
  <c r="BE157"/>
  <c r="BE163"/>
  <c r="BE169"/>
  <c r="BE175"/>
  <c r="BE191"/>
  <c r="BE195"/>
  <c r="BE246"/>
  <c r="BE250"/>
  <c r="BE253"/>
  <c r="BE260"/>
  <c r="BE297"/>
  <c r="BE301"/>
  <c r="BE372"/>
  <c r="BE374"/>
  <c r="BE97"/>
  <c r="BE106"/>
  <c r="BE112"/>
  <c r="BE119"/>
  <c r="BE183"/>
  <c r="BE206"/>
  <c r="BE212"/>
  <c r="BE270"/>
  <c r="BE293"/>
  <c r="BE319"/>
  <c r="BE323"/>
  <c r="BE334"/>
  <c r="BE341"/>
  <c r="BE343"/>
  <c r="BE346"/>
  <c r="BE361"/>
  <c r="BE363"/>
  <c r="BE371"/>
  <c r="BE101"/>
  <c r="BE126"/>
  <c r="BE146"/>
  <c r="BE151"/>
  <c r="BE197"/>
  <c r="BE200"/>
  <c r="BE218"/>
  <c r="BE224"/>
  <c r="BE230"/>
  <c r="BE234"/>
  <c r="BE238"/>
  <c r="BE242"/>
  <c r="BE267"/>
  <c r="BE282"/>
  <c r="BE285"/>
  <c r="BE289"/>
  <c r="BE304"/>
  <c r="BE307"/>
  <c r="BE311"/>
  <c r="BE315"/>
  <c r="BE330"/>
  <c r="BE366"/>
  <c i="2" r="F59"/>
  <c r="BE143"/>
  <c r="BE151"/>
  <c r="BE239"/>
  <c r="BE259"/>
  <c r="BE295"/>
  <c r="BE306"/>
  <c r="BE310"/>
  <c r="BE317"/>
  <c r="BE365"/>
  <c r="BE389"/>
  <c r="BE406"/>
  <c r="BE408"/>
  <c r="BE410"/>
  <c r="BE418"/>
  <c r="BE445"/>
  <c r="BE453"/>
  <c r="BE458"/>
  <c r="BE460"/>
  <c r="BE461"/>
  <c r="BE466"/>
  <c r="BE468"/>
  <c r="BE476"/>
  <c r="BE488"/>
  <c r="BE511"/>
  <c r="BE519"/>
  <c r="BE524"/>
  <c r="BE528"/>
  <c r="BE552"/>
  <c r="BE566"/>
  <c r="BE569"/>
  <c r="BE590"/>
  <c r="BE597"/>
  <c r="BE600"/>
  <c r="BE617"/>
  <c r="BE621"/>
  <c r="BE646"/>
  <c r="BE650"/>
  <c r="BE685"/>
  <c r="BE712"/>
  <c r="BE724"/>
  <c r="BE738"/>
  <c r="BE771"/>
  <c r="BE810"/>
  <c r="BE813"/>
  <c r="BE876"/>
  <c r="BE879"/>
  <c r="BE892"/>
  <c r="BE902"/>
  <c r="BE906"/>
  <c r="BE921"/>
  <c r="BE1047"/>
  <c r="E106"/>
  <c r="BE125"/>
  <c r="BE155"/>
  <c r="BE179"/>
  <c r="BE228"/>
  <c r="BE233"/>
  <c r="BE245"/>
  <c r="BE261"/>
  <c r="BE267"/>
  <c r="BE276"/>
  <c r="BE322"/>
  <c r="BE328"/>
  <c r="BE420"/>
  <c r="BE432"/>
  <c r="BE439"/>
  <c r="BE442"/>
  <c r="BE444"/>
  <c r="BE447"/>
  <c r="BE450"/>
  <c r="BE482"/>
  <c r="BE513"/>
  <c r="BE535"/>
  <c r="BE539"/>
  <c r="BE547"/>
  <c r="BE608"/>
  <c r="BE623"/>
  <c r="BE634"/>
  <c r="BE638"/>
  <c r="BE640"/>
  <c r="BE649"/>
  <c r="BE657"/>
  <c r="BE681"/>
  <c r="BE686"/>
  <c r="BE694"/>
  <c r="BE696"/>
  <c r="BE704"/>
  <c r="BE705"/>
  <c r="BE707"/>
  <c r="BE716"/>
  <c r="BE732"/>
  <c r="BE760"/>
  <c r="BE793"/>
  <c r="BE795"/>
  <c r="BE821"/>
  <c r="BE944"/>
  <c r="BE958"/>
  <c r="BE960"/>
  <c r="BE965"/>
  <c r="BE970"/>
  <c r="BE975"/>
  <c r="BE986"/>
  <c r="BE988"/>
  <c r="BE1009"/>
  <c r="BE1013"/>
  <c r="BE1014"/>
  <c r="BE1017"/>
  <c r="BE1019"/>
  <c r="BE1039"/>
  <c r="BE1041"/>
  <c r="J112"/>
  <c r="BE129"/>
  <c r="BE134"/>
  <c r="BE153"/>
  <c r="BE194"/>
  <c r="BE206"/>
  <c r="BE216"/>
  <c r="BE237"/>
  <c r="BE285"/>
  <c r="BE288"/>
  <c r="BE323"/>
  <c r="BE329"/>
  <c r="BE331"/>
  <c r="BE376"/>
  <c r="BE392"/>
  <c r="BE404"/>
  <c r="BE412"/>
  <c r="BE424"/>
  <c r="BE426"/>
  <c r="BE443"/>
  <c r="BE446"/>
  <c r="BE456"/>
  <c r="BE463"/>
  <c r="BE472"/>
  <c r="BE478"/>
  <c r="BE496"/>
  <c r="BE515"/>
  <c r="BE517"/>
  <c r="BE521"/>
  <c r="BE534"/>
  <c r="BE560"/>
  <c r="BE572"/>
  <c r="BE578"/>
  <c r="BE581"/>
  <c r="BE586"/>
  <c r="BE631"/>
  <c r="BE653"/>
  <c r="BE661"/>
  <c r="BE678"/>
  <c r="BE728"/>
  <c r="BE734"/>
  <c r="BE758"/>
  <c r="BE764"/>
  <c r="BE766"/>
  <c r="BE773"/>
  <c r="BE799"/>
  <c r="BE803"/>
  <c r="BE825"/>
  <c r="BE829"/>
  <c r="BE855"/>
  <c r="BE857"/>
  <c r="BE894"/>
  <c r="BE919"/>
  <c r="BE923"/>
  <c r="BE927"/>
  <c r="BE940"/>
  <c r="BE1021"/>
  <c r="BE1043"/>
  <c r="BE1045"/>
  <c r="BE121"/>
  <c r="BE157"/>
  <c r="BE160"/>
  <c r="BE177"/>
  <c r="BE196"/>
  <c r="BE201"/>
  <c r="BE211"/>
  <c r="BE252"/>
  <c r="BE301"/>
  <c r="BE314"/>
  <c r="BE335"/>
  <c r="BE339"/>
  <c r="BE352"/>
  <c r="BE367"/>
  <c r="BE430"/>
  <c r="BE448"/>
  <c r="BE457"/>
  <c r="BE459"/>
  <c r="BE462"/>
  <c r="BE465"/>
  <c r="BE501"/>
  <c r="BE532"/>
  <c r="BE541"/>
  <c r="BE556"/>
  <c r="BE564"/>
  <c r="BE575"/>
  <c r="BE594"/>
  <c r="BE603"/>
  <c r="BE613"/>
  <c r="BE627"/>
  <c r="BE642"/>
  <c r="BE664"/>
  <c r="BE676"/>
  <c r="BE692"/>
  <c r="BE699"/>
  <c r="BE706"/>
  <c r="BE715"/>
  <c r="BE717"/>
  <c r="BE720"/>
  <c r="BE739"/>
  <c r="BE808"/>
  <c r="BE817"/>
  <c r="BE925"/>
  <c r="BE930"/>
  <c r="F36"/>
  <c i="1" r="BA56"/>
  <c i="21" r="F38"/>
  <c i="1" r="BA76"/>
  <c i="22" r="F36"/>
  <c i="1" r="BC77"/>
  <c i="3" r="F38"/>
  <c i="1" r="BC57"/>
  <c i="5" r="F39"/>
  <c i="1" r="BD59"/>
  <c i="7" r="J38"/>
  <c i="1" r="AW62"/>
  <c i="13" r="F38"/>
  <c i="1" r="BA68"/>
  <c i="13" r="F40"/>
  <c i="1" r="BC68"/>
  <c i="15" r="F40"/>
  <c i="1" r="BC70"/>
  <c i="19" r="F39"/>
  <c i="1" r="BB74"/>
  <c i="24" r="F35"/>
  <c i="1" r="BB79"/>
  <c i="5" r="F36"/>
  <c i="1" r="BA59"/>
  <c i="6" r="J36"/>
  <c i="1" r="AW60"/>
  <c i="6" r="F39"/>
  <c i="1" r="BD60"/>
  <c i="9" r="F39"/>
  <c i="1" r="BB64"/>
  <c i="10" r="F38"/>
  <c i="1" r="BA65"/>
  <c i="11" r="F39"/>
  <c i="1" r="BB66"/>
  <c i="12" r="F41"/>
  <c i="1" r="BD67"/>
  <c i="16" r="F39"/>
  <c i="1" r="BB71"/>
  <c i="17" r="F38"/>
  <c i="1" r="BA72"/>
  <c i="19" r="F40"/>
  <c i="1" r="BC74"/>
  <c i="23" r="F34"/>
  <c i="1" r="BA78"/>
  <c r="AS55"/>
  <c r="AS54"/>
  <c i="3" r="F39"/>
  <c i="1" r="BD57"/>
  <c i="7" r="F41"/>
  <c i="1" r="BD62"/>
  <c i="16" r="F41"/>
  <c i="1" r="BD71"/>
  <c i="18" r="F38"/>
  <c i="1" r="BA73"/>
  <c i="19" r="F41"/>
  <c i="1" r="BD74"/>
  <c i="3" r="F36"/>
  <c i="1" r="BA57"/>
  <c i="7" r="F39"/>
  <c i="1" r="BB62"/>
  <c i="13" r="J38"/>
  <c i="1" r="AW68"/>
  <c i="15" r="F39"/>
  <c i="1" r="BB70"/>
  <c i="18" r="F39"/>
  <c i="1" r="BB73"/>
  <c i="20" r="J38"/>
  <c i="1" r="AW75"/>
  <c i="24" r="J34"/>
  <c i="1" r="AW79"/>
  <c i="3" r="F37"/>
  <c i="1" r="BB57"/>
  <c i="5" r="F38"/>
  <c i="1" r="BC59"/>
  <c i="8" r="F39"/>
  <c i="1" r="BB63"/>
  <c i="10" r="F40"/>
  <c i="1" r="BC65"/>
  <c i="11" r="J38"/>
  <c i="1" r="AW66"/>
  <c i="15" r="F41"/>
  <c i="1" r="BD70"/>
  <c i="18" r="F41"/>
  <c i="1" r="BD73"/>
  <c i="21" r="F41"/>
  <c i="1" r="BD76"/>
  <c i="23" r="J34"/>
  <c i="1" r="AW78"/>
  <c i="7" r="F38"/>
  <c i="1" r="BA62"/>
  <c i="8" r="F41"/>
  <c i="1" r="BD63"/>
  <c i="10" r="J34"/>
  <c i="12" r="F39"/>
  <c i="1" r="BB67"/>
  <c i="14" r="F40"/>
  <c i="1" r="BC69"/>
  <c i="17" r="F41"/>
  <c i="1" r="BD72"/>
  <c i="20" r="F41"/>
  <c i="1" r="BD75"/>
  <c i="23" r="F37"/>
  <c i="1" r="BD78"/>
  <c i="6" r="F37"/>
  <c i="1" r="BB60"/>
  <c i="6" r="F38"/>
  <c i="1" r="BC60"/>
  <c i="8" r="F40"/>
  <c i="1" r="BC63"/>
  <c i="13" r="F41"/>
  <c i="1" r="BD68"/>
  <c i="15" r="J38"/>
  <c i="1" r="AW70"/>
  <c i="18" r="F40"/>
  <c i="1" r="BC73"/>
  <c i="22" r="J34"/>
  <c i="1" r="AW77"/>
  <c i="24" r="F34"/>
  <c i="1" r="BA79"/>
  <c i="4" r="J36"/>
  <c i="1" r="AW58"/>
  <c i="6" r="F36"/>
  <c i="1" r="BA60"/>
  <c i="8" r="J38"/>
  <c i="1" r="AW63"/>
  <c i="9" r="J38"/>
  <c i="1" r="AW64"/>
  <c i="10" r="F41"/>
  <c i="1" r="BD65"/>
  <c i="12" r="F38"/>
  <c i="1" r="BA67"/>
  <c i="16" r="J38"/>
  <c i="1" r="AW71"/>
  <c i="19" r="J38"/>
  <c i="1" r="AW74"/>
  <c i="24" r="F37"/>
  <c i="1" r="BD79"/>
  <c i="2" r="F38"/>
  <c i="1" r="BC56"/>
  <c i="8" r="F38"/>
  <c i="1" r="BA63"/>
  <c i="11" r="F38"/>
  <c i="1" r="BA66"/>
  <c i="14" r="F39"/>
  <c i="1" r="BB69"/>
  <c i="17" r="F39"/>
  <c i="1" r="BB72"/>
  <c i="21" r="J38"/>
  <c i="1" r="AW76"/>
  <c i="22" r="F35"/>
  <c i="1" r="BB77"/>
  <c i="2" r="F37"/>
  <c i="1" r="BB56"/>
  <c i="15" r="F38"/>
  <c i="1" r="BA70"/>
  <c i="18" r="J38"/>
  <c i="1" r="AW73"/>
  <c i="22" r="F37"/>
  <c i="1" r="BD77"/>
  <c i="2" r="J36"/>
  <c i="1" r="AW56"/>
  <c i="4" r="F37"/>
  <c i="1" r="BB58"/>
  <c i="9" r="F38"/>
  <c i="1" r="BA64"/>
  <c i="9" r="F40"/>
  <c i="1" r="BC64"/>
  <c i="10" r="J38"/>
  <c i="1" r="AW65"/>
  <c i="11" r="F41"/>
  <c i="1" r="BD66"/>
  <c i="14" r="F41"/>
  <c i="1" r="BD69"/>
  <c i="19" r="F38"/>
  <c i="1" r="BA74"/>
  <c i="23" r="F35"/>
  <c i="1" r="BB78"/>
  <c i="4" r="F38"/>
  <c i="1" r="BC58"/>
  <c i="5" r="J36"/>
  <c i="1" r="AW59"/>
  <c i="9" r="F41"/>
  <c i="1" r="BD64"/>
  <c i="11" r="F40"/>
  <c i="1" r="BC66"/>
  <c i="14" r="J38"/>
  <c i="1" r="AW69"/>
  <c i="17" r="J38"/>
  <c i="1" r="AW72"/>
  <c i="21" r="F40"/>
  <c i="1" r="BC76"/>
  <c i="21" r="F39"/>
  <c i="1" r="BB76"/>
  <c i="23" r="F36"/>
  <c i="1" r="BC78"/>
  <c i="4" r="F39"/>
  <c i="1" r="BD58"/>
  <c i="7" r="F40"/>
  <c i="1" r="BC62"/>
  <c i="10" r="F39"/>
  <c i="1" r="BB65"/>
  <c i="12" r="F40"/>
  <c i="1" r="BC67"/>
  <c i="16" r="F40"/>
  <c i="1" r="BC71"/>
  <c i="20" r="F39"/>
  <c i="1" r="BB75"/>
  <c i="24" r="F36"/>
  <c i="1" r="BC79"/>
  <c i="2" r="F39"/>
  <c i="1" r="BD56"/>
  <c i="20" r="F38"/>
  <c i="1" r="BA75"/>
  <c i="22" r="F34"/>
  <c i="1" r="BA77"/>
  <c i="3" r="J36"/>
  <c i="1" r="AW57"/>
  <c i="4" r="F36"/>
  <c i="1" r="BA58"/>
  <c i="5" r="F37"/>
  <c i="1" r="BB59"/>
  <c i="12" r="J38"/>
  <c i="1" r="AW67"/>
  <c i="13" r="F39"/>
  <c i="1" r="BB68"/>
  <c i="14" r="F38"/>
  <c i="1" r="BA69"/>
  <c i="16" r="F38"/>
  <c i="1" r="BA71"/>
  <c i="17" r="F40"/>
  <c i="1" r="BC72"/>
  <c i="20" r="F40"/>
  <c i="1" r="BC75"/>
  <c i="22" l="1" r="R155"/>
  <c r="R92"/>
  <c r="R91"/>
  <c i="5" r="T188"/>
  <c r="T187"/>
  <c i="7" r="R154"/>
  <c i="6" r="R102"/>
  <c r="R101"/>
  <c i="5" r="P188"/>
  <c r="P187"/>
  <c i="7" r="T154"/>
  <c i="6" r="T102"/>
  <c r="T101"/>
  <c i="2" r="P452"/>
  <c i="21" r="T98"/>
  <c r="T97"/>
  <c i="5" r="R188"/>
  <c r="R187"/>
  <c i="3" r="T130"/>
  <c r="T94"/>
  <c i="2" r="R452"/>
  <c i="21" r="R98"/>
  <c r="R97"/>
  <c i="2" r="T333"/>
  <c i="5" r="T133"/>
  <c r="T132"/>
  <c i="16" r="P97"/>
  <c r="P96"/>
  <c i="1" r="AU71"/>
  <c i="15" r="R109"/>
  <c i="7" r="T256"/>
  <c r="BK256"/>
  <c r="J256"/>
  <c r="J87"/>
  <c i="5" r="BK134"/>
  <c r="J134"/>
  <c r="J65"/>
  <c i="19" r="R106"/>
  <c r="R105"/>
  <c i="14" r="T108"/>
  <c i="13" r="P100"/>
  <c r="P99"/>
  <c i="1" r="AU68"/>
  <c i="7" r="P256"/>
  <c i="3" r="R130"/>
  <c r="R94"/>
  <c i="2" r="R333"/>
  <c i="15" r="T100"/>
  <c r="T99"/>
  <c i="22" r="P155"/>
  <c r="P92"/>
  <c r="P91"/>
  <c i="1" r="AU77"/>
  <c i="7" r="BK202"/>
  <c r="J202"/>
  <c r="J82"/>
  <c i="4" r="T93"/>
  <c r="T92"/>
  <c i="22" r="T155"/>
  <c r="T92"/>
  <c r="T91"/>
  <c i="19" r="T106"/>
  <c r="T105"/>
  <c i="18" r="P98"/>
  <c r="P97"/>
  <c i="1" r="AU73"/>
  <c i="16" r="T97"/>
  <c r="T96"/>
  <c i="14" r="T99"/>
  <c r="T98"/>
  <c i="7" r="R332"/>
  <c r="P129"/>
  <c i="3" r="P130"/>
  <c i="20" r="R102"/>
  <c r="R101"/>
  <c i="17" r="P102"/>
  <c r="P101"/>
  <c i="1" r="AU72"/>
  <c i="14" r="P108"/>
  <c i="11" r="T124"/>
  <c r="T106"/>
  <c r="T105"/>
  <c r="T104"/>
  <c i="7" r="P332"/>
  <c i="5" r="P134"/>
  <c r="P133"/>
  <c r="P132"/>
  <c i="1" r="AU59"/>
  <c i="3" r="P95"/>
  <c r="P94"/>
  <c i="1" r="AU57"/>
  <c i="14" r="P99"/>
  <c r="P98"/>
  <c i="1" r="AU69"/>
  <c i="2" r="P333"/>
  <c i="23" r="P89"/>
  <c r="P88"/>
  <c i="1" r="AU78"/>
  <c i="19" r="P106"/>
  <c r="P105"/>
  <c i="1" r="AU74"/>
  <c i="15" r="R100"/>
  <c r="R99"/>
  <c i="12" r="R102"/>
  <c r="R101"/>
  <c i="11" r="P124"/>
  <c i="7" r="R256"/>
  <c i="5" r="R134"/>
  <c r="R133"/>
  <c r="R132"/>
  <c i="23" r="R89"/>
  <c r="R88"/>
  <c i="18" r="R98"/>
  <c r="R97"/>
  <c i="17" r="R102"/>
  <c r="R101"/>
  <c i="15" r="P109"/>
  <c r="P100"/>
  <c r="P99"/>
  <c i="1" r="AU70"/>
  <c i="12" r="P102"/>
  <c r="P101"/>
  <c i="1" r="AU67"/>
  <c i="7" r="R202"/>
  <c r="P124"/>
  <c i="2" r="R299"/>
  <c i="20" r="T102"/>
  <c r="T101"/>
  <c i="13" r="T100"/>
  <c r="T99"/>
  <c i="2" r="R119"/>
  <c r="R118"/>
  <c i="11" r="R106"/>
  <c r="R105"/>
  <c r="R104"/>
  <c i="8" r="T101"/>
  <c r="T100"/>
  <c i="7" r="T202"/>
  <c i="4" r="P93"/>
  <c r="P92"/>
  <c i="1" r="AU58"/>
  <c i="2" r="P299"/>
  <c r="P119"/>
  <c r="P118"/>
  <c i="1" r="AU56"/>
  <c i="20" r="P102"/>
  <c r="P101"/>
  <c i="1" r="AU75"/>
  <c i="18" r="T98"/>
  <c r="T97"/>
  <c i="13" r="R100"/>
  <c r="R99"/>
  <c i="8" r="R101"/>
  <c r="R100"/>
  <c i="7" r="P202"/>
  <c r="P123"/>
  <c r="P122"/>
  <c i="1" r="AU62"/>
  <c i="7" r="R124"/>
  <c r="R123"/>
  <c r="R122"/>
  <c i="22" r="BK155"/>
  <c r="BK92"/>
  <c r="J92"/>
  <c r="J60"/>
  <c i="18" r="BK98"/>
  <c r="J98"/>
  <c r="J68"/>
  <c i="16" r="R97"/>
  <c r="R96"/>
  <c i="14" r="R99"/>
  <c r="R98"/>
  <c i="12" r="T102"/>
  <c r="T101"/>
  <c i="11" r="P106"/>
  <c r="P105"/>
  <c r="P104"/>
  <c i="1" r="AU66"/>
  <c i="8" r="P101"/>
  <c r="P100"/>
  <c i="1" r="AU63"/>
  <c i="7" r="T129"/>
  <c r="T124"/>
  <c r="T123"/>
  <c r="T122"/>
  <c i="4" r="R93"/>
  <c r="R92"/>
  <c i="2" r="T119"/>
  <c r="T118"/>
  <c i="5" r="BK298"/>
  <c r="J298"/>
  <c r="J105"/>
  <c i="3" r="BK130"/>
  <c r="J130"/>
  <c r="J67"/>
  <c i="6" r="BK102"/>
  <c r="BK101"/>
  <c r="J101"/>
  <c r="J63"/>
  <c i="11" r="BK107"/>
  <c r="J107"/>
  <c r="J70"/>
  <c i="15" r="BK109"/>
  <c r="J109"/>
  <c r="J70"/>
  <c i="17" r="BK102"/>
  <c r="J102"/>
  <c r="J68"/>
  <c i="19" r="BK106"/>
  <c r="J106"/>
  <c r="J68"/>
  <c i="24" r="J81"/>
  <c r="J60"/>
  <c i="4" r="BK93"/>
  <c r="J93"/>
  <c r="J64"/>
  <c i="8" r="BK101"/>
  <c r="J101"/>
  <c r="J68"/>
  <c i="12" r="BK102"/>
  <c r="J102"/>
  <c r="J68"/>
  <c i="15" r="BK100"/>
  <c r="J100"/>
  <c r="J68"/>
  <c i="16" r="BK97"/>
  <c r="J97"/>
  <c r="J68"/>
  <c i="23" r="BK89"/>
  <c r="J89"/>
  <c r="J60"/>
  <c i="2" r="BK333"/>
  <c r="J333"/>
  <c r="J75"/>
  <c i="7" r="BK332"/>
  <c r="J332"/>
  <c r="J93"/>
  <c i="9" r="BK92"/>
  <c r="J92"/>
  <c i="11" r="BK124"/>
  <c r="J124"/>
  <c r="J73"/>
  <c i="21" r="BK97"/>
  <c r="J97"/>
  <c i="2" r="BK265"/>
  <c r="J265"/>
  <c r="J68"/>
  <c i="14" r="BK108"/>
  <c r="J108"/>
  <c r="J70"/>
  <c i="20" r="BK102"/>
  <c r="BK101"/>
  <c r="J101"/>
  <c r="J67"/>
  <c i="22" r="BK245"/>
  <c r="J245"/>
  <c r="J70"/>
  <c i="13" r="BK99"/>
  <c r="J99"/>
  <c r="J67"/>
  <c i="1" r="AG65"/>
  <c i="7" r="BK124"/>
  <c r="J124"/>
  <c r="J69"/>
  <c i="2" r="BK119"/>
  <c r="BK118"/>
  <c r="J118"/>
  <c i="9" r="F37"/>
  <c i="1" r="AZ64"/>
  <c i="11" r="F37"/>
  <c i="1" r="AZ66"/>
  <c i="21" r="F37"/>
  <c i="1" r="AZ76"/>
  <c i="23" r="F33"/>
  <c i="1" r="AZ78"/>
  <c i="5" r="F35"/>
  <c i="1" r="AZ59"/>
  <c i="15" r="J37"/>
  <c i="1" r="AV70"/>
  <c r="AT70"/>
  <c i="19" r="F37"/>
  <c i="1" r="AZ74"/>
  <c i="6" r="F35"/>
  <c i="1" r="AZ60"/>
  <c i="14" r="J37"/>
  <c i="1" r="AV69"/>
  <c r="AT69"/>
  <c i="20" r="J37"/>
  <c i="1" r="AV75"/>
  <c r="AT75"/>
  <c i="23" r="J33"/>
  <c i="1" r="AV78"/>
  <c r="AT78"/>
  <c i="10" r="J37"/>
  <c i="1" r="AV65"/>
  <c r="AT65"/>
  <c r="AN65"/>
  <c i="13" r="F37"/>
  <c i="1" r="AZ68"/>
  <c i="18" r="F37"/>
  <c i="1" r="AZ73"/>
  <c i="22" r="J33"/>
  <c i="1" r="AV77"/>
  <c r="AT77"/>
  <c i="8" r="F37"/>
  <c i="1" r="AZ63"/>
  <c i="20" r="F37"/>
  <c i="1" r="AZ75"/>
  <c i="4" r="J35"/>
  <c i="1" r="AV58"/>
  <c r="AT58"/>
  <c i="14" r="F37"/>
  <c i="1" r="AZ69"/>
  <c i="17" r="J37"/>
  <c i="1" r="AV72"/>
  <c r="AT72"/>
  <c r="BA61"/>
  <c r="AW61"/>
  <c i="22" r="F33"/>
  <c i="1" r="AZ77"/>
  <c i="12" r="J37"/>
  <c i="1" r="AV67"/>
  <c r="AT67"/>
  <c i="18" r="J37"/>
  <c i="1" r="AV73"/>
  <c r="AT73"/>
  <c i="8" r="J37"/>
  <c i="1" r="AV63"/>
  <c r="AT63"/>
  <c i="13" r="J37"/>
  <c i="1" r="AV68"/>
  <c r="AT68"/>
  <c i="19" r="J37"/>
  <c i="1" r="AV74"/>
  <c r="AT74"/>
  <c i="10" r="F37"/>
  <c i="1" r="AZ65"/>
  <c i="12" r="F37"/>
  <c i="1" r="AZ67"/>
  <c r="BC61"/>
  <c r="AY61"/>
  <c i="21" r="J34"/>
  <c i="1" r="AG76"/>
  <c i="2" r="J32"/>
  <c i="1" r="AG56"/>
  <c i="3" r="J35"/>
  <c i="1" r="AV57"/>
  <c r="AT57"/>
  <c i="6" r="J35"/>
  <c i="1" r="AV60"/>
  <c r="AT60"/>
  <c i="7" r="J37"/>
  <c i="1" r="AV62"/>
  <c r="AT62"/>
  <c i="4" r="F35"/>
  <c i="1" r="AZ58"/>
  <c i="7" r="F37"/>
  <c i="1" r="AZ62"/>
  <c i="17" r="F37"/>
  <c i="1" r="AZ72"/>
  <c i="21" r="J37"/>
  <c i="1" r="AV76"/>
  <c r="AT76"/>
  <c r="AN76"/>
  <c i="24" r="J30"/>
  <c i="1" r="AG79"/>
  <c i="2" r="F35"/>
  <c i="1" r="AZ56"/>
  <c i="24" r="F33"/>
  <c i="1" r="AZ79"/>
  <c i="2" r="J35"/>
  <c i="1" r="AV56"/>
  <c r="AT56"/>
  <c i="24" r="J33"/>
  <c i="1" r="AV79"/>
  <c r="AT79"/>
  <c i="9" r="J34"/>
  <c i="1" r="AG64"/>
  <c i="3" r="F35"/>
  <c i="1" r="AZ57"/>
  <c i="5" r="J35"/>
  <c i="1" r="AV59"/>
  <c r="AT59"/>
  <c i="16" r="F37"/>
  <c i="1" r="AZ71"/>
  <c r="BD61"/>
  <c i="9" r="J37"/>
  <c i="1" r="AV64"/>
  <c r="AT64"/>
  <c r="AN64"/>
  <c i="11" r="J37"/>
  <c i="1" r="AV66"/>
  <c r="AT66"/>
  <c i="15" r="F37"/>
  <c i="1" r="AZ70"/>
  <c i="16" r="J37"/>
  <c i="1" r="AV71"/>
  <c r="AT71"/>
  <c r="BB61"/>
  <c r="AX61"/>
  <c i="14" l="1" r="BK99"/>
  <c r="J99"/>
  <c r="J68"/>
  <c i="3" r="BK94"/>
  <c r="J94"/>
  <c i="11" r="BK106"/>
  <c r="J106"/>
  <c r="J69"/>
  <c i="8" r="BK100"/>
  <c r="J100"/>
  <c i="17" r="BK101"/>
  <c r="J101"/>
  <c i="23" r="BK88"/>
  <c r="J88"/>
  <c r="J59"/>
  <c i="22" r="BK91"/>
  <c r="J91"/>
  <c r="J59"/>
  <c i="19" r="BK105"/>
  <c r="J105"/>
  <c r="J67"/>
  <c i="4" r="BK92"/>
  <c r="J92"/>
  <c i="21" r="J67"/>
  <c i="5" r="BK187"/>
  <c r="J187"/>
  <c r="J70"/>
  <c i="16" r="BK96"/>
  <c r="J96"/>
  <c i="20" r="J102"/>
  <c r="J68"/>
  <c i="12" r="BK101"/>
  <c r="J101"/>
  <c r="J67"/>
  <c i="9" r="J67"/>
  <c i="22" r="J155"/>
  <c r="J63"/>
  <c i="18" r="BK97"/>
  <c r="J97"/>
  <c r="J67"/>
  <c i="6" r="J102"/>
  <c r="J64"/>
  <c i="15" r="BK99"/>
  <c r="J99"/>
  <c r="J67"/>
  <c i="24" r="J39"/>
  <c i="21" r="J43"/>
  <c i="10" r="J43"/>
  <c i="9" r="J43"/>
  <c i="7" r="BK123"/>
  <c r="J123"/>
  <c r="J68"/>
  <c i="1" r="AN56"/>
  <c i="2" r="J119"/>
  <c r="J64"/>
  <c r="J63"/>
  <c r="J41"/>
  <c i="1" r="AN79"/>
  <c r="BA55"/>
  <c r="AW55"/>
  <c r="BD55"/>
  <c i="20" r="J34"/>
  <c i="1" r="AG75"/>
  <c i="6" r="J32"/>
  <c i="1" r="AG60"/>
  <c r="AU61"/>
  <c r="BB55"/>
  <c i="3" r="J32"/>
  <c i="1" r="AG57"/>
  <c r="BC55"/>
  <c r="AY55"/>
  <c i="4" r="J32"/>
  <c i="1" r="AG58"/>
  <c i="8" r="J34"/>
  <c i="1" r="AG63"/>
  <c i="17" r="J34"/>
  <c i="1" r="AG72"/>
  <c i="13" r="J34"/>
  <c i="1" r="AG68"/>
  <c r="AN68"/>
  <c i="16" r="J34"/>
  <c i="1" r="AG71"/>
  <c r="AZ61"/>
  <c r="AV61"/>
  <c r="AT61"/>
  <c i="6" l="1" r="J41"/>
  <c i="8" r="J43"/>
  <c i="17" r="J43"/>
  <c i="4" r="J41"/>
  <c i="3" r="J41"/>
  <c i="16" r="J43"/>
  <c i="20" r="J43"/>
  <c i="16" r="J67"/>
  <c i="4" r="J63"/>
  <c i="17" r="J67"/>
  <c i="3" r="J63"/>
  <c i="8" r="J67"/>
  <c i="11" r="BK105"/>
  <c r="J105"/>
  <c r="J68"/>
  <c i="14" r="BK98"/>
  <c r="J98"/>
  <c r="J67"/>
  <c i="5" r="BK133"/>
  <c r="BK132"/>
  <c r="J132"/>
  <c r="J63"/>
  <c i="13" r="J43"/>
  <c i="7" r="BK122"/>
  <c r="J122"/>
  <c r="J67"/>
  <c i="1" r="AN57"/>
  <c r="AN58"/>
  <c r="AN60"/>
  <c r="AN72"/>
  <c r="AN75"/>
  <c r="AN63"/>
  <c r="AN71"/>
  <c i="19" r="J34"/>
  <c i="1" r="AG74"/>
  <c r="AN74"/>
  <c r="AU55"/>
  <c r="AU54"/>
  <c i="12" r="J34"/>
  <c i="1" r="AG67"/>
  <c r="AN67"/>
  <c i="15" r="J34"/>
  <c i="1" r="AG70"/>
  <c r="AX55"/>
  <c r="BD54"/>
  <c r="W33"/>
  <c r="BB54"/>
  <c r="W31"/>
  <c r="BC54"/>
  <c r="AY54"/>
  <c r="BA54"/>
  <c r="AW54"/>
  <c r="AK30"/>
  <c r="AZ55"/>
  <c i="22" r="J30"/>
  <c i="1" r="AG77"/>
  <c r="AN77"/>
  <c i="18" r="J34"/>
  <c i="1" r="AG73"/>
  <c r="AN73"/>
  <c i="23" r="J30"/>
  <c i="1" r="AG78"/>
  <c r="AN78"/>
  <c i="12" l="1" r="J43"/>
  <c i="22" r="J39"/>
  <c i="19" r="J43"/>
  <c i="18" r="J43"/>
  <c i="5" r="J133"/>
  <c r="J64"/>
  <c i="11" r="BK104"/>
  <c r="J104"/>
  <c r="J67"/>
  <c i="15" r="J43"/>
  <c i="23" r="J39"/>
  <c i="1" r="AN70"/>
  <c r="AZ54"/>
  <c r="AV54"/>
  <c r="AK29"/>
  <c r="W32"/>
  <c i="14" r="J34"/>
  <c i="1" r="AG69"/>
  <c i="7" r="J34"/>
  <c i="1" r="AG62"/>
  <c r="W30"/>
  <c r="AV55"/>
  <c r="AT55"/>
  <c r="AX54"/>
  <c i="5" r="J32"/>
  <c i="1" r="AG59"/>
  <c r="AN59"/>
  <c i="5" l="1" r="J41"/>
  <c i="14" r="J43"/>
  <c i="7" r="J43"/>
  <c i="1" r="AN62"/>
  <c r="AN69"/>
  <c i="11" r="J34"/>
  <c i="1" r="AG66"/>
  <c r="AN66"/>
  <c r="W29"/>
  <c r="AT54"/>
  <c i="11" l="1" r="J43"/>
  <c i="1" r="AG61"/>
  <c r="AG55"/>
  <c r="AG54"/>
  <c r="AK26"/>
  <c r="AK35"/>
  <c l="1" r="AN61"/>
  <c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<sst xmlns="http://schemas.openxmlformats.org/spreadsheetml/2006/main">
  <si>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</si>
  <si>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</si>
  <si>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</si>
  <si>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</si>
  <si>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</si>
  <si>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{f192fb82-1ef3-478c-888e-49b64c7b7acd}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</si>
  <si>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</si>
  <si>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</si>
  <si>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</si>
  <si>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</si>
  <si>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</si>
  <si>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</si>
  <si>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</si>
  <si>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</si>
  <si>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</si>
  <si>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</si>
  <si>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</si>
  <si>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SUPŠ Jihlava - Helenín - rekonstrukce DM (NEUZNATELNÉ NÁKLADY)</t>
  </si>
  <si>
    <t>KSO:</t>
  </si>
  <si>
    <t/>
  </si>
  <si>
    <t>CC-CZ:</t>
  </si>
  <si>
    <t>Místo:</t>
  </si>
  <si>
    <t>Jihlava - Helenín</t>
  </si>
  <si>
    <t>Datum:</t>
  </si>
  <si>
    <t>21. 2. 2023</t>
  </si>
  <si>
    <t>Zadavatel:</t>
  </si>
  <si>
    <t>IČ:</t>
  </si>
  <si>
    <t>Kraj Vysočina, Žižkova 57/1882, 58733 Jihlava</t>
  </si>
  <si>
    <t>DIČ:</t>
  </si>
  <si>
    <t>Uchazeč:</t>
  </si>
  <si>
    <t>Vyplň údaj</t>
  </si>
  <si>
    <t>Projektant:</t>
  </si>
  <si>
    <t>Obchodní projekt Jihlava, spol.s r.o.</t>
  </si>
  <si>
    <t>True</t>
  </si>
  <si>
    <t>Zpracovatel:</t>
  </si>
  <si>
    <t>Fr.Neuwirth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</si>
  <si>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</si>
  <si>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</si>
  <si>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</si>
  <si>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</si>
  <si>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</si>
  <si>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</si>
  <si>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</si>
  <si>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</si>
  <si>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</si>
  <si>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</si>
  <si>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</si>
  <si>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</si>
  <si>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</si>
  <si>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</si>
  <si>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</si>
  <si>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</si>
  <si>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</si>
  <si>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</si>
  <si>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</si>
  <si>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</si>
  <si>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</si>
  <si>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</si>
  <si>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</si>
  <si>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</si>
  <si>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</si>
  <si>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</si>
  <si>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</si>
  <si>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</si>
  <si>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</si>
  <si>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</si>
  <si>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</si>
  <si>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</si>
  <si>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</si>
  <si>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</si>
  <si>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</si>
  <si>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</si>
  <si>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</si>
  <si>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</si>
  <si>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</si>
  <si>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</si>
  <si>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SO_01</t>
  </si>
  <si>
    <t>domov mládeže</t>
  </si>
  <si>
    <t>STA</t>
  </si>
  <si>
    <t>1</t>
  </si>
  <si>
    <t>{9ef43b37-221c-49f4-9d58-a9e88572b9a7}</t>
  </si>
  <si>
    <t>2</t>
  </si>
  <si>
    <t>/</t>
  </si>
  <si>
    <t>D.1.1,2.,3.</t>
  </si>
  <si>
    <t>stavební část (architektonicko stavební a konstrukční řešení)</t>
  </si>
  <si>
    <t>Soupis</t>
  </si>
  <si>
    <t>{5bf5c401-7654-4010-8cef-95c2f66ececc}</t>
  </si>
  <si>
    <t>D.1.4.A</t>
  </si>
  <si>
    <t>ZTI</t>
  </si>
  <si>
    <t>{7b4c6969-df0b-4b65-b12d-45719dc75226}</t>
  </si>
  <si>
    <t>D.1.4.B</t>
  </si>
  <si>
    <t>ÚT</t>
  </si>
  <si>
    <t>{54ba6c43-e902-4b1f-8c07-beee1368b3ee}</t>
  </si>
  <si>
    <t>D.1.4.D</t>
  </si>
  <si>
    <t>silnoproudá elektrotechnika</t>
  </si>
  <si>
    <t>{926f02c2-b29f-4fd5-ba15-9c7899fcf40a}</t>
  </si>
  <si>
    <t>D.1.4.D - 1</t>
  </si>
  <si>
    <t>vnější ochrana před bleskem</t>
  </si>
  <si>
    <t>{e62e7073-22ef-4182-934e-6c378912e1d5}</t>
  </si>
  <si>
    <t>D.1.4.E/E1 a E2</t>
  </si>
  <si>
    <t>elektronické komunikace</t>
  </si>
  <si>
    <t>{72495ce4-32dc-40d5-92ba-e0b039d106b2}</t>
  </si>
  <si>
    <t>D.1.SO01.4E.1-1.1</t>
  </si>
  <si>
    <t>Systém UKS pasivní prvky</t>
  </si>
  <si>
    <t>3</t>
  </si>
  <si>
    <t>{cfebfcde-f43b-4598-9386-93a79ad22486}</t>
  </si>
  <si>
    <t>D.1.SO01.4E.1-1.2</t>
  </si>
  <si>
    <t>Systém UKS elektroinstalace</t>
  </si>
  <si>
    <t>{19c82859-12e2-40f3-94ac-0af9818bb948}</t>
  </si>
  <si>
    <t>D.1.SO01.4E.1-1.4</t>
  </si>
  <si>
    <t>Systém UKS prvky WiFi</t>
  </si>
  <si>
    <t>{31ac8388-7e08-4366-af24-104db5764867}</t>
  </si>
  <si>
    <t>D.1.SO01.4E.1-10</t>
  </si>
  <si>
    <t>Doplnění PbX</t>
  </si>
  <si>
    <t>{fc0f489a-6b0a-4edb-b811-ab856a4823cc}</t>
  </si>
  <si>
    <t>D.1.SO01.4E.1-2</t>
  </si>
  <si>
    <t>Konektivita, převěs do objektu C</t>
  </si>
  <si>
    <t>{31755ad5-eae0-411a-9c92-a936b1c5ccd2}</t>
  </si>
  <si>
    <t>D.1.SO01.4E.1-3</t>
  </si>
  <si>
    <t>Nosné trasy SLP a PUCP</t>
  </si>
  <si>
    <t>{d0d4b772-5fbc-42f7-879d-de2282d628c7}</t>
  </si>
  <si>
    <t>D.1.SO01.4E.1-4</t>
  </si>
  <si>
    <t>Systém VSS</t>
  </si>
  <si>
    <t>{cd006291-f839-41ca-a654-e1499a6eb044}</t>
  </si>
  <si>
    <t>D.1.SO01.4E.1-5</t>
  </si>
  <si>
    <t>Systém kontroly vstupu ACS</t>
  </si>
  <si>
    <t>{8aaf6140-bedc-4238-8305-5a61866378c1}</t>
  </si>
  <si>
    <t>D.1.SO01.4E.1-6</t>
  </si>
  <si>
    <t>Systém STA/SAT</t>
  </si>
  <si>
    <t>{499a1428-1d7a-419f-9446-24a9d6d792cb}</t>
  </si>
  <si>
    <t>D.1.SO01.4E.1-7</t>
  </si>
  <si>
    <t>Systém školních zvonků</t>
  </si>
  <si>
    <t>{cf3de4a9-c159-4e71-bf79-4e0786bc9f08}</t>
  </si>
  <si>
    <t>D.1.SO01.4E.1-8</t>
  </si>
  <si>
    <t>Systém elektronického zabezpečení PZTS</t>
  </si>
  <si>
    <t>{b5c97451-6052-4d18-866b-5f71261b6c11}</t>
  </si>
  <si>
    <t>D.1.SO01.4E.1-9</t>
  </si>
  <si>
    <t>Systém domácího telefonu DT</t>
  </si>
  <si>
    <t>{32e72714-c4d5-4c27-bd76-37899cc601f9}</t>
  </si>
  <si>
    <t>D.1.SO01.4E.2-1</t>
  </si>
  <si>
    <t>Systém EPS</t>
  </si>
  <si>
    <t>{954deabc-5117-4540-93a2-b89f51145b63}</t>
  </si>
  <si>
    <t>D.1.SO01.4E.2-2</t>
  </si>
  <si>
    <t>Systém ER</t>
  </si>
  <si>
    <t>{8b3e887e-972b-46a4-b74b-421d45ee4dbc}</t>
  </si>
  <si>
    <t>D.1.SO01.4E.3</t>
  </si>
  <si>
    <t xml:space="preserve">VRN pro SLP </t>
  </si>
  <si>
    <t>{77e60033-1ede-4bbe-ad97-3491ecb8cea1}</t>
  </si>
  <si>
    <t>IO_01</t>
  </si>
  <si>
    <t>zpevněné plochy - úpravy</t>
  </si>
  <si>
    <t>{9c96c280-a3bb-44d2-8b7c-d6b29bbdbd69}</t>
  </si>
  <si>
    <t>IO 02</t>
  </si>
  <si>
    <t>Areálové sítě</t>
  </si>
  <si>
    <t>{57e83eb7-bdd6-4dfe-9cdf-c9e2bf4aa066}</t>
  </si>
  <si>
    <t>VON</t>
  </si>
  <si>
    <t>Vedlejší a ostatní náklady</t>
  </si>
  <si>
    <t>{7c0963dc-8b2d-49e5-adac-d7f569a92014}</t>
  </si>
  <si>
    <t>KRYCÍ LIST SOUPISU PRACÍ</t>
  </si>
  <si>
    <t>Objekt:</t>
  </si>
  <si>
    <t>SO_01 - domov mládeže</t>
  </si>
  <si>
    <t>Soupis:</t>
  </si>
  <si>
    <t>D.1.1,2.,3. - stavební část (architektonicko stavební a konstrukční řešení)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</si>
  <si>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</si>
  <si>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</si>
  <si>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</si>
  <si>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</si>
  <si>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</si>
  <si>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</si>
  <si>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38 - 1 - Ocelové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</si>
  <si>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</si>
  <si>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</si>
  <si>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</si>
  <si>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</si>
  <si>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</si>
  <si>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</si>
  <si>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</si>
  <si>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</si>
  <si>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</si>
  <si>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</si>
  <si>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</si>
  <si>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</si>
  <si>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76 - Dveře a zárubně</t>
  </si>
  <si>
    <t xml:space="preserve">      76 - 5 - Dveře a zárubně 5.N.P.</t>
  </si>
  <si>
    <t xml:space="preserve">      76 - 6 - Dveře a zárubně 6.N.P.</t>
  </si>
  <si>
    <t xml:space="preserve">    762 - Konstrukce tesařské</t>
  </si>
  <si>
    <t xml:space="preserve">    763 - Konstrukce suché výstavby</t>
  </si>
  <si>
    <t xml:space="preserve">    763 - 1 - Ucelené skladby konstrukcí Z 1-8, S 3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</si>
  <si>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</si>
  <si>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</si>
  <si>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</si>
  <si>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766 - 1 - Výplně otvorů z plastových profilů</t>
  </si>
  <si>
    <t xml:space="preserve">    767 - 1 - Výplně otvorů z hliníkových profilů ( stěny s dveřmi, okna )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</si>
  <si>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</si>
  <si>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</si>
  <si>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</si>
  <si>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</si>
  <si>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</si>
  <si>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</si>
  <si>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</si>
  <si>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</si>
  <si>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</si>
  <si>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</si>
  <si>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</si>
  <si>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</si>
  <si>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</si>
  <si>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</si>
  <si>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</si>
  <si>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</si>
  <si>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</si>
  <si>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</si>
  <si>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</si>
  <si>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</si>
  <si>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</si>
  <si>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</si>
  <si>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</si>
  <si>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</si>
  <si>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</si>
  <si>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311272125</t>
  </si>
  <si>
    <t>Zdivo z pórobetonových tvárnic na tenké maltové lože, tl. zdiva 250 mm pevnost tvárnic přes P2 do P4, objemová hmotnost do 450 kg/m3 na pero a drážku</t>
  </si>
  <si>
    <t>m2</t>
  </si>
  <si>
    <t>CS ÚRS 2023 01</t>
  </si>
  <si>
    <t>4</t>
  </si>
  <si>
    <t>757781125</t>
  </si>
  <si>
    <t>Online PSC</t>
  </si>
  <si>
    <t>https://podminky.urs.cz/item/CS_URS_2023_01/311272125</t>
  </si>
  <si>
    <t>VV</t>
  </si>
  <si>
    <t>"5.N.P." 2,50*2,87-0,80*1,97*2+(3,30+0,75)*3,00</t>
  </si>
  <si>
    <t>Mezisoučet</t>
  </si>
  <si>
    <t>311272227</t>
  </si>
  <si>
    <t>Zdivo z pórobetonových tvárnic na tenké maltové lože, tl. zdiva 300 mm pevnost tvárnic přes P2 do P4, objemová hmotnost do 450 kg/m3 na pero a drážku</t>
  </si>
  <si>
    <t>-780564341</t>
  </si>
  <si>
    <t>https://podminky.urs.cz/item/CS_URS_2023_01/311272227</t>
  </si>
  <si>
    <t>"5.,6.N.P." 4,35*3,65+5,615*1,40+3,90*(1,00+2,40)*1/2</t>
  </si>
  <si>
    <t>342272225</t>
  </si>
  <si>
    <t>Příčky z pórobetonových tvárnic hladkých na tenké maltové lože objemová hmotnost do 500 kg/m3, tloušťka příčky 100 mm</t>
  </si>
  <si>
    <t>-154624852</t>
  </si>
  <si>
    <t>https://podminky.urs.cz/item/CS_URS_2023_01/342272225</t>
  </si>
  <si>
    <t>5.N.P.</t>
  </si>
  <si>
    <t>2,50*2,87</t>
  </si>
  <si>
    <t>342272245</t>
  </si>
  <si>
    <t>Příčky z pórobetonových tvárnic hladkých na tenké maltové lože objemová hmotnost do 500 kg/m3, tloušťka příčky 150 mm</t>
  </si>
  <si>
    <t>581756020</t>
  </si>
  <si>
    <t>https://podminky.urs.cz/item/CS_URS_2023_01/342272245</t>
  </si>
  <si>
    <t>(1,35+0,45+0,95)*3,00-0,80*1,97</t>
  </si>
  <si>
    <t>6.N.P.</t>
  </si>
  <si>
    <t>5,615*2,50+2,10*(1,40+2,50)*1/2*2-0,80*1,97*2</t>
  </si>
  <si>
    <t>Součet</t>
  </si>
  <si>
    <t>5</t>
  </si>
  <si>
    <t>346272226</t>
  </si>
  <si>
    <t>Přizdívky z pórobetonových tvárnic objemová hmotnost do 500 kg/m3, na tenké maltové lože, tloušťka přizdívky 75 mm</t>
  </si>
  <si>
    <t>-1206091387</t>
  </si>
  <si>
    <t>https://podminky.urs.cz/item/CS_URS_2023_01/346272226</t>
  </si>
  <si>
    <t>(0,45*4*6+(0,35+0,60)*2*3+(0,575+0,45)*2+(0,35+0,45)*2*2+(0,35+0,45)*2+(0,50+0,45)*2)*3,03</t>
  </si>
  <si>
    <t>(0,40*2+(0,50+0,40)*2+0,35*2+(0,35+0,60*2+0,664+0,15)+(0,45+0,30*2)+(0,974+0,60)*2)*3,03</t>
  </si>
  <si>
    <t>(0,70+0,25)*2*1,50</t>
  </si>
  <si>
    <t>6</t>
  </si>
  <si>
    <t>317143441</t>
  </si>
  <si>
    <t>Překlady nosné z pórobetonu osazené do tenkého maltového lože, pro zdi tl. 250 mm, délky překladu do 1300 mm</t>
  </si>
  <si>
    <t>kus</t>
  </si>
  <si>
    <t>-634844985</t>
  </si>
  <si>
    <t>https://podminky.urs.cz/item/CS_URS_2023_01/317143441</t>
  </si>
  <si>
    <t>7</t>
  </si>
  <si>
    <t>317142442</t>
  </si>
  <si>
    <t>Překlady nenosné z pórobetonu osazené do tenkého maltového lože, výšky do 250 mm, šířky překladu 150 mm, délky překladu přes 1000 do 1250 mm</t>
  </si>
  <si>
    <t>-2127825732</t>
  </si>
  <si>
    <t>https://podminky.urs.cz/item/CS_URS_2023_01/317142442</t>
  </si>
  <si>
    <t>8</t>
  </si>
  <si>
    <t>317168054</t>
  </si>
  <si>
    <t>Překlady keramické vysoké osazené do maltového lože, šířky překladu 70 mm výšky 238 mm, délky 1750 mm</t>
  </si>
  <si>
    <t>442517378</t>
  </si>
  <si>
    <t>https://podminky.urs.cz/item/CS_URS_2023_01/317168054</t>
  </si>
  <si>
    <t>9</t>
  </si>
  <si>
    <t>317998112</t>
  </si>
  <si>
    <t>Izolace tepelná mezi překlady z pěnového polystyrenu výšky 24 cm, tloušťky přes 50 do 70 mm</t>
  </si>
  <si>
    <t>m</t>
  </si>
  <si>
    <t>-195979774</t>
  </si>
  <si>
    <t>https://podminky.urs.cz/item/CS_URS_2023_01/317998112</t>
  </si>
  <si>
    <t>38 - 1</t>
  </si>
  <si>
    <t>Ocelové konstrukce</t>
  </si>
  <si>
    <t>10</t>
  </si>
  <si>
    <t>953946127</t>
  </si>
  <si>
    <t>Montáž atypických ocelových konstrukcí profilů hmotnosti přes 13 do 30 kg/m, hmotnosti konstrukce přes 40 do 80 t</t>
  </si>
  <si>
    <t>t</t>
  </si>
  <si>
    <t>982164668</t>
  </si>
  <si>
    <t>https://podminky.urs.cz/item/CS_URS_2023_01/953946127</t>
  </si>
  <si>
    <t>ocelová konstrukce zastřešení a stropů - dle PD statiky</t>
  </si>
  <si>
    <t>"2×UPE140" (3,10*12+3,339*6+3,448*6+3,45*6+3,452*6+3,50*12+3,561*6+3,60*12)*14,50*2*0,001</t>
  </si>
  <si>
    <t xml:space="preserve">                        (3,85*6+4,40*6+5,012+5,261*12+5,302*2+5,407*2+5,503*4+5,627*3)*14,50*2*0,001</t>
  </si>
  <si>
    <t>"2×UPE120" (3,889*4+3,942*4+5,245*2+5,286*2)*12,10*2*0,001</t>
  </si>
  <si>
    <t>"HEA200" 267,088*43,200*0,001</t>
  </si>
  <si>
    <t>"IPE120" 33,010*10,400*0,001</t>
  </si>
  <si>
    <t>"IPE160" 513,736*15,800*0,001</t>
  </si>
  <si>
    <t>"IPE200" 203,070*22,400*0,001</t>
  </si>
  <si>
    <t>"IPE220" 807,613*26,200*0,001</t>
  </si>
  <si>
    <t>"IPE240" 38,867*30,700*0,001</t>
  </si>
  <si>
    <t>"TR 51×2,9" 162,358*3,440*0,001</t>
  </si>
  <si>
    <t>"TR 70×4,0" 42,687*6,510*0,001</t>
  </si>
  <si>
    <t>"TR 82,5×4,0" 38,183*7,750*0,001</t>
  </si>
  <si>
    <t>"TR 89×4,0" 43,191*8,386*0,001</t>
  </si>
  <si>
    <t>11</t>
  </si>
  <si>
    <t>M</t>
  </si>
  <si>
    <t>130 R_001</t>
  </si>
  <si>
    <t>výroba a dodávka - ocelová konstrukce nástavby, zastřešení a stropů dle PD statiky, ocel S235</t>
  </si>
  <si>
    <t>1011413219</t>
  </si>
  <si>
    <t>61,374*1,1 'Přepočtené koeficientem množství</t>
  </si>
  <si>
    <t>12</t>
  </si>
  <si>
    <t>953946122</t>
  </si>
  <si>
    <t>Montáž atypických ocelových konstrukcí profilů hmotnosti přes 13 do 30 kg/m, hmotnosti konstrukce přes 1 do 2,5 t</t>
  </si>
  <si>
    <t>1832254621</t>
  </si>
  <si>
    <t>https://podminky.urs.cz/item/CS_URS_2023_01/953946122</t>
  </si>
  <si>
    <t>ocelová konstrukce vnitřního schodiště dle PD statiky</t>
  </si>
  <si>
    <t>"IPE160" 0,99*2*15,80*0,001</t>
  </si>
  <si>
    <t>"U160" 1,00*2*18,80*0,001</t>
  </si>
  <si>
    <t>"U200" (2,978+2,831+2,483+2,162+0,425+0,348+0,325)*2*25,30*0,001</t>
  </si>
  <si>
    <t>"spojovací materiál, prořez, svary" 0,654*0,10</t>
  </si>
  <si>
    <t>ostatní materiál pro schodiště</t>
  </si>
  <si>
    <t>"stupně P5 1100/370 - 17×" 272,00*0,001</t>
  </si>
  <si>
    <t>"podesta P5 2450×1200 - 1×" 116,00*0,001</t>
  </si>
  <si>
    <t>"výztuha podesty P5 40×2350 - 5×" 19,00*0,001</t>
  </si>
  <si>
    <t>13</t>
  </si>
  <si>
    <t>130 R_002</t>
  </si>
  <si>
    <t>výroba a dodávka - ocelová konstrukce vnitřního schodiště vč.konstrukce stupňů a podesty, dle PD statiky, povrchová úprava žárový pozink ocel S235</t>
  </si>
  <si>
    <t>1632539164</t>
  </si>
  <si>
    <t>Vodorovné konstrukce</t>
  </si>
  <si>
    <t>14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</si>
  <si>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</si>
  <si>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</si>
  <si>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m3</t>
  </si>
  <si>
    <t>986338334</t>
  </si>
  <si>
    <t>https://podminky.urs.cz/item/CS_URS_2023_01/411322525</t>
  </si>
  <si>
    <t>"5.N.P." 50,000</t>
  </si>
  <si>
    <t>"6.N.P." 31,000</t>
  </si>
  <si>
    <t>411354247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</si>
  <si>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0,88 mm</t>
  </si>
  <si>
    <t>1018844823</t>
  </si>
  <si>
    <t>https://podminky.urs.cz/item/CS_URS_2023_01/411354247</t>
  </si>
  <si>
    <t>"5.N.P." 762,000</t>
  </si>
  <si>
    <t>"6.N.P." 475,000</t>
  </si>
  <si>
    <t>16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</si>
  <si>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</si>
  <si>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</si>
  <si>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797181479</t>
  </si>
  <si>
    <t>https://podminky.urs.cz/item/CS_URS_2023_01/411361821</t>
  </si>
  <si>
    <t>vč.15% na prořez</t>
  </si>
  <si>
    <t>"R12" (2928,00+1875,00)*0,888*0,001</t>
  </si>
  <si>
    <t>17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</si>
  <si>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</si>
  <si>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</si>
  <si>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533302767</t>
  </si>
  <si>
    <t>https://podminky.urs.cz/item/CS_URS_2023_01/411362021</t>
  </si>
  <si>
    <t>vč.25% na přesahy</t>
  </si>
  <si>
    <t>(827,00+512,00)*3,03*0,001</t>
  </si>
  <si>
    <t>18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</si>
  <si>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</si>
  <si>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</si>
  <si>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-1420774773</t>
  </si>
  <si>
    <t>https://podminky.urs.cz/item/CS_URS_2023_01/411388621</t>
  </si>
  <si>
    <t>"200×400" 2</t>
  </si>
  <si>
    <t>"200×250" 2</t>
  </si>
  <si>
    <t>"200×350" 4</t>
  </si>
  <si>
    <t>"350×300" 1</t>
  </si>
  <si>
    <t>"250×250" 3</t>
  </si>
  <si>
    <t>"250×350" 1</t>
  </si>
  <si>
    <t>"200×200" 1</t>
  </si>
  <si>
    <t>"300×300" 8</t>
  </si>
  <si>
    <t>"550×150" 1</t>
  </si>
  <si>
    <t>19</t>
  </si>
  <si>
    <t>417321414</t>
  </si>
  <si>
    <t>Ztužující pásy a věnce z betonu železového (bez výztuže) tř. C 20/25</t>
  </si>
  <si>
    <t>-78029513</t>
  </si>
  <si>
    <t>https://podminky.urs.cz/item/CS_URS_2023_01/417321414</t>
  </si>
  <si>
    <t>5.N.P. - pozední ŽB věnec</t>
  </si>
  <si>
    <t>19,000</t>
  </si>
  <si>
    <t>20</t>
  </si>
  <si>
    <t>417351115</t>
  </si>
  <si>
    <t>Bednění bočnic ztužujících pásů a věnců včetně vzpěr zřízení</t>
  </si>
  <si>
    <t>1033037293</t>
  </si>
  <si>
    <t>https://podminky.urs.cz/item/CS_URS_2023_01/417351115</t>
  </si>
  <si>
    <t>65,000</t>
  </si>
  <si>
    <t>417351116</t>
  </si>
  <si>
    <t>Bednění bočnic ztužujících pásů a věnců včetně vzpěr odstranění</t>
  </si>
  <si>
    <t>-159202326</t>
  </si>
  <si>
    <t>https://podminky.urs.cz/item/CS_URS_2023_01/417351116</t>
  </si>
  <si>
    <t>22</t>
  </si>
  <si>
    <t>417361821</t>
  </si>
  <si>
    <t>Výztuž ztužujících pásů a věnců z betonářské oceli 10 505 (R) nebo BSt 500</t>
  </si>
  <si>
    <t>-990010168</t>
  </si>
  <si>
    <t>https://podminky.urs.cz/item/CS_URS_2023_01/417361821</t>
  </si>
  <si>
    <t>"R12" 1642,000*0,888*0,001</t>
  </si>
  <si>
    <t>"R 8" 912,000*0,395*0,001</t>
  </si>
  <si>
    <t>23</t>
  </si>
  <si>
    <t>434311115</t>
  </si>
  <si>
    <t>Stupně dusané z betonu prostého nebo prokládaného kamenem na terén nebo na desku bez potěru, se zahlazením povrchu tř. C 20/25</t>
  </si>
  <si>
    <t>624794836</t>
  </si>
  <si>
    <t>https://podminky.urs.cz/item/CS_URS_2023_01/434311115</t>
  </si>
  <si>
    <t>vyrovnávací stupně</t>
  </si>
  <si>
    <t>"5.N.P." 1,55*3</t>
  </si>
  <si>
    <t>hlavní schodiště</t>
  </si>
  <si>
    <t>"5.-6.N.P." 1,10*17</t>
  </si>
  <si>
    <t>24</t>
  </si>
  <si>
    <t>434351141</t>
  </si>
  <si>
    <t>Bednění stupňů betonovaných na podstupňové desce nebo na terénu půdorysně přímočarých zřízení</t>
  </si>
  <si>
    <t>-1094422964</t>
  </si>
  <si>
    <t>https://podminky.urs.cz/item/CS_URS_2023_01/434351141</t>
  </si>
  <si>
    <t>"5.N.P." 1,55*(0,270+0,183)*3</t>
  </si>
  <si>
    <t>"5.-6.N.P." 1,10*0,285*17+(1,70+0,05)*2*17</t>
  </si>
  <si>
    <t>25</t>
  </si>
  <si>
    <t>434351142</t>
  </si>
  <si>
    <t>Bednění stupňů betonovaných na podstupňové desce nebo na terénu půdorysně přímočarých odstranění</t>
  </si>
  <si>
    <t>-2044973399</t>
  </si>
  <si>
    <t>https://podminky.urs.cz/item/CS_URS_2023_01/434351142</t>
  </si>
  <si>
    <t>26</t>
  </si>
  <si>
    <t>632451456</t>
  </si>
  <si>
    <t>Potěr pískocementový běžný tl. přes 40 do 50 mm tř. C 25</t>
  </si>
  <si>
    <t>-907786192</t>
  </si>
  <si>
    <t>https://podminky.urs.cz/item/CS_URS_2023_01/632451456</t>
  </si>
  <si>
    <t>"podesta ve schodišti - dle PD a výpisu statiky - potěr tl.5,0 cm" 2,45*1,20</t>
  </si>
  <si>
    <t>Úpravy povrchů, podlahy a osazování výplní</t>
  </si>
  <si>
    <t>61</t>
  </si>
  <si>
    <t>Úprava povrchů vnitřních</t>
  </si>
  <si>
    <t>27</t>
  </si>
  <si>
    <t>612142001</t>
  </si>
  <si>
    <t>Potažení vnitřních ploch pletivem v ploše nebo pruzích, na plném podkladu sklovláknitým vtlačením do tmelu stěn</t>
  </si>
  <si>
    <t>-625637294</t>
  </si>
  <si>
    <t>https://podminky.urs.cz/item/CS_URS_2023_01/612142001</t>
  </si>
  <si>
    <t>na nových příčkách, zdech, zazdívkách apod.</t>
  </si>
  <si>
    <t>"tl.75 mm" 109,240</t>
  </si>
  <si>
    <t>"tl.100 mm" 7,175*2</t>
  </si>
  <si>
    <t>"tl.150 mm" 25,750*2</t>
  </si>
  <si>
    <t>"tl.250 mm" 16,173*2</t>
  </si>
  <si>
    <t>"tl.300 mm" 30,369*2</t>
  </si>
  <si>
    <t>28</t>
  </si>
  <si>
    <t>612321141</t>
  </si>
  <si>
    <t>Omítka vápenocementová vnitřních ploch nanášená ručně dvouvrstvá, tloušťky jádrové omítky do 10 mm a tloušťky štuku do 3 mm štuková svislých konstrukcí stěn</t>
  </si>
  <si>
    <t>574078530</t>
  </si>
  <si>
    <t>https://podminky.urs.cz/item/CS_URS_2023_01/612321141</t>
  </si>
  <si>
    <t>29</t>
  </si>
  <si>
    <t>612321191</t>
  </si>
  <si>
    <t>Omítka vápenocementová vnitřních ploch nanášená ručně Příplatek k cenám za každých dalších i započatých 5 mm tloušťky omítky přes 10 mm stěn</t>
  </si>
  <si>
    <t>684209093</t>
  </si>
  <si>
    <t>https://podminky.urs.cz/item/CS_URS_2023_01/612321191</t>
  </si>
  <si>
    <t>63</t>
  </si>
  <si>
    <t>Podlahy a podlahové konstrukce</t>
  </si>
  <si>
    <t>30</t>
  </si>
  <si>
    <t>632451234</t>
  </si>
  <si>
    <t>Potěr cementový samonivelační litý tř. C 25, tl. přes 45 do 50 mm</t>
  </si>
  <si>
    <t>805686652</t>
  </si>
  <si>
    <t>https://podminky.urs.cz/item/CS_URS_2023_01/632451234</t>
  </si>
  <si>
    <t>"tl.47 mm - C 4" 1,530</t>
  </si>
  <si>
    <t>"tl.50 mm - C 3" 195,193</t>
  </si>
  <si>
    <t>"tl.54 mm - D 4,5" 393,379+58,825</t>
  </si>
  <si>
    <t>"tl.50 mm - mezipodesta" 5,233</t>
  </si>
  <si>
    <t>31</t>
  </si>
  <si>
    <t>632451292</t>
  </si>
  <si>
    <t>Potěr cementový samonivelační litý Příplatek k cenám za každých dalších i započatých 5 mm tloušťky přes 50 mm tř. C 25</t>
  </si>
  <si>
    <t>-587342434</t>
  </si>
  <si>
    <t>https://podminky.urs.cz/item/CS_URS_2023_01/632451292</t>
  </si>
  <si>
    <t>"tl.54 mm - D 4,5 - 1 × příplatek" (393,379+58,825)*1</t>
  </si>
  <si>
    <t>Ostatní konstrukce a práce, bourání</t>
  </si>
  <si>
    <t>94</t>
  </si>
  <si>
    <t>Lešení a stavební výtahy</t>
  </si>
  <si>
    <t>32</t>
  </si>
  <si>
    <t>949101111</t>
  </si>
  <si>
    <t>Lešení pomocné pracovní pro objekty pozemních staveb pro zatížení do 150 kg/m2, o výšce lešeňové podlahy do 1,9 m</t>
  </si>
  <si>
    <t>-630346432</t>
  </si>
  <si>
    <t>https://podminky.urs.cz/item/CS_URS_2023_01/949101111</t>
  </si>
  <si>
    <t>"5.N.P." 45,481*(3,735+1,12+1,58+6,41)-(4,049*2,857+2,375*2,002+1,321*0,427)</t>
  </si>
  <si>
    <t>"6.N.P-" 45,48*3,50</t>
  </si>
  <si>
    <t>33</t>
  </si>
  <si>
    <t>949121122</t>
  </si>
  <si>
    <t>Montáž lešení lehkého kozového dílcového ve schodišti o výšce lešeňové podlahy přes 1,5 do 3,5 m</t>
  </si>
  <si>
    <t>sada</t>
  </si>
  <si>
    <t>-536826832</t>
  </si>
  <si>
    <t>https://podminky.urs.cz/item/CS_URS_2023_01/949121122</t>
  </si>
  <si>
    <t>"vnitřní schodiště" 10</t>
  </si>
  <si>
    <t>34</t>
  </si>
  <si>
    <t>949121222</t>
  </si>
  <si>
    <t>Montáž lešení lehkého kozového dílcového Příplatek za první a každý další den použití lešení k ceně -1122</t>
  </si>
  <si>
    <t>-490149428</t>
  </si>
  <si>
    <t>https://podminky.urs.cz/item/CS_URS_2023_01/949121222</t>
  </si>
  <si>
    <t>10*30</t>
  </si>
  <si>
    <t>35</t>
  </si>
  <si>
    <t>949121822</t>
  </si>
  <si>
    <t>Demontáž lešení lehkého kozového dílcového ve schodišti o výšce lešeňové podlahy přes 1,5 do 3,5 m</t>
  </si>
  <si>
    <t>-1408984125</t>
  </si>
  <si>
    <t>https://podminky.urs.cz/item/CS_URS_2023_01/949121822</t>
  </si>
  <si>
    <t>95</t>
  </si>
  <si>
    <t>Různé dokončovací konstrukce a práce pozemních staveb</t>
  </si>
  <si>
    <t>36</t>
  </si>
  <si>
    <t>952901114</t>
  </si>
  <si>
    <t>Vyčištění budov nebo objektů před předáním do užívání budov bytové nebo občanské výstavby, světlé výšky podlaží přes 4 m</t>
  </si>
  <si>
    <t>-414489660</t>
  </si>
  <si>
    <t>https://podminky.urs.cz/item/CS_URS_2023_01/952901114</t>
  </si>
  <si>
    <t>"5.N.P." 46,331*14,90+2,10*2,571</t>
  </si>
  <si>
    <t>"6.N.P." 46,281*6,976+4,404*0,965</t>
  </si>
  <si>
    <t>37</t>
  </si>
  <si>
    <t>953 R_001</t>
  </si>
  <si>
    <t>Výstražné a bezpečnostní značení ( únikové cesty, flurescenční tabulky, šrafy apod.) bude upřesněno</t>
  </si>
  <si>
    <t>kpl</t>
  </si>
  <si>
    <t>1753539135</t>
  </si>
  <si>
    <t>38</t>
  </si>
  <si>
    <t>953943211</t>
  </si>
  <si>
    <t>Osazování drobných kovových předmětů kotvených do stěny hasicího přístroje</t>
  </si>
  <si>
    <t>943080210</t>
  </si>
  <si>
    <t>https://podminky.urs.cz/item/CS_URS_2023_01/953943211</t>
  </si>
  <si>
    <t>"PHP 21A" 11</t>
  </si>
  <si>
    <t>"PHP 13A" 1</t>
  </si>
  <si>
    <t>39</t>
  </si>
  <si>
    <t>44932114.1</t>
  </si>
  <si>
    <t>přístroj hasicí ruční práškový s hasicí schopností 21A, držák na stěnu vč.příslušenství</t>
  </si>
  <si>
    <t>176992063</t>
  </si>
  <si>
    <t>40</t>
  </si>
  <si>
    <t>44932114.3</t>
  </si>
  <si>
    <t>přístroj hasicí ruční práškový s hasicí schopností 13A, držák na stěnu vč.příslušenství</t>
  </si>
  <si>
    <t>-1119751675</t>
  </si>
  <si>
    <t>998</t>
  </si>
  <si>
    <t>Přesun hmot</t>
  </si>
  <si>
    <t>41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</si>
  <si>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</si>
  <si>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</si>
  <si>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-1755823754</t>
  </si>
  <si>
    <t>https://podminky.urs.cz/item/CS_URS_2023_01/998017003</t>
  </si>
  <si>
    <t>PSV</t>
  </si>
  <si>
    <t>Práce a dodávky PSV</t>
  </si>
  <si>
    <t>711</t>
  </si>
  <si>
    <t>Izolace proti vodě, vlhkosti a plynům</t>
  </si>
  <si>
    <t>42</t>
  </si>
  <si>
    <t>711193121</t>
  </si>
  <si>
    <t>Izolace proti zemní vlhkosti ostatní těsnicí hmotou dvousložkovou na bázi cementu na ploše vodorovné V</t>
  </si>
  <si>
    <t>-35553398</t>
  </si>
  <si>
    <t>https://podminky.urs.cz/item/CS_URS_2023_01/711193121</t>
  </si>
  <si>
    <t>"C 4" 1,530</t>
  </si>
  <si>
    <t>43</t>
  </si>
  <si>
    <t>711193131</t>
  </si>
  <si>
    <t>Izolace proti zemní vlhkosti ostatní těsnicí hmotou dvousložkovou na bázi cementu na ploše svislé S</t>
  </si>
  <si>
    <t>-1200015452</t>
  </si>
  <si>
    <t>https://podminky.urs.cz/item/CS_URS_2023_01/711193131</t>
  </si>
  <si>
    <t>"5.02" (1,50+0,95)*2*0,20</t>
  </si>
  <si>
    <t>"5.06" (1,525+1,00)*2*0,20</t>
  </si>
  <si>
    <t>"5.07" (4,224+2,507)*2*0,20+(1,65*2+1,50)*1,80</t>
  </si>
  <si>
    <t>"5.09,16,19,26,29,34" (1,775+1,70*2+1,75*2+1,80+1,57*6)*2*2,00-0,70*2,00*6</t>
  </si>
  <si>
    <t>"5.11,14,21,24,31" (1,05+1,57)*2*0,20*5</t>
  </si>
  <si>
    <t>"5.39,45" ((3,30+2,60)*2*2,00+0,90*0,15-0,70*2,00)*2</t>
  </si>
  <si>
    <t>"5.40,46" (0,975+1,575)*2*0,20*2</t>
  </si>
  <si>
    <t>"5.51,53" ((2,20+1,95)*2*2,00-0,70*2,00*2)*2</t>
  </si>
  <si>
    <t>"5.52,54" (1,00+1,95)*2*0,20*2</t>
  </si>
  <si>
    <t>44</t>
  </si>
  <si>
    <t>771591162</t>
  </si>
  <si>
    <t>Příprava podkladu před provedením dlažby montáž profilu dilatační spáry koutové (při styku podlahy se stěnou)</t>
  </si>
  <si>
    <t>-1984122284</t>
  </si>
  <si>
    <t>https://podminky.urs.cz/item/CS_URS_2023_01/771591162</t>
  </si>
  <si>
    <t>"5.02" (1,50+0,95)*2+0,20*4</t>
  </si>
  <si>
    <t>"5.06" (1,525+1,00)*2+0,20*4</t>
  </si>
  <si>
    <t>"5.07" (4,224+2,507)*2+0,20*5+2,00*3</t>
  </si>
  <si>
    <t>"5.09,16,19,26,29,34" (1,775+1,70*2+1,75*2+1,80+1,57*6)*2+2,00*37</t>
  </si>
  <si>
    <t>"5.11,14,21,24,31" (1,05+1,57)*2*5+0,20*30</t>
  </si>
  <si>
    <t>"5.39,45" (3,30+2,60)*2*2+2,00*16+1,30*3</t>
  </si>
  <si>
    <t>"5.40,46" (0,975+1,575)*2*2+0,20*8</t>
  </si>
  <si>
    <t>"5.51,53" (2,20+1,95)*2*2+2,00*12</t>
  </si>
  <si>
    <t>"5.52,54" (1,00+1,95)*2*2+0,20*12</t>
  </si>
  <si>
    <t>45</t>
  </si>
  <si>
    <t>28355200</t>
  </si>
  <si>
    <t>páska pružná těsnící hydroizolační š do 125mm</t>
  </si>
  <si>
    <t>-1791648135</t>
  </si>
  <si>
    <t>304,102*1,1 'Přepočtené koeficientem množství</t>
  </si>
  <si>
    <t>46</t>
  </si>
  <si>
    <t>771591115</t>
  </si>
  <si>
    <t>Podlahy - dokončovací práce spárování silikonem</t>
  </si>
  <si>
    <t>2130617</t>
  </si>
  <si>
    <t>https://podminky.urs.cz/item/CS_URS_2023_01/771591115</t>
  </si>
  <si>
    <t>v místnostech s keramickými dlažbami / keramický obklad</t>
  </si>
  <si>
    <t>v místnostech s keramickými / keramický sokl</t>
  </si>
  <si>
    <t>"5.N.P." 144,925</t>
  </si>
  <si>
    <t>"6.N.P." 71,402</t>
  </si>
  <si>
    <t>"mezipodesay" 2,275+1,222*2</t>
  </si>
  <si>
    <t>"schodišťová ramena" (0,285+0,172)*17</t>
  </si>
  <si>
    <t>47</t>
  </si>
  <si>
    <t>781495115</t>
  </si>
  <si>
    <t>Obklad - dokončující práce ostatní práce spárování silikonem</t>
  </si>
  <si>
    <t>412444356</t>
  </si>
  <si>
    <t>https://podminky.urs.cz/item/CS_URS_2023_01/781495115</t>
  </si>
  <si>
    <t>"5.02" 0,20*4</t>
  </si>
  <si>
    <t>"5.06" 0,20*4</t>
  </si>
  <si>
    <t>"5.07" 0,20*5+2,00*3</t>
  </si>
  <si>
    <t>"5.09,16,19,26,29,34" 2,00*37</t>
  </si>
  <si>
    <t>"5.11,14,21,24,31" 0,20*30</t>
  </si>
  <si>
    <t>"5.39,45" 2,00*16+1,30*3</t>
  </si>
  <si>
    <t>"5.40,46" 0,20*8</t>
  </si>
  <si>
    <t>"5.51,53" 2,00*12</t>
  </si>
  <si>
    <t>"5.52,54" 0,20*12</t>
  </si>
  <si>
    <t>48</t>
  </si>
  <si>
    <t>998711103</t>
  </si>
  <si>
    <t>Přesun hmot pro izolace proti vodě, vlhkosti a plynům stanovený z hmotnosti přesunovaného materiálu vodorovná dopravní vzdálenost do 50 m v objektech výšky přes 12 do 60 m</t>
  </si>
  <si>
    <t>-1894891053</t>
  </si>
  <si>
    <t>https://podminky.urs.cz/item/CS_URS_2023_01/998711103</t>
  </si>
  <si>
    <t>713</t>
  </si>
  <si>
    <t>Izolace tepelné</t>
  </si>
  <si>
    <t>49</t>
  </si>
  <si>
    <t>713111131</t>
  </si>
  <si>
    <t>Montáž tepelné izolace stropů rohožemi, pásy, dílci, deskami, bloky (izolační materiál ve specifikaci) žebrových spodem s uchycením (drátem, páskou apod.)</t>
  </si>
  <si>
    <t>1509361954</t>
  </si>
  <si>
    <t>https://podminky.urs.cz/item/CS_URS_2023_01/713111131</t>
  </si>
  <si>
    <t>stropní konstrukce nad 5.N.P.</t>
  </si>
  <si>
    <t>"MV tl.220 mm (100+120)" 45,553*14,30-(3,682*1,65+1,60*3,00)</t>
  </si>
  <si>
    <t>stropní konstrukce nad 6.N.P.</t>
  </si>
  <si>
    <t>"MV tl.160 mm" 11,70*(18,166+3,838)+9,80*23,798</t>
  </si>
  <si>
    <t>skladba S 1</t>
  </si>
  <si>
    <t>"MV tl.200 mm" 7,85*(45,851+18,166+3,836)+8,60*23,798</t>
  </si>
  <si>
    <t>"MV tl.160 mm (80+80)" 7,85*(45,851+18,166+3,836)+8,60*23,798</t>
  </si>
  <si>
    <t>50</t>
  </si>
  <si>
    <t>63152354</t>
  </si>
  <si>
    <t>deska tepelně izolační minerální vkládaná do roštů nebo kazet provětrávaných kcí λ=0,035 tl 100mm ( pro tl.220 = 100+120 mm )</t>
  </si>
  <si>
    <t>-1143965883</t>
  </si>
  <si>
    <t>640,533*1,05 'Přepočtené koeficientem množství</t>
  </si>
  <si>
    <t>51</t>
  </si>
  <si>
    <t>63152355</t>
  </si>
  <si>
    <t>deska tepelně izolační minerální vkládaná do roštů nebo kazet provětrávaných kcí λ=0,035 tl 120mm ( pro tl.220 = 100+120 mm )</t>
  </si>
  <si>
    <t>-1608696050</t>
  </si>
  <si>
    <t>52</t>
  </si>
  <si>
    <t>63152358</t>
  </si>
  <si>
    <t>deska tepelně izolační minerální vkládaná do roštů nebo kazet provětrávaných kcí λ=0,035 tl 160mm</t>
  </si>
  <si>
    <t>2121457863</t>
  </si>
  <si>
    <t>1227,976*1,05 'Přepočtené koeficientem množství</t>
  </si>
  <si>
    <t>53</t>
  </si>
  <si>
    <t>63152360</t>
  </si>
  <si>
    <t>deska tepelně izolační minerální vkládaná do roštů nebo kazet provětrávaných kcí λ=0,035 tl 200mm</t>
  </si>
  <si>
    <t>1242745750</t>
  </si>
  <si>
    <t>737,309*1,05 'Přepočtené koeficientem množství</t>
  </si>
  <si>
    <t>54</t>
  </si>
  <si>
    <t>763131751</t>
  </si>
  <si>
    <t>Podhled ze sádrokartonových desek ostatní práce a konstrukce na podhledech ze sádrokartonových desek montáž parotěsné zábrany</t>
  </si>
  <si>
    <t>-2067427185</t>
  </si>
  <si>
    <t>https://podminky.urs.cz/item/CS_URS_2023_01/763131751</t>
  </si>
  <si>
    <t>8,30*46,331+8,30*(18,431+4,101)</t>
  </si>
  <si>
    <t>23,798*9,10-0,78*1,40*10</t>
  </si>
  <si>
    <t>55</t>
  </si>
  <si>
    <t>28329027</t>
  </si>
  <si>
    <t>fólie PE vyztužená Al vrstvou pro parotěsnou vrstvu 150g/m2</t>
  </si>
  <si>
    <t>171156751</t>
  </si>
  <si>
    <t>777,205*1,1235 'Přepočtené koeficientem množství</t>
  </si>
  <si>
    <t>56</t>
  </si>
  <si>
    <t>713121111</t>
  </si>
  <si>
    <t>Montáž tepelné izolace podlah rohožemi, pásy, deskami, dílci, bloky (izolační materiál ve specifikaci) kladenými volně jednovrstvá</t>
  </si>
  <si>
    <t>1132031373</t>
  </si>
  <si>
    <t>https://podminky.urs.cz/item/CS_URS_2023_01/713121111</t>
  </si>
  <si>
    <t>"C 3,4; D 4,5" 195,193+1,530+393,379+58,825</t>
  </si>
  <si>
    <t>57</t>
  </si>
  <si>
    <t>28375867</t>
  </si>
  <si>
    <t>deska EPS 70 pro konstrukce s malým zatížením λ=0,039 tl 40mm</t>
  </si>
  <si>
    <t>35827295</t>
  </si>
  <si>
    <t>648,927*1,05 'Přepočtené koeficientem množství</t>
  </si>
  <si>
    <t>58</t>
  </si>
  <si>
    <t>713191133</t>
  </si>
  <si>
    <t>Montáž tepelné izolace stavebních konstrukcí - doplňky a konstrukční součásti podlah, stropů vrchem nebo střech překrytím fólií položenou volně s přelepením spojů</t>
  </si>
  <si>
    <t>379114290</t>
  </si>
  <si>
    <t>https://podminky.urs.cz/item/CS_URS_2023_01/713191133</t>
  </si>
  <si>
    <t>"D 4,5" 393,379+58,825</t>
  </si>
  <si>
    <t>59</t>
  </si>
  <si>
    <t>69334120</t>
  </si>
  <si>
    <t>fólie dělící PE tl.0,2 mm</t>
  </si>
  <si>
    <t>2042309106</t>
  </si>
  <si>
    <t>452,204*1,15 'Přepočtené koeficientem množství</t>
  </si>
  <si>
    <t>60</t>
  </si>
  <si>
    <t>634112126</t>
  </si>
  <si>
    <t>Obvodová dilatace mezi stěnou a mazaninou nebo potěrem podlahovým páskem z pěnového PE s fólií tl. do 10 mm, výšky 100 mm</t>
  </si>
  <si>
    <t>-437713334</t>
  </si>
  <si>
    <t>https://podminky.urs.cz/item/CS_URS_2023_01/634112126</t>
  </si>
  <si>
    <t>vinylové podlahy</t>
  </si>
  <si>
    <t>keramické dlažby</t>
  </si>
  <si>
    <t>"5.,6.N.P." 144,925+71,402</t>
  </si>
  <si>
    <t>998713103</t>
  </si>
  <si>
    <t>Přesun hmot pro izolace tepelné stanovený z hmotnosti přesunovaného materiálu vodorovná dopravní vzdálenost do 50 m v objektech výšky přes 12 m do 24 m</t>
  </si>
  <si>
    <t>-260723895</t>
  </si>
  <si>
    <t>https://podminky.urs.cz/item/CS_URS_2023_01/998713103</t>
  </si>
  <si>
    <t>725</t>
  </si>
  <si>
    <t>Zdravotechnika - zařizovací předměty</t>
  </si>
  <si>
    <t>62</t>
  </si>
  <si>
    <t>725 R_001</t>
  </si>
  <si>
    <t>Doplňky sociálního zařízení - mýdelníky plastové ( dle PSV ozn.550 )</t>
  </si>
  <si>
    <t>1790740259</t>
  </si>
  <si>
    <t>725 R_002</t>
  </si>
  <si>
    <t>Doplňky sociálního zařízení - WC štětky ( dle PSV ozn.550 )</t>
  </si>
  <si>
    <t>-1776956672</t>
  </si>
  <si>
    <t>64</t>
  </si>
  <si>
    <t>725 R_003</t>
  </si>
  <si>
    <t>Doplňky sociálního zařízení - zrcadla ( dle PSV ozn.550 )</t>
  </si>
  <si>
    <t>-1964487063</t>
  </si>
  <si>
    <t>65</t>
  </si>
  <si>
    <t>725 R_005</t>
  </si>
  <si>
    <t>Doplňky sociálního zařízení - háčky na ručníky ( dle PSV ozn.550 )</t>
  </si>
  <si>
    <t>-12818052</t>
  </si>
  <si>
    <t>66</t>
  </si>
  <si>
    <t>725 R_006</t>
  </si>
  <si>
    <t>Doplňky sociálního zařízení - odpadkový koš objem 5,0 l na WC ( dle PSV ozn.550 )</t>
  </si>
  <si>
    <t>-193423645</t>
  </si>
  <si>
    <t>67</t>
  </si>
  <si>
    <t>725 R_007</t>
  </si>
  <si>
    <t>Doplňky sociálního zařízení - odpadkový koš objem 10 l na pokoje apod. ( dle PSV ozn.550 )</t>
  </si>
  <si>
    <t>-1044781683</t>
  </si>
  <si>
    <t>68</t>
  </si>
  <si>
    <t>725291621</t>
  </si>
  <si>
    <t>Doplňky zařízení koupelen a záchodů nerezové zásobník toaletních papírů d=300 mm ( dle PSV ozn.550 )</t>
  </si>
  <si>
    <t>soubor</t>
  </si>
  <si>
    <t>-84229088</t>
  </si>
  <si>
    <t>https://podminky.urs.cz/item/CS_URS_2023_01/725291621</t>
  </si>
  <si>
    <t>69</t>
  </si>
  <si>
    <t>998725103</t>
  </si>
  <si>
    <t>Přesun hmot pro zařizovací předměty stanovený z hmotnosti přesunovaného materiálu vodorovná dopravní vzdálenost do 50 m v objektech výšky přes 12 do 24 m</t>
  </si>
  <si>
    <t>1862923799</t>
  </si>
  <si>
    <t>https://podminky.urs.cz/item/CS_URS_2023_01/998725103</t>
  </si>
  <si>
    <t>76</t>
  </si>
  <si>
    <t>Dveře a zárubně</t>
  </si>
  <si>
    <t>70</t>
  </si>
  <si>
    <t>998766203</t>
  </si>
  <si>
    <t>Přesun hmot pro konstrukce truhlářské stanovený procentní sazbou (%) z ceny vodorovná dopravní vzdálenost do 50 m v objektech výšky přes 12 do 24 m</t>
  </si>
  <si>
    <t>%</t>
  </si>
  <si>
    <t>-121111557</t>
  </si>
  <si>
    <t>https://podminky.urs.cz/item/CS_URS_2023_01/998766203</t>
  </si>
  <si>
    <t>76 - 5</t>
  </si>
  <si>
    <t>Dveře a zárubně 5.N.P.</t>
  </si>
  <si>
    <t>71</t>
  </si>
  <si>
    <t>76_5 R_001</t>
  </si>
  <si>
    <t>Montáž a dodávka - vnitřní dveře hladké 70×197 cm RAL5212; zárubeň CGU 150 mm RAL5212; kování, zámek, práh alt.lišta, tabulka účelu místnosti; PO EI30 DP3-C-S samozavírač, kouřotěsné ( podrobná specifikace dle PSV ozn.50 )</t>
  </si>
  <si>
    <t>919890461</t>
  </si>
  <si>
    <t>72</t>
  </si>
  <si>
    <t>76_5 R_002</t>
  </si>
  <si>
    <t>Montáž a dodávka - vnitřní dveře hladké 70×197 cm RAL5212; zárubeň CGU 125 mm RAL5212; kování, zámek, práh alt.lišta, tabulka účelu místnosti ( podrobná specifikace dle PSV ozn.51 )</t>
  </si>
  <si>
    <t>1323824977</t>
  </si>
  <si>
    <t>73</t>
  </si>
  <si>
    <t>76_5 R_003</t>
  </si>
  <si>
    <t>Montáž a dodávka - vnitřní dveře hladké 80×197 cm RAL5212; zárubeň CGU 250 mm RAL5212; kování, zámek, práh alt.lišta, tabulka účelu místnosti; PO EI30 DP3-C samozavírač ( podrobná specifikace dle PSV ozn.52 )</t>
  </si>
  <si>
    <t>1411851833</t>
  </si>
  <si>
    <t>74</t>
  </si>
  <si>
    <t>76_5 R_004</t>
  </si>
  <si>
    <t>Montáž a dodávka - vnitřní dveře hladké posuvné do pouzdra 80×197 RAL5212 prosklené 2/3 sklo bezp.pískované; zárubeň obložková pro tl.125 mm RAL5212; kování a zámek pro posuvné dveře; práh alt.lišta, tabulka účelu místnosti ( podrobná specifikace dle PSV ozn.53 )</t>
  </si>
  <si>
    <t>482644736</t>
  </si>
  <si>
    <t>75</t>
  </si>
  <si>
    <t>76_5 R_005</t>
  </si>
  <si>
    <t>Montáž a dodávka - vnitřní dveře hladké 80×197 cm RAL5212; zárubeň CGU 125 mm RAL5212 prosklené 2/3 sklo bezp.pískované; kování, zámek, práh alt.lišta, tabulka účelu místnosti ( podrobná specifikace dle PSV ozn.54 )</t>
  </si>
  <si>
    <t>1187535557</t>
  </si>
  <si>
    <t>76_5 R_006</t>
  </si>
  <si>
    <t>Montáž a dodávka - vnitřní dveře hladké RAL5212 80×197 cm; zárubeň CGU 100 mm RAL5212; kování, zámek, práh alt.lišta, tabulka účelu místnosti; PO EI15 DP1 S200 kouřotěsné ( podrobná specifikace dle PSV ozn.55 )</t>
  </si>
  <si>
    <t>2053800663</t>
  </si>
  <si>
    <t>77</t>
  </si>
  <si>
    <t>76_5 R_007</t>
  </si>
  <si>
    <t>Montáž a dodávka - vnitřní dveře hladké 80×197 cm RAL5212; zárubeň CGU 150 mm RAL5212; kování, zámek, práh alt.lišta, tabulka účelu místnosti; PO EI30 DP3-C-S samozavírač, kouřotěsné ( podrobná specifikace dle PSV ozn.56 )</t>
  </si>
  <si>
    <t>-273709969</t>
  </si>
  <si>
    <t>78</t>
  </si>
  <si>
    <t>76_5 R_008</t>
  </si>
  <si>
    <t>Montáž a dodávka - vnitřní dveře hladké dvoukřídlové 160ţ197 cm RAL5212; zárubeň CGU 150 mm RAL5212; kování, zámek, práh alt.lišta, tabulka účelu místnosti; PO EI30 DP3-C-K-S samozavírač, koordinátor zavírání dveří, kouřotěsné ( podrobná specifikace dle PSV ozn.57 )</t>
  </si>
  <si>
    <t>-276248724</t>
  </si>
  <si>
    <t>76 - 6</t>
  </si>
  <si>
    <t>Dveře a zárubně 6.N.P.</t>
  </si>
  <si>
    <t>79</t>
  </si>
  <si>
    <t>76_6 R_001</t>
  </si>
  <si>
    <t>Montáž a dodávka - vnitřní dveře hladké folie 90×197 cm RAL7035; zárubeň CGU 150 mm RAL7035; kování, zámek, práh alt.lišta, tabulka účelu místnosti ( podrobná specifikace dle PSV ozn.64 )</t>
  </si>
  <si>
    <t>1776986388</t>
  </si>
  <si>
    <t>80</t>
  </si>
  <si>
    <t>76_6 R_002</t>
  </si>
  <si>
    <t>Montáž a dodávka - vnitřní dveře hladké 90×197 cm RAL7035; zárubeň CGU 150 mm RAL7035; kování, zámek, práh alt.lišta, tabulka účelu místnosti; PO EW15 DP3-C samozavírač ( podrobná specifikace dle PSV ozn.65 )</t>
  </si>
  <si>
    <t>-1085453969</t>
  </si>
  <si>
    <t>762</t>
  </si>
  <si>
    <t>Konstrukce tesařské</t>
  </si>
  <si>
    <t>81</t>
  </si>
  <si>
    <t>762131124</t>
  </si>
  <si>
    <t>Montáž bednění stěn z hrubých prken tl. do 32 mm na sraz</t>
  </si>
  <si>
    <t>1363872691</t>
  </si>
  <si>
    <t>https://podminky.urs.cz/item/CS_URS_2023_01/762131124</t>
  </si>
  <si>
    <t>"skladba S 3" 9,40*1,70*1/2*2</t>
  </si>
  <si>
    <t>82</t>
  </si>
  <si>
    <t>762195000</t>
  </si>
  <si>
    <t>Spojovací prostředky stěn a příček hřebíky, svory, fixační prkna</t>
  </si>
  <si>
    <t>-636561837</t>
  </si>
  <si>
    <t>https://podminky.urs.cz/item/CS_URS_2023_01/762195000</t>
  </si>
  <si>
    <t>"prkna" 15,980*0,024</t>
  </si>
  <si>
    <t>83</t>
  </si>
  <si>
    <t>60511120</t>
  </si>
  <si>
    <t>řezivo stavební prkna prismovaná středová tl 25(32)mm dl 2-5m</t>
  </si>
  <si>
    <t>435649302</t>
  </si>
  <si>
    <t>0,384*1,1 'Přepočtené koeficientem množství</t>
  </si>
  <si>
    <t>84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</si>
  <si>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</si>
  <si>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</si>
  <si>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-1861502254</t>
  </si>
  <si>
    <t>https://podminky.urs.cz/item/CS_URS_2023_01/762332131</t>
  </si>
  <si>
    <t>"VH 100×100" (8,057+8,056+8,009)*2*1,05</t>
  </si>
  <si>
    <t>85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</si>
  <si>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</si>
  <si>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</si>
  <si>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1606340804</t>
  </si>
  <si>
    <t>https://podminky.urs.cz/item/CS_URS_2023_01/762332132</t>
  </si>
  <si>
    <t>VH 100×200</t>
  </si>
  <si>
    <t>"dl.přes 8,0 m" (8,057*27+8,057*25+8,056*25+8,817*16+8,056*1)*1,05</t>
  </si>
  <si>
    <t>"dl-do 6,0 m" (3,60*16+5,815*12+0,88*8+(1,014+0,992+0,985+0,948+0,943+0,933+0,917+0,886)*2)*1,05</t>
  </si>
  <si>
    <t>86</t>
  </si>
  <si>
    <t>762341210</t>
  </si>
  <si>
    <t>Montáž bednění střech rovných a šikmých sklonu do 60° s vyřezáním otvorů z prken hrubých na sraz tl. do 32 mm</t>
  </si>
  <si>
    <t>2082089061</t>
  </si>
  <si>
    <t>https://podminky.urs.cz/item/CS_URS_2023_01/762341210</t>
  </si>
  <si>
    <t>sklon 25°</t>
  </si>
  <si>
    <t>sklon 34°</t>
  </si>
  <si>
    <t>87</t>
  </si>
  <si>
    <t>762342441</t>
  </si>
  <si>
    <t>Montáž laťování montáž lišt trojúhelníkových</t>
  </si>
  <si>
    <t>-306232875</t>
  </si>
  <si>
    <t>https://podminky.urs.cz/item/CS_URS_2023_01/762342441</t>
  </si>
  <si>
    <t xml:space="preserve">"kontralatě 60×60 mm" </t>
  </si>
  <si>
    <t>"S 1" 860,000</t>
  </si>
  <si>
    <t>88</t>
  </si>
  <si>
    <t>762395000</t>
  </si>
  <si>
    <t>Spojovací prostředky krovů, bednění a laťování, nadstřešních konstrukcí svory, prkna, hřebíky, pásová ocel, vruty</t>
  </si>
  <si>
    <t>-195306541</t>
  </si>
  <si>
    <t>https://podminky.urs.cz/item/CS_URS_2023_01/762395000</t>
  </si>
  <si>
    <t>"profily do 120 cm2 dl. přes 8,0 m" 0,10*0,10*50,656</t>
  </si>
  <si>
    <t>"profily do 224 cm2 dl.přes 8,0 m" 0,10*0,20*807,967</t>
  </si>
  <si>
    <t>"profily do 224 cm2 dl.do 6,0 m" 0,10*0,20*157,139</t>
  </si>
  <si>
    <t>"prkna" 777,205*0,024</t>
  </si>
  <si>
    <t>"kontralatě" 860,00*0,06*0,06</t>
  </si>
  <si>
    <t>89</t>
  </si>
  <si>
    <t>60512127</t>
  </si>
  <si>
    <t>hranol stavební řezivo průřezu do 120cm2 přes dl 8m</t>
  </si>
  <si>
    <t>1110823841</t>
  </si>
  <si>
    <t>0,507*1,1 'Přepočtené koeficientem množství</t>
  </si>
  <si>
    <t>90</t>
  </si>
  <si>
    <t>60512132</t>
  </si>
  <si>
    <t>hranol stavební řezivo průřezu do 224cm2 přes dl 8m</t>
  </si>
  <si>
    <t>1340297732</t>
  </si>
  <si>
    <t>16,159*1,1 'Přepočtené koeficientem množství</t>
  </si>
  <si>
    <t>91</t>
  </si>
  <si>
    <t>60512130</t>
  </si>
  <si>
    <t>hranol stavební řezivo průřezu do 224cm2 do dl 6m</t>
  </si>
  <si>
    <t>-1826448885</t>
  </si>
  <si>
    <t>3,143*1,1 'Přepočtené koeficientem množství</t>
  </si>
  <si>
    <t>92</t>
  </si>
  <si>
    <t>407831378</t>
  </si>
  <si>
    <t>18,653*1,1 'Přepočtené koeficientem množství</t>
  </si>
  <si>
    <t>93</t>
  </si>
  <si>
    <t>60514112</t>
  </si>
  <si>
    <t>řezivo jehličnaté lať surová dl 4m</t>
  </si>
  <si>
    <t>633329249</t>
  </si>
  <si>
    <t>3,096*1,1 'Přepočtené koeficientem množství</t>
  </si>
  <si>
    <t>998762103</t>
  </si>
  <si>
    <t>Přesun hmot pro konstrukce tesařské stanovený z hmotnosti přesunovaného materiálu vodorovná dopravní vzdálenost do 50 m v objektech výšky přes 12 do 24 m</t>
  </si>
  <si>
    <t>184297506</t>
  </si>
  <si>
    <t>https://podminky.urs.cz/item/CS_URS_2023_01/998762103</t>
  </si>
  <si>
    <t>763</t>
  </si>
  <si>
    <t>Konstrukce suché výstavby</t>
  </si>
  <si>
    <t>763121426.1</t>
  </si>
  <si>
    <t>Stěna předsazená ze sádrokartonových desek s nosnou konstrukcí z ocelových profilů CW, UW jednoduše opláštěná deskou impregnovanou H2 tl. 12,5 mm bez izolace, EI 15, stěna tl.150 mm, profil 100</t>
  </si>
  <si>
    <t>-1730373102</t>
  </si>
  <si>
    <t>pro geberit v 5.N.P.</t>
  </si>
  <si>
    <t>0,80*1,30*5+0,95*1,30*2+1,00*1,30</t>
  </si>
  <si>
    <t>96</t>
  </si>
  <si>
    <t>763121426.2</t>
  </si>
  <si>
    <t>Stěna předsazená ze sádrokartonových desek s nosnou konstrukcí z ocelových profilů CW, UW jednoduše opláštěná deskou impregnovanou H2 tl. 12,5 mm bez izolace, EI 15, stěna tl.275 mm, profil 100</t>
  </si>
  <si>
    <t>1024158974</t>
  </si>
  <si>
    <t>0,675*1,30*2</t>
  </si>
  <si>
    <t>97</t>
  </si>
  <si>
    <t>763183111</t>
  </si>
  <si>
    <t>Výplně otvorů konstrukcí ze sádrokartonových desek montáž stavebního pouzdra posuvných dveří do sádrokartonové příčky s jednou kapsou pro jedno dveřní křídlo, průchozí šířky do 800 mm</t>
  </si>
  <si>
    <t>2061558841</t>
  </si>
  <si>
    <t>https://podminky.urs.cz/item/CS_URS_2023_01/763183111</t>
  </si>
  <si>
    <t>98</t>
  </si>
  <si>
    <t>55331622</t>
  </si>
  <si>
    <t>pouzdro stavební posuvných dveří jednopouzdrové 800mm atypický rozměr</t>
  </si>
  <si>
    <t>-375245193</t>
  </si>
  <si>
    <t>99</t>
  </si>
  <si>
    <t>763431001</t>
  </si>
  <si>
    <t>Montáž podhledu minerálního včetně zavěšeného roštu viditelného s panely vyjímatelnými, velikosti panelů do 0,36 m2</t>
  </si>
  <si>
    <t>898876270</t>
  </si>
  <si>
    <t>https://podminky.urs.cz/item/CS_URS_2023_01/763431001</t>
  </si>
  <si>
    <t>"450/A,B" 66,20+28,90</t>
  </si>
  <si>
    <t>100</t>
  </si>
  <si>
    <t>59036010</t>
  </si>
  <si>
    <t>panel akustický povrch velice porézní skelná tkanina hrana zatřená rovná αw=1,00 A2-s1,d0 viditelný rastr š 24mm bílý tl 20mm</t>
  </si>
  <si>
    <t>418311297</t>
  </si>
  <si>
    <t>95,1*1,05 'Přepočtené koeficientem množství</t>
  </si>
  <si>
    <t>101</t>
  </si>
  <si>
    <t>763431201</t>
  </si>
  <si>
    <t>Montáž podhledu minerálního napojení na stěnu lištou obvodovou</t>
  </si>
  <si>
    <t>-1577538458</t>
  </si>
  <si>
    <t>https://podminky.urs.cz/item/CS_URS_2023_01/763431201</t>
  </si>
  <si>
    <t>"5.01" (7,154+11,113)*2</t>
  </si>
  <si>
    <t>"5.05" (40,781+2,405)*2</t>
  </si>
  <si>
    <t>102</t>
  </si>
  <si>
    <t>763131411</t>
  </si>
  <si>
    <t>Podhled ze sádrokartonových desek dvouvrstvá zavěšená spodní konstrukce z ocelových profilů CD, UD jednoduše opláštěná deskou standardní A, tl. 12,5 mm, bez izolace</t>
  </si>
  <si>
    <t>256402982</t>
  </si>
  <si>
    <t>https://podminky.urs.cz/item/CS_URS_2023_01/763131411</t>
  </si>
  <si>
    <t>"452/A-K" 2,90+3,80*2+5,50+5,60*2+5,80+5,90+9,00+12,20+12,40+12,50*2+12,60*3</t>
  </si>
  <si>
    <t>"452/L-V" 12,70*2+12,90+13,00+14,10+14,20+14,60+17,60+29,50+30,80+33,10+34,30</t>
  </si>
  <si>
    <t>103</t>
  </si>
  <si>
    <t>763131451</t>
  </si>
  <si>
    <t>Podhled ze sádrokartonových desek dvouvrstvá zavěšená spodní konstrukce z ocelových profilů CD, UD jednoduše opláštěná deskou impregnovanou H2, tl. 12,5 mm, bez izolace</t>
  </si>
  <si>
    <t>-725362460</t>
  </si>
  <si>
    <t>https://podminky.urs.cz/item/CS_URS_2023_01/763131451</t>
  </si>
  <si>
    <t>"451/A-N" 1,20*7+1,30+1,50+1,60+1,70+2,30+2,40+2,50+2,60*2+2,70+3,60+3,80+6,50*2+7,20</t>
  </si>
  <si>
    <t>104</t>
  </si>
  <si>
    <t>763131471</t>
  </si>
  <si>
    <t>Podhled ze sádrokartonových desek dvouvrstvá zavěšená spodní konstrukce z ocelových profilů CD, UD jednoduše opláštěná deskou impregnovanou protipožární DFH2, tl. 12,5 mm, bez izolace, REI do 90 ( EI 15 DP1 )</t>
  </si>
  <si>
    <t>-1779058595</t>
  </si>
  <si>
    <t>https://podminky.urs.cz/item/CS_URS_2023_01/763131471</t>
  </si>
  <si>
    <t>"460/A,B,C,D,E" 4,40+6,80+7,10+10,70+63,90</t>
  </si>
  <si>
    <t>105</t>
  </si>
  <si>
    <t>763161761</t>
  </si>
  <si>
    <t>Podkroví ze sádrokartonových desek dvouvrstvá spodní konstrukce z ocelových profilů CD, UD na krokvových závěsech dvojitě opláštěná deskami protipožárními DF, tl. 2 x 12,5 mm, TI tl. 200 mm 15 kg/m3, REI 45 ( EI 45 DP1 )</t>
  </si>
  <si>
    <t>337293380</t>
  </si>
  <si>
    <t>https://podminky.urs.cz/item/CS_URS_2023_01/763161761</t>
  </si>
  <si>
    <t>"453" 633,000</t>
  </si>
  <si>
    <t>106</t>
  </si>
  <si>
    <t>763131714</t>
  </si>
  <si>
    <t>Podhled ze sádrokartonových desek ostatní práce a konstrukce na podhledech ze sádrokartonových desek základní penetrační nátěr</t>
  </si>
  <si>
    <t>226540310</t>
  </si>
  <si>
    <t>https://podminky.urs.cz/item/CS_URS_2023_01/763131714</t>
  </si>
  <si>
    <t>107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</si>
  <si>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</si>
  <si>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</si>
  <si>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-2090660762</t>
  </si>
  <si>
    <t>https://podminky.urs.cz/item/CS_URS_2023_01/998763303</t>
  </si>
  <si>
    <t>763 - 1</t>
  </si>
  <si>
    <t>Ucelené skladby konstrukcí Z 1-8, S 3</t>
  </si>
  <si>
    <t>108</t>
  </si>
  <si>
    <t>763 R_001</t>
  </si>
  <si>
    <t>Montáž a dodávka - skladba obvodové stěny Z 1 ( ucelený systém pro PO REI30DP1 )_x000d_
- SDK desky na kovových profilech ( tl.a počet desek upřesnění dodavatel )_x000d_
- parotěsná zábrana_x000d_
- mezi profily ocel.konstr.tl.20 mm MV tl.2×100 mm 45-50 kg/m3_x000d_
- difuzně otevřená dřevovláknitá deska 600-650 kg/m3 tl.15 mm_x000d_
- izolační desky MV tl.160 mm 0,035 W/MK 40 kg/m3_x000d_
- vodorovný rošt z ocel.Pz profilů tvaru Z tl.1 mm ukotvený do ocel.Pz konzol tvaru A tl.2 mm_x000d_
- monolitická folie s funkční vrstvou z polyesteru a ochrannými vrstvami z netkané PP textilie 160 g/m2_x000d_
- svislý rošt z ocel.Pz a lakovaných profilů tl.1 mm, šíře svislé příruby 50/80 mm_x000d_
- položka obsahuje veškerý montážní materiál, samolepící tkaninové bandáže, spárovací hmoity apod._x000d_
( podrobná specifikace dle PD v.č.: 24 )</t>
  </si>
  <si>
    <t>-825162147</t>
  </si>
  <si>
    <t>(46,331+18,431+4,101)*2,757+23,798*1,170</t>
  </si>
  <si>
    <t>109</t>
  </si>
  <si>
    <t>763 R_002</t>
  </si>
  <si>
    <t>Montáž a dodávka - skladba obvodové stěny Z 2 ( ucelený systém pro PO REI30DP1 )_x000d_
- SDK desky na kovových profilech ( tl.a počet desek upřesnění dodavatel )_x000d_
- parotěsná zábrana_x000d_
- mezi profily ocel.konstr.tl.20 mm MV tl.2×80 mm 45-50 kg/m3_x000d_
- difuzně otevřená dřevovláknitá deska 600-650 kg/m3 tl.15 mm_x000d_
- izolační desky MV tl.140 mm 0,035 W/MK 40 kg/m3_x000d_
- vodorovný rošt z ocel.Pz profilů tvaru Z tl.1 mm ukotvený do ocel.Pz konzol tvaru A tl.2 mm_x000d_
- monolitická folie s funkční vrstvou z polyesteru a ochrannými vrstvami z netkané PP textilie 160 g/m2_x000d_
- svislý rošt z ocel.Pz a lakovaných profilů tl.1 mm, šíře svislé příruby 50/80 mm_x000d_
- položka obsahuje veškerý montážní materiál, samolepící tkaninové bandáže, spárovací hmoity apod._x000d_
( podrobná specifikace dle PD v.č.: 24 )</t>
  </si>
  <si>
    <t>1500033986</t>
  </si>
  <si>
    <t>(14,90*2,757+12,52*3,509*1/2)*2</t>
  </si>
  <si>
    <t>110</t>
  </si>
  <si>
    <t>763 R_003</t>
  </si>
  <si>
    <t>Montáž a dodávka - skladba obvodové stěny S 3 ( ucelený systém pro PO REI30DP1 )_x000d_
- SDK desky na kovových profilech ( tl.a počet desek upřesnění dodavatel )_x000d_
- parotěsná zábrana_x000d_
- mezi profily ocel.konstr.tl.20 mm MV tl.2×100 mm 45-50 kg/m3_x000d_
- difuzně otevřená dřevovláknitá deska 600-650 kg/m3 tl.15 mm_x000d_
- izolační desky MV tl.160 mm 0,035 W/MK 40 kg/m3_x000d_
- vodorovný rošt z ocel.Pz profilů tvaru Z tl.1 mm ukotvený do ocel.Pz konzol tvaru A tl.2 mm_x000d_
- monolitická folie s funkční vrstvou z polyesteru a ochrannými vrstvami z netkané PP textilie 160 g/m2_x000d_
- svislý rošt z ocel.Pz a lakovaných profilů tl.1 mm, šíře svislé příruby 50/80 mm_x000d_
- položka obsahuje veškerý montážní materiál, samolepící tkaninové bandáže, spárovací hmoity apod._x000d_
( podrobná specifikace dle PD v.č.: 26 )</t>
  </si>
  <si>
    <t>-1405615722</t>
  </si>
  <si>
    <t>9,20*1,50*1/2*2</t>
  </si>
  <si>
    <t>111</t>
  </si>
  <si>
    <t>763 R_004</t>
  </si>
  <si>
    <t>Montáž a dodávka - skladba stěny Z 3 - SDK příčka tl.250 mm dle PBŘ EI30DP1- ucelený protipožární systém_x000d_
- desky SDK na kovovém roštu z Pz profilů_x000d_
- výplň MV tl.230 mm 45-50 kg/m3_x000d_
( podrobná specifikace dle PD v.č.: 24 )</t>
  </si>
  <si>
    <t>-1215928009</t>
  </si>
  <si>
    <t>(38,326+41,131+5,43+6,66+0,65+5,353)*2,77</t>
  </si>
  <si>
    <t>112</t>
  </si>
  <si>
    <t>763 R_005</t>
  </si>
  <si>
    <t>Montáž a dodávka - skladba stěny Z 4 - SDK příčka tl.150 mm dle PBŘ EI30DP1- ucelený protipožární systém_x000d_
- desky SDK na kovovém roštu z Pz profilů_x000d_
- výplň MV tl.130 mm 45-50 kg/m3_x000d_
( podrobná specifikace dle PD v.č.: 24 )</t>
  </si>
  <si>
    <t>-216623357</t>
  </si>
  <si>
    <t>(5,05+3,80+1,65+1,10)*2,77</t>
  </si>
  <si>
    <t>(3,55*2,77+2,95*(2,77+0,85)*1/2)*2</t>
  </si>
  <si>
    <t>5,43*2,77*5</t>
  </si>
  <si>
    <t>113</t>
  </si>
  <si>
    <t>763 R_006</t>
  </si>
  <si>
    <t>Montáž a dodávka - skladba stěny Z 5 - SDK příčka tl.125 mm_x000d_
- desky SDK na kovovém roštu z Pz profilů_x000d_
- výplň MV tl.100 mm 45-50 kg/m3_x000d_
( podrobná specifikace dle PD v.č.: 24 )</t>
  </si>
  <si>
    <t>2135735515</t>
  </si>
  <si>
    <t>"5.N.P." (3,352+1,15*4+1,90+3,875+3,575+3,426+3,75+3,70+3,735*5+6,50*2+2,50*2)*2,77</t>
  </si>
  <si>
    <t>"6.N.P." (5,10+0,30)*2,10+1,679*1,50+3,40*1,65*1/2</t>
  </si>
  <si>
    <t>114</t>
  </si>
  <si>
    <t>763 R_007</t>
  </si>
  <si>
    <t>Montáž a dodávka - skladba stěny Z 6 - SDK příčka tl.125 mm_x000d_
- desky SDK na kovovém roštu z Pz profilů s odolností do vlhka_x000d_
- výplň MV tl.100 mm 45-50 kg/m3_x000d_
( podrobná specifikace dle PD v.č.: 24 )</t>
  </si>
  <si>
    <t>-1153438749</t>
  </si>
  <si>
    <t>(3,275+0,40+3,325+0,40+3,549*2+2,85*2*2+3,30*2)*2,77</t>
  </si>
  <si>
    <t>(1,925+1,175+1,875*2+1,175*2+1,85+1,825+1,175*2+1,90+1,57*11)*2,77</t>
  </si>
  <si>
    <t>115</t>
  </si>
  <si>
    <t>763 R_008</t>
  </si>
  <si>
    <t>Montáž a dodávka - skladba stěny Z 7 - SDK příčka tl.100 mm_x000d_
- desky SDK na kovovém roštu z Pz profilů s odolností do vlhka_x000d_
- výplň MV tl.80 mm 45-50 kg/m3_x000d_
( podrobná specifikace dle PD v.č.: 24 )</t>
  </si>
  <si>
    <t>-1863037063</t>
  </si>
  <si>
    <t>(1,95*2+0,775+1,70+0,775+1,70+1,65+1,10)*2,77</t>
  </si>
  <si>
    <t>116</t>
  </si>
  <si>
    <t>763 R_009</t>
  </si>
  <si>
    <t>Montáž a dodávka - skladba stěny Z 8 - SDK stěna tl.300 mm dle PBŘ EI30DP1- ucelený protipožární systém_x000d_
- desky SDK na kovovém roštu z Pz profilů_x000d_
- výplň MV tl.280 mm 45-50 kg/m3_x000d_
( podrobná specifikace dle PD v.č.: 24 )</t>
  </si>
  <si>
    <t>-2082427562</t>
  </si>
  <si>
    <t>"6.N.P." (4,404+2,019)*2,50</t>
  </si>
  <si>
    <t>117</t>
  </si>
  <si>
    <t>998763403</t>
  </si>
  <si>
    <t>Přesun hmot pro konstrukce montované z desek stanovený procentní sazbou (%) z ceny vodorovná dopravní vzdálenost do 50 m v objektech výšky přes 12 do 24 m</t>
  </si>
  <si>
    <t>-1849683906</t>
  </si>
  <si>
    <t>https://podminky.urs.cz/item/CS_URS_2023_01/998763403</t>
  </si>
  <si>
    <t>764</t>
  </si>
  <si>
    <t>Konstrukce klempířské</t>
  </si>
  <si>
    <t>118</t>
  </si>
  <si>
    <t>764121401</t>
  </si>
  <si>
    <t>Krytina z hliníkového plechu s úpravou u okapů, prostupů a výčnělků střechy rovné drážkováním ze svitků rš 500 mm, sklon střechy do 30°</t>
  </si>
  <si>
    <t>674135931</t>
  </si>
  <si>
    <t>https://podminky.urs.cz/item/CS_URS_2023_01/764121401</t>
  </si>
  <si>
    <t>"S 1" 8,50*46,531+8,50*(18,631+4,301)</t>
  </si>
  <si>
    <t>119</t>
  </si>
  <si>
    <t>764121403</t>
  </si>
  <si>
    <t>Krytina z hliníkového plechu s úpravou u okapů, prostupů a výčnělků střechy rovné drážkováním ze svitků rš 500 mm, sklon střechy přes 30 do 60°</t>
  </si>
  <si>
    <t>590796206</t>
  </si>
  <si>
    <t>https://podminky.urs.cz/item/CS_URS_2023_01/764121403</t>
  </si>
  <si>
    <t>23,998*9,30-0,78*1,40*10</t>
  </si>
  <si>
    <t>120</t>
  </si>
  <si>
    <t>764121405</t>
  </si>
  <si>
    <t>Krytina z hliníkového plechu s úpravou u okapů, prostupů a výčnělků střechy rovné drážkováním ze svitků rš 500 mm, sklon střechy přes 60°</t>
  </si>
  <si>
    <t>-835113021</t>
  </si>
  <si>
    <t>https://podminky.urs.cz/item/CS_URS_2023_01/764121405</t>
  </si>
  <si>
    <t>121</t>
  </si>
  <si>
    <t>764002414</t>
  </si>
  <si>
    <t>Montáž strukturované oddělovací rohože jakékoli rš</t>
  </si>
  <si>
    <t>-1741325346</t>
  </si>
  <si>
    <t>https://podminky.urs.cz/item/CS_URS_2023_01/764002414</t>
  </si>
  <si>
    <t>590,436+212,261+15,980</t>
  </si>
  <si>
    <t>122</t>
  </si>
  <si>
    <t>28329223</t>
  </si>
  <si>
    <t>fólie difuzně propustné s nakašírovanou strukturovanou rohoží pod hladkou plechovou krytinu</t>
  </si>
  <si>
    <t>-655924308</t>
  </si>
  <si>
    <t>818,677*1,15 'Přepočtené koeficientem množství</t>
  </si>
  <si>
    <t>123</t>
  </si>
  <si>
    <t>764221411</t>
  </si>
  <si>
    <t>Oplechování střešních prvků z hliníkového plechu hřebene nevětraného spojením na dvojitou stojatou drážku</t>
  </si>
  <si>
    <t>-254074801</t>
  </si>
  <si>
    <t>https://podminky.urs.cz/item/CS_URS_2023_01/764221411</t>
  </si>
  <si>
    <t>46,281*3</t>
  </si>
  <si>
    <t>124</t>
  </si>
  <si>
    <t>764223456</t>
  </si>
  <si>
    <t>Oplechování střešních prvků z hliníkového plechu sněhový zachytávač průbežný dvoutrubkový</t>
  </si>
  <si>
    <t>-100807524</t>
  </si>
  <si>
    <t>https://podminky.urs.cz/item/CS_URS_2023_01/764223456</t>
  </si>
  <si>
    <t>47,00*2</t>
  </si>
  <si>
    <t>125</t>
  </si>
  <si>
    <t>764223452.1</t>
  </si>
  <si>
    <t>Střešní prvky z hliníkového plechu - střešní výlez rozměru 600×600 mm, střechy s krytinou plechovou, lemování ( podrobná specifikace dle PSV ozn.506 )</t>
  </si>
  <si>
    <t>20128841</t>
  </si>
  <si>
    <t>"ozn.506" 4</t>
  </si>
  <si>
    <t>126</t>
  </si>
  <si>
    <t>764226403</t>
  </si>
  <si>
    <t>Oplechování parapetů z hliníkového plechu rovných mechanicky kotvené, bez rohů rš 250 mm</t>
  </si>
  <si>
    <t>1657124961</t>
  </si>
  <si>
    <t>https://podminky.urs.cz/item/CS_URS_2023_01/764226403</t>
  </si>
  <si>
    <t>"250,251,252" 1,65*18+0,50*1+1,80*1</t>
  </si>
  <si>
    <t>127</t>
  </si>
  <si>
    <t>764326423</t>
  </si>
  <si>
    <t>Lemování ventilačních nástavců z hliníkového plechu výšky do 1000 mm, se stříškou střech s krytinou skládanou mimo prejzovou nebo z plechu, průměru přes 100 do 150 mm</t>
  </si>
  <si>
    <t>-1152688081</t>
  </si>
  <si>
    <t>https://podminky.urs.cz/item/CS_URS_2023_01/764326423</t>
  </si>
  <si>
    <t>128</t>
  </si>
  <si>
    <t>764326424</t>
  </si>
  <si>
    <t>Lemování ventilačních nástavců z hliníkového plechu výšky do 1000 mm, se stříškou střech s krytinou skládanou mimo prejzovou nebo z plechu, průměru přes 150 do 200 mm</t>
  </si>
  <si>
    <t>-977163100</t>
  </si>
  <si>
    <t>https://podminky.urs.cz/item/CS_URS_2023_01/764326424</t>
  </si>
  <si>
    <t>129</t>
  </si>
  <si>
    <t>764326441</t>
  </si>
  <si>
    <t>Ventilační turbína z hliníkového plechu s lemováním na střechách s krytinou skládanou mimo prejzovou nebo z plechu, průměru do 300 mm</t>
  </si>
  <si>
    <t>342435379</t>
  </si>
  <si>
    <t>https://podminky.urs.cz/item/CS_URS_2023_01/764326441</t>
  </si>
  <si>
    <t>130</t>
  </si>
  <si>
    <t>764511614</t>
  </si>
  <si>
    <t>Žlab podokapní z pozinkovaného plechu s povrchovou úpravou včetně háků a čel hranatý rš 500 mm</t>
  </si>
  <si>
    <t>-298995006</t>
  </si>
  <si>
    <t>"ozn.420" 46,50*2</t>
  </si>
  <si>
    <t>131</t>
  </si>
  <si>
    <t>764511664</t>
  </si>
  <si>
    <t>Žlab podokapní z pozinkovaného plechu s povrchovou úpravou včetně háků a čel kotlík hranatý, rš žlabu/průměr svodu 500/150 mm</t>
  </si>
  <si>
    <t>-822064265</t>
  </si>
  <si>
    <t>132</t>
  </si>
  <si>
    <t>764518624</t>
  </si>
  <si>
    <t>Svod z pozinkovaného plechu s upraveným povrchem včetně objímek, kolen a odskoků kruhový, průměru 150 mm</t>
  </si>
  <si>
    <t>-995940030</t>
  </si>
  <si>
    <t>"ozn.421" (15,00+0,50*3+1,00)*9</t>
  </si>
  <si>
    <t>133</t>
  </si>
  <si>
    <t>764212662</t>
  </si>
  <si>
    <t>Oplechování střešních prvků z pozinkovaného plechu s povrchovou úpravou okapu střechy rovné okapovým plechem rš 200 mm</t>
  </si>
  <si>
    <t>1263178414</t>
  </si>
  <si>
    <t>https://podminky.urs.cz/item/CS_URS_2023_01/764212662</t>
  </si>
  <si>
    <t>"ozn.422" 46,50*2</t>
  </si>
  <si>
    <t>134</t>
  </si>
  <si>
    <t>764218606</t>
  </si>
  <si>
    <t>Oplechování říms a ozdobných prvků z pozinkovaného plechu s povrchovou úpravou rovných, bez rohů mechanicky kotvené rš 500 mm</t>
  </si>
  <si>
    <t>1944176457</t>
  </si>
  <si>
    <t>https://podminky.urs.cz/item/CS_URS_2023_01/764218606</t>
  </si>
  <si>
    <t>"ozn.423" 120,00*2</t>
  </si>
  <si>
    <t>135</t>
  </si>
  <si>
    <t>998764103</t>
  </si>
  <si>
    <t>Přesun hmot pro konstrukce klempířské stanovený z hmotnosti přesunovaného materiálu vodorovná dopravní vzdálenost do 50 m v objektech výšky přes 12 do 24 m</t>
  </si>
  <si>
    <t>-1057632130</t>
  </si>
  <si>
    <t>https://podminky.urs.cz/item/CS_URS_2023_01/998764103</t>
  </si>
  <si>
    <t>765</t>
  </si>
  <si>
    <t>Krytina skládaná</t>
  </si>
  <si>
    <t>136</t>
  </si>
  <si>
    <t>765191023</t>
  </si>
  <si>
    <t>Montáž pojistné hydroizolační nebo parotěsné fólie kladené ve sklonu přes 20° s lepenými přesahy na bednění nebo tepelnou izolaci</t>
  </si>
  <si>
    <t>-277628743</t>
  </si>
  <si>
    <t>https://podminky.urs.cz/item/CS_URS_2023_01/765191023</t>
  </si>
  <si>
    <t>skladba S 2</t>
  </si>
  <si>
    <t>2,20*6,10</t>
  </si>
  <si>
    <t>137</t>
  </si>
  <si>
    <t>28329030</t>
  </si>
  <si>
    <t>fólie kontaktní difuzně propustná pro doplňkovou hydroizolační vrstvu, monolitická třívrstvá PES/PP 150-160g/m2, integrovaná samolepící páska</t>
  </si>
  <si>
    <t>755662635</t>
  </si>
  <si>
    <t>790,625*1,1 'Přepočtené koeficientem množství</t>
  </si>
  <si>
    <t>138</t>
  </si>
  <si>
    <t>998765103</t>
  </si>
  <si>
    <t>Přesun hmot pro krytiny skládané stanovený z hmotnosti přesunovaného materiálu vodorovná dopravní vzdálenost do 50 m na objektech výšky přes 12 do 24 m</t>
  </si>
  <si>
    <t>18646263</t>
  </si>
  <si>
    <t>https://podminky.urs.cz/item/CS_URS_2023_01/998765103</t>
  </si>
  <si>
    <t>766</t>
  </si>
  <si>
    <t>Konstrukce truhlářské</t>
  </si>
  <si>
    <t>139</t>
  </si>
  <si>
    <t>766671005</t>
  </si>
  <si>
    <t>Montáž střešních oken dřevěných nebo plastových kyvných, výklopných/kyvných s okenním rámem a lemováním, s plisovaným límcem, s napojením na krytinu do krytiny ploché, rozměru 78 x 140 cm</t>
  </si>
  <si>
    <t>2107301958</t>
  </si>
  <si>
    <t>https://podminky.urs.cz/item/CS_URS_2023_01/766671005</t>
  </si>
  <si>
    <t>"ozn.053" 10</t>
  </si>
  <si>
    <t>140</t>
  </si>
  <si>
    <t>61124517.1</t>
  </si>
  <si>
    <t>okno střešní dřevěné kyvné, izolační trojsklo 78x140 cm GPU MK08 3060 zasklení 60, Uw=1,0W/m2K TiZn oplechování, zastiňující roleta; položka obsahuje veškerý montážní materiál, těsní folie, manžety apod. ( podrobná specifikace dle PSV ozn.053 )</t>
  </si>
  <si>
    <t>-2125459217</t>
  </si>
  <si>
    <t>141</t>
  </si>
  <si>
    <t>766694126</t>
  </si>
  <si>
    <t>Montáž ostatních truhlářských konstrukcí parapetních desek dřevěných nebo plastových šířky přes 300 mm</t>
  </si>
  <si>
    <t>-1565672580</t>
  </si>
  <si>
    <t>https://podminky.urs.cz/item/CS_URS_2023_01/766694126</t>
  </si>
  <si>
    <t>"450×350" 0,45*1</t>
  </si>
  <si>
    <t>"160×350" 1,60*18</t>
  </si>
  <si>
    <t>"175×350" 1,75*1</t>
  </si>
  <si>
    <t>142</t>
  </si>
  <si>
    <t>60794105</t>
  </si>
  <si>
    <t>parapet dřevotřískový vnitřní povrch laminátový š.do 400 mm</t>
  </si>
  <si>
    <t>-590665348</t>
  </si>
  <si>
    <t>151,602*1,05 'Přepočtené koeficientem množství</t>
  </si>
  <si>
    <t>143</t>
  </si>
  <si>
    <t>60794121</t>
  </si>
  <si>
    <t>koncovka PVC k parapetním dřevotřískovým deskám š.do 600 mm</t>
  </si>
  <si>
    <t>786022219</t>
  </si>
  <si>
    <t>40*1,05 'Přepočtené koeficientem množství</t>
  </si>
  <si>
    <t>144</t>
  </si>
  <si>
    <t>998766103</t>
  </si>
  <si>
    <t>Přesun hmot pro konstrukce truhlářské stanovený z hmotnosti přesunovaného materiálu vodorovná dopravní vzdálenost do 50 m v objektech výšky přes 12 do 24 m</t>
  </si>
  <si>
    <t>2027220502</t>
  </si>
  <si>
    <t>https://podminky.urs.cz/item/CS_URS_2023_01/998766103</t>
  </si>
  <si>
    <t>766 - 1</t>
  </si>
  <si>
    <t>Výplně otvorů z plastových profilů</t>
  </si>
  <si>
    <t>145</t>
  </si>
  <si>
    <t>766_1 R_001</t>
  </si>
  <si>
    <t>Montáž výplní otvorů z plastových profilů na pásové kotvy</t>
  </si>
  <si>
    <t>-1576802724</t>
  </si>
  <si>
    <t>"05" (1,60+1,25)*2*18</t>
  </si>
  <si>
    <t>"051" (0,45+1,25)*2*1</t>
  </si>
  <si>
    <t>"052" (1,75+1,25)*2*1</t>
  </si>
  <si>
    <t>146</t>
  </si>
  <si>
    <t>611 R_005</t>
  </si>
  <si>
    <t>dodávka - okno z plastových profilů celkový součinitel vč.rámu U=0,90 W/(M2.K); izolační sklo tritherm s teplým okrajem - čiré U=0,60 W/(m2.K)_x000d_
- okno 2 křídlové sestava OS 160×125 cm_x000d_
- barva RAL5212/RAL5010_x000d_
( podrobná specifikace dle PSV ozn.05 )</t>
  </si>
  <si>
    <t>-1208327472</t>
  </si>
  <si>
    <t>147</t>
  </si>
  <si>
    <t>611 R_006</t>
  </si>
  <si>
    <t xml:space="preserve">dodávka - okno z plastových profilů celkový součinitel vč.rámu U=0,90 W/(M2.K); izolační sklo tritherm s teplým okrajem - čiré U=0,60 W/(m2.K)_x000d_
- okno 1 křídlové sestava OS 45×112 cm_x000d_
- barva  RAL 5212/RAL5010_x000d_
( podrobná specifikace dle PSV ozn.051 )</t>
  </si>
  <si>
    <t>871044488</t>
  </si>
  <si>
    <t>148</t>
  </si>
  <si>
    <t>611 R_007</t>
  </si>
  <si>
    <t>dodávka - okno z plastových profilů celkový součinitel vč.rámu U=0,90 W/(M2.K); izolační sklo tritherm s teplým okrajem - čiré U=0,60 W/(m2.K)_x000d_
- okno 2 křídlové sestava OS 175×125 cm_x000d_
- barva RAL5212/RAL5010_x000d_
( podrobná specifikace dle PSV ozn.052 )</t>
  </si>
  <si>
    <t>91092072</t>
  </si>
  <si>
    <t>149</t>
  </si>
  <si>
    <t>766_1 R_002</t>
  </si>
  <si>
    <t>Montáž a dodávka - systém certifikovaný parotěsný a paropropustný systém pro montážní spáru</t>
  </si>
  <si>
    <t>-2107171874</t>
  </si>
  <si>
    <t>"05" (1,60+1,25*2)*18</t>
  </si>
  <si>
    <t>"051" (0,45+1,25*2)*1</t>
  </si>
  <si>
    <t>"052" (1,75+1,25*2)*1</t>
  </si>
  <si>
    <t>150</t>
  </si>
  <si>
    <t>1601149331</t>
  </si>
  <si>
    <t>767 - 1</t>
  </si>
  <si>
    <t>Výplně otvorů z hliníkových profilů ( stěny s dveřmi, okna )</t>
  </si>
  <si>
    <t>151</t>
  </si>
  <si>
    <t>R_020</t>
  </si>
  <si>
    <t>Montáž a dodávka - hliníková sestava dveří s nadsvětlíkem s prostavovacím profilem 300×265/160×210 cm ( podrobná specifikace výrobku dle PSV ozn.58 )</t>
  </si>
  <si>
    <t>-1527724544</t>
  </si>
  <si>
    <t>152</t>
  </si>
  <si>
    <t>R_021</t>
  </si>
  <si>
    <t>Montáž a dodávka - hliníkové dveře s nadsvětlíkem s prostavovacím profilem 110×265/90×210 cm ( podrobná specifikace výrobku dle PSV ozn.59 )</t>
  </si>
  <si>
    <t>784651879</t>
  </si>
  <si>
    <t>153</t>
  </si>
  <si>
    <t>998767203</t>
  </si>
  <si>
    <t>Přesun hmot pro zámečnické konstrukce stanovený procentní sazbou (%) z ceny vodorovná dopravní vzdálenost do 50 m v objektech výšky přes 12 do 24 m</t>
  </si>
  <si>
    <t>-300851357</t>
  </si>
  <si>
    <t>https://podminky.urs.cz/item/CS_URS_2023_01/998767203</t>
  </si>
  <si>
    <t>771</t>
  </si>
  <si>
    <t>Podlahy z dlaždic</t>
  </si>
  <si>
    <t>154</t>
  </si>
  <si>
    <t>771111011</t>
  </si>
  <si>
    <t>Příprava podkladu před provedením dlažby vysátí podlah</t>
  </si>
  <si>
    <t>-1600198074</t>
  </si>
  <si>
    <t>https://podminky.urs.cz/item/CS_URS_2023_01/771111011</t>
  </si>
  <si>
    <t>201,956</t>
  </si>
  <si>
    <t>155</t>
  </si>
  <si>
    <t>771111012</t>
  </si>
  <si>
    <t>Příprava podkladu před provedením dlažby vysátí schodišť</t>
  </si>
  <si>
    <t>-333991496</t>
  </si>
  <si>
    <t>https://podminky.urs.cz/item/CS_URS_2023_01/771111012</t>
  </si>
  <si>
    <t>"nástupnice a podstupnice" 1,15*17*(0,30+0,20)</t>
  </si>
  <si>
    <t>156</t>
  </si>
  <si>
    <t>771274123</t>
  </si>
  <si>
    <t>Montáž obkladů schodišť z dlaždic keramických lepených flexibilním lepidlem stupnic protiskluzných nebo reliéfních, šířky přes 250 do 300 mm</t>
  </si>
  <si>
    <t>1022893768</t>
  </si>
  <si>
    <t>https://podminky.urs.cz/item/CS_URS_2023_01/771274123</t>
  </si>
  <si>
    <t>"5.-6.N.P." 1,15*(9+8)</t>
  </si>
  <si>
    <t>157</t>
  </si>
  <si>
    <t>59761330</t>
  </si>
  <si>
    <t>schodovka protiskluzná šířky 330x330mm</t>
  </si>
  <si>
    <t>1425984878</t>
  </si>
  <si>
    <t>59,5979446670629*1,1 'Přepočtené koeficientem množství</t>
  </si>
  <si>
    <t>158</t>
  </si>
  <si>
    <t>771274232</t>
  </si>
  <si>
    <t>Montáž obkladů schodišť z dlaždic keramických lepených flexibilním lepidlem podstupnic hladkých, výšky přes 150 do 200 mm</t>
  </si>
  <si>
    <t>816945466</t>
  </si>
  <si>
    <t>https://podminky.urs.cz/item/CS_URS_2023_01/771274232</t>
  </si>
  <si>
    <t>159</t>
  </si>
  <si>
    <t>59761433</t>
  </si>
  <si>
    <t>dlažba keramická slinutá hladká do interiéru i exteriéru pro vysoké mechanické namáhání přes 9 do 12ks/m2 tl 15mm</t>
  </si>
  <si>
    <t>749197014</t>
  </si>
  <si>
    <t>160</t>
  </si>
  <si>
    <t>771474112</t>
  </si>
  <si>
    <t>Montáž soklů z dlaždic keramických lepených flexibilním lepidlem rovných, výšky přes 65 do 90 mm</t>
  </si>
  <si>
    <t>1123619387</t>
  </si>
  <si>
    <t>https://podminky.urs.cz/item/CS_URS_2023_01/771474112</t>
  </si>
  <si>
    <t>"5.01" (4,05+6,213+1,677+1,10+3,40+3,80+2,104+5,76+0,885*2+0,30+0,35+0,427+1,05+2,002)-(0,70+0,80+1,60)</t>
  </si>
  <si>
    <t>"5.03" (4,90+3,65)*2-1,60</t>
  </si>
  <si>
    <t>"6.02" (4,104+3,125)*2-(0,80+2,275)</t>
  </si>
  <si>
    <t>"6.03" 6,976*2+5,615*2+2,50+4,404+5,20+0,328+0,15*2-0,80*3</t>
  </si>
  <si>
    <t>"6.04" (2,099+2,10)*2-0,80</t>
  </si>
  <si>
    <t>"6.05" (3,216+2,10)*2-0,80</t>
  </si>
  <si>
    <t>schodiště</t>
  </si>
  <si>
    <t>(0,270+0,175)*(9+8)</t>
  </si>
  <si>
    <t>mezipodesty</t>
  </si>
  <si>
    <t>"5.-6.N.P." (2,15*2+1,90)+(2,50+2,30+2,70)</t>
  </si>
  <si>
    <t>161</t>
  </si>
  <si>
    <t>59761275</t>
  </si>
  <si>
    <t>sokl-dlažba keramická slinutá hladká do interiéru i exteriéru 330x80mm</t>
  </si>
  <si>
    <t>471424162</t>
  </si>
  <si>
    <t>131,995*3,182 'Přepočtené koeficientem množství</t>
  </si>
  <si>
    <t>162</t>
  </si>
  <si>
    <t>771474132</t>
  </si>
  <si>
    <t>Montáž soklů z dlaždic keramických lepených flexibilním lepidlem schodišťových stupňovitých, výšky přes 65 do 90 mm</t>
  </si>
  <si>
    <t>2138654741</t>
  </si>
  <si>
    <t>https://podminky.urs.cz/item/CS_URS_2023_01/771474132</t>
  </si>
  <si>
    <t>163</t>
  </si>
  <si>
    <t>-929767311</t>
  </si>
  <si>
    <t>7,565*3,182 'Přepočtené koeficientem množství</t>
  </si>
  <si>
    <t>164</t>
  </si>
  <si>
    <t>771474114</t>
  </si>
  <si>
    <t>Montáž soklů z dlaždic keramických lepených flexibilním lepidlem rovných, výšky přes 120 do 150 mm</t>
  </si>
  <si>
    <t>169568229</t>
  </si>
  <si>
    <t>https://podminky.urs.cz/item/CS_URS_2023_01/771474114</t>
  </si>
  <si>
    <t>"5.05" (40,781+1,58+0,90+0,20+0,10*10)*2-(0,80*12+1,05+2,455)</t>
  </si>
  <si>
    <t>165</t>
  </si>
  <si>
    <t>59761430</t>
  </si>
  <si>
    <t>dlažba keramická slinutá hladká do interiéru i exteriéru pro vysoké mechanické namáhání přes 35 do 45ks/m2</t>
  </si>
  <si>
    <t>1054905757</t>
  </si>
  <si>
    <t>75,817*0,165 'Přepočtené koeficientem množství</t>
  </si>
  <si>
    <t>166</t>
  </si>
  <si>
    <t>771574345</t>
  </si>
  <si>
    <t>Montáž podlah z dlaždic keramických lepených flexibilním rychletuhnoucím lepidlem maloformátových reliéfních nebo z dekorů přes 9 do 12 ks/m2</t>
  </si>
  <si>
    <t>-505193699</t>
  </si>
  <si>
    <t>https://podminky.urs.cz/item/CS_URS_2023_01/771574345</t>
  </si>
  <si>
    <t>skladba C 3</t>
  </si>
  <si>
    <t>"5.01" 2,857*0,367+3,682*0,158+1,677*3,356+1,05*0,427+3,40*2,027-0,65*0,30</t>
  </si>
  <si>
    <t xml:space="preserve">            2,454*0,30+2,104*5,76+1,45*0,665+1,20*0,20</t>
  </si>
  <si>
    <t>"5.03" 4,90*3,65+1,60*0,15</t>
  </si>
  <si>
    <t>"5.05" 40,781*1,58+2,455*0,90+0,90*0,10*10+1,05*0,25</t>
  </si>
  <si>
    <t>"6.02.03.04.05" 7,90+63,90+5,40+3,60</t>
  </si>
  <si>
    <t>skladba C 4</t>
  </si>
  <si>
    <t>"5.02" 1,50*0,95+0,70*0,15</t>
  </si>
  <si>
    <t>skladba C 6</t>
  </si>
  <si>
    <t>2,30*2,275</t>
  </si>
  <si>
    <t>167</t>
  </si>
  <si>
    <t>59761409</t>
  </si>
  <si>
    <t>dlažba keramická slinutá protiskluzná do interiéru i exteriéru pro vysoké mechanické namáhání přes 9 do 12ks/m2</t>
  </si>
  <si>
    <t>-294904565</t>
  </si>
  <si>
    <t>201,956*1,05 'Přepočtené koeficientem množství</t>
  </si>
  <si>
    <t>168</t>
  </si>
  <si>
    <t>771121011</t>
  </si>
  <si>
    <t>Příprava podkladu před provedením dlažby nátěr penetrační na podlahu</t>
  </si>
  <si>
    <t>-1526553816</t>
  </si>
  <si>
    <t>https://podminky.urs.cz/item/CS_URS_2023_01/771121011</t>
  </si>
  <si>
    <t>201,956+19,550*(0,30+0,20)</t>
  </si>
  <si>
    <t>169</t>
  </si>
  <si>
    <t>776111112</t>
  </si>
  <si>
    <t>Příprava podkladu broušení podlah nového podkladu betonového</t>
  </si>
  <si>
    <t>306316282</t>
  </si>
  <si>
    <t>https://podminky.urs.cz/item/CS_URS_2023_01/776111112</t>
  </si>
  <si>
    <t>"podlahy C 3,4" 195,193+1,530</t>
  </si>
  <si>
    <t>170</t>
  </si>
  <si>
    <t>711191001</t>
  </si>
  <si>
    <t>Provedení nátěru adhezního můstku na ploše vodorovné V</t>
  </si>
  <si>
    <t>1031963801</t>
  </si>
  <si>
    <t>https://podminky.urs.cz/item/CS_URS_2023_01/711191001</t>
  </si>
  <si>
    <t>"podlaha C 6" 5,233</t>
  </si>
  <si>
    <t>"nástupnice a podstupnice" 19,550*(0,30+0,20)</t>
  </si>
  <si>
    <t>171</t>
  </si>
  <si>
    <t>58581220</t>
  </si>
  <si>
    <t>adhezní můstek pod izolační a vyrovnávací lepící hmoty</t>
  </si>
  <si>
    <t>kg</t>
  </si>
  <si>
    <t>-2017310741</t>
  </si>
  <si>
    <t>15,008*0,118 'Přepočtené koeficientem množství</t>
  </si>
  <si>
    <t>172</t>
  </si>
  <si>
    <t>998771103</t>
  </si>
  <si>
    <t>Přesun hmot pro podlahy z dlaždic stanovený z hmotnosti přesunovaného materiálu vodorovná dopravní vzdálenost do 50 m v objektech výšky přes 12 do 24 m</t>
  </si>
  <si>
    <t>954477441</t>
  </si>
  <si>
    <t>https://podminky.urs.cz/item/CS_URS_2023_01/998771103</t>
  </si>
  <si>
    <t>776</t>
  </si>
  <si>
    <t>Podlahy povlakové</t>
  </si>
  <si>
    <t>173</t>
  </si>
  <si>
    <t>1578191562</t>
  </si>
  <si>
    <t>"D 4 a D 5" 393,379+58,825</t>
  </si>
  <si>
    <t>174</t>
  </si>
  <si>
    <t>776111311</t>
  </si>
  <si>
    <t>Příprava podkladu vysátí podlah</t>
  </si>
  <si>
    <t>-707166398</t>
  </si>
  <si>
    <t>https://podminky.urs.cz/item/CS_URS_2023_01/776111311</t>
  </si>
  <si>
    <t>175</t>
  </si>
  <si>
    <t>776121321</t>
  </si>
  <si>
    <t>Příprava podkladu penetrace neředěná podlah</t>
  </si>
  <si>
    <t>-491397646</t>
  </si>
  <si>
    <t>https://podminky.urs.cz/item/CS_URS_2023_01/776121321</t>
  </si>
  <si>
    <t>176</t>
  </si>
  <si>
    <t>776141121</t>
  </si>
  <si>
    <t>Příprava podkladu vyrovnání samonivelační stěrkou podlah min.pevnosti 30 MPa, tloušťky do 3 mm</t>
  </si>
  <si>
    <t>-1277240478</t>
  </si>
  <si>
    <t>https://podminky.urs.cz/item/CS_URS_2023_01/776141121</t>
  </si>
  <si>
    <t>177</t>
  </si>
  <si>
    <t>776241121</t>
  </si>
  <si>
    <t>Montáž podlahovin ze sametového vinylu lepením pásů vzorovaných</t>
  </si>
  <si>
    <t>-1413835691</t>
  </si>
  <si>
    <t>https://podminky.urs.cz/item/CS_URS_2023_01/776241121</t>
  </si>
  <si>
    <t>skladba D 4</t>
  </si>
  <si>
    <t>"5.08" 2,805*5,43+(0,70+0,80)*0,15</t>
  </si>
  <si>
    <t>"5.10,15,20,25,30,35" (3,70+3,75+3,426+3,575+3,875+1,90)*1,57+(0,80*0,125*2+0,80*0,15)*6</t>
  </si>
  <si>
    <t>"5.12,13,17,18,22,23,27,28,53,33,36" (3,425+3,225+3,327+3,298+3,151+3,15+3,30+3,20+3,45+3,35+3,825)*3,735</t>
  </si>
  <si>
    <t>"5.38,44,50" 3,30*1,15*2+3,352*2,65+0,70*0,125*4+0,80*0,125*4+0,80*0,15*5</t>
  </si>
  <si>
    <t>"5.42,43" 6,875*2,41+5,225*4,00+6,741*2,41+4,966*4,00</t>
  </si>
  <si>
    <t>"5.47,48" 6,648*2,41+4,938*4,00+7,036*2,41+5,323*4,00</t>
  </si>
  <si>
    <t>"5.55,56,57" 3,352*3,635+3,275*4,335+1,20*0,40+3,325*4,335+1,175*0,40</t>
  </si>
  <si>
    <t>skladba D 5</t>
  </si>
  <si>
    <t>"5.06,07" 1,525*1,00+0,70*0,125+1,65*1,532+2,574*2,507</t>
  </si>
  <si>
    <t>"5.09,16,19,26,29,34" (1,775+1,70+1,725+1,75+1,75+1,80)*1,57+0,70*0,125*6</t>
  </si>
  <si>
    <t>"5.11,14,21,24,31" 1,055*1,57*5+0,70*0,125*5</t>
  </si>
  <si>
    <t>"5.39,45" 2,225*2,60+1,075*0,90*2</t>
  </si>
  <si>
    <t>"5.40,46" 0,975*1,575*2</t>
  </si>
  <si>
    <t>"5.51,53" (2,20*1,55+0,90*0,40+0,70*0,15)*2</t>
  </si>
  <si>
    <t>"5.52,54" (0,98*1,95+0,70*0,10)*2</t>
  </si>
  <si>
    <t>vytažení do soklové tvarovky po obvodě místností do výšky 80 mm</t>
  </si>
  <si>
    <t>452,204*0,10</t>
  </si>
  <si>
    <t>178</t>
  </si>
  <si>
    <t>28411104</t>
  </si>
  <si>
    <t>PVC vinyl heterogenní tl 3mm, nášlapná vrstva &gt;1mm, hořlavost Bfl-s1, smykové tření µ ≥0.5, třída zátěže 34/42, útlum 8dB, otlak 0.02</t>
  </si>
  <si>
    <t>-1351921949</t>
  </si>
  <si>
    <t>497,424*1,1 'Přepočtené koeficientem množství</t>
  </si>
  <si>
    <t>179</t>
  </si>
  <si>
    <t>776 R_001</t>
  </si>
  <si>
    <t>Montáž a dodávka - obvodový sokl v.80 mm do fabionu ( tvarovka + PVC, těsnění ) systémový podlahový sokl</t>
  </si>
  <si>
    <t>-977934343</t>
  </si>
  <si>
    <t>P</t>
  </si>
  <si>
    <t>Poznámka k položce:_x000d_
.</t>
  </si>
  <si>
    <t>pokoje, vychovatel</t>
  </si>
  <si>
    <t>(2,805+5,43+3,425+3,225+3,327+3,298+3,151+3,15+3,30+3,20+3,45+3,35+3,825+3,735*11)*2</t>
  </si>
  <si>
    <t>(3,275*2+4,735*2+3,352+3,635+7,036+6,648+6,741+6,875+6,41*4)*2</t>
  </si>
  <si>
    <t>předsíně</t>
  </si>
  <si>
    <t>(3,70+3,75+3,426+3,575+3,875+1,90+1,57*6)*2</t>
  </si>
  <si>
    <t>(3,352+2,65+3,30*2+1,15*2)*2</t>
  </si>
  <si>
    <t>sociální zařízení</t>
  </si>
  <si>
    <t>(1,525+1,00)*2+(4,224+2,507)*2</t>
  </si>
  <si>
    <t>(1,775+1,70*2+1,75*2+1,80+1,57*6)*2</t>
  </si>
  <si>
    <t>(1,05+1,57)*2*5+(3,30+2,60)*2*2</t>
  </si>
  <si>
    <t>(0,975+1,575)*2*2+(2,20+1,95)*2*2</t>
  </si>
  <si>
    <t>(1,00+1,95)*2*2</t>
  </si>
  <si>
    <t>"5.N.P. - odpočet dveří" -(0,80*46+0,70*42)</t>
  </si>
  <si>
    <t>180</t>
  </si>
  <si>
    <t>998776103</t>
  </si>
  <si>
    <t>Přesun hmot pro podlahy povlakové stanovený z hmotnosti přesunovaného materiálu vodorovná dopravní vzdálenost do 50 m v objektech výšky přes 12 do 24 m</t>
  </si>
  <si>
    <t>-376990220</t>
  </si>
  <si>
    <t>https://podminky.urs.cz/item/CS_URS_2023_01/998776103</t>
  </si>
  <si>
    <t>781</t>
  </si>
  <si>
    <t>Dokončovací práce - obklady</t>
  </si>
  <si>
    <t>181</t>
  </si>
  <si>
    <t>781474225</t>
  </si>
  <si>
    <t>Montáž obkladů vnitřních stěn z dlaždic keramických lepených flexibilním lepidlem maloformátových reliéfních nebo z dekorů přes 19 do 22 ks/m2</t>
  </si>
  <si>
    <t>-1448677584</t>
  </si>
  <si>
    <t>https://podminky.urs.cz/item/CS_URS_2023_01/781474225</t>
  </si>
  <si>
    <t>"5.02" (1,50+0,95)*2*2,00-0,70*2,00</t>
  </si>
  <si>
    <t>"5.06" (1,525+1,00)*2*2,00+1,00*0,15-0,70*2,00</t>
  </si>
  <si>
    <t>"5.07" (4,224+2,507)*2*2,00-0,70*2,00*2</t>
  </si>
  <si>
    <t>"5.11,14,21,24,31" ((1,05+1,57)*2*2,00+0,80*0,15-0,70*2,00)*5</t>
  </si>
  <si>
    <t>"5.40,46" ((0,975+1,575)*2*2,00+0,675*0,275-0,70*2,00)*2</t>
  </si>
  <si>
    <t>"5.52,54" ((1,00+1,95)*2*2,00+1,00*0,15-0,70*2,00)*2</t>
  </si>
  <si>
    <t>182</t>
  </si>
  <si>
    <t>59761067</t>
  </si>
  <si>
    <t>obklad keramický reliéfní pro interiér přes 19 do 22ks/m2</t>
  </si>
  <si>
    <t>-1900831634</t>
  </si>
  <si>
    <t>269,895*1,05 'Přepočtené koeficientem množství</t>
  </si>
  <si>
    <t>183</t>
  </si>
  <si>
    <t>781477111</t>
  </si>
  <si>
    <t>Montáž obkladů vnitřních stěn z dlaždic keramických Příplatek k cenám za plochu do 10 m2 jednotlivě</t>
  </si>
  <si>
    <t>-327834974</t>
  </si>
  <si>
    <t>https://podminky.urs.cz/item/CS_URS_2023_01/781477111</t>
  </si>
  <si>
    <t>184</t>
  </si>
  <si>
    <t>781494111</t>
  </si>
  <si>
    <t>Obklad - dokončující práce profily ukončovací plastové lepené flexibilním lepidlem rohové</t>
  </si>
  <si>
    <t>-1489749049</t>
  </si>
  <si>
    <t>https://podminky.urs.cz/item/CS_URS_2023_01/781494111</t>
  </si>
  <si>
    <t>"ROH" (2,00*20+1,20*2+1,00*2+0,95*2+0,80*7+0,15*2)*1,10</t>
  </si>
  <si>
    <t>185</t>
  </si>
  <si>
    <t>781494511</t>
  </si>
  <si>
    <t>Obklad - dokončující práce profily ukončovací plastové lepené flexibilním lepidlem ukončovací</t>
  </si>
  <si>
    <t>283674607</t>
  </si>
  <si>
    <t>https://podminky.urs.cz/item/CS_URS_2023_01/781494511</t>
  </si>
  <si>
    <t>"5.02" (1,50+0,95)*2</t>
  </si>
  <si>
    <t>"5.06" (1,525+1,00)*2</t>
  </si>
  <si>
    <t>"5.07" (4,224+2,507)*2</t>
  </si>
  <si>
    <t>"5.09,16,19,26,29,34" (1,775+1,70*2+1,75*2+1,80+1,57*6)*2</t>
  </si>
  <si>
    <t>"5.11,14,21,24,31" (1,05+1,57)*2*5</t>
  </si>
  <si>
    <t>"5.39,45" (3,30+2,60)*2*2</t>
  </si>
  <si>
    <t>"5.40,46" (0,975+1,575)*2*2</t>
  </si>
  <si>
    <t>"5.51,53" (2,20+1,95)*2*2</t>
  </si>
  <si>
    <t>"5.52,54" (1,00+1,95)*2*2</t>
  </si>
  <si>
    <t>186</t>
  </si>
  <si>
    <t>781121011</t>
  </si>
  <si>
    <t>Příprava podkladu před provedením obkladu nátěr penetrační na stěnu</t>
  </si>
  <si>
    <t>-1502272061</t>
  </si>
  <si>
    <t>https://podminky.urs.cz/item/CS_URS_2023_01/781121011</t>
  </si>
  <si>
    <t>187</t>
  </si>
  <si>
    <t>781495141</t>
  </si>
  <si>
    <t>Obklad - dokončující práce průnik obkladem kruhový, bez izolace do DN 30 ( počet bude upřesněn )</t>
  </si>
  <si>
    <t>-1100354934</t>
  </si>
  <si>
    <t>https://podminky.urs.cz/item/CS_URS_2023_01/781495141</t>
  </si>
  <si>
    <t>188</t>
  </si>
  <si>
    <t>781495142</t>
  </si>
  <si>
    <t>Obklad - dokončující práce průnik obkladem kruhový, bez izolace přes DN 30 do DN 90 ( počet bude upřesněn )</t>
  </si>
  <si>
    <t>-1628544738</t>
  </si>
  <si>
    <t>https://podminky.urs.cz/item/CS_URS_2023_01/781495142</t>
  </si>
  <si>
    <t>189</t>
  </si>
  <si>
    <t>781495143</t>
  </si>
  <si>
    <t>Obklad - dokončující práce průnik obkladem kruhový, bez izolace přes DN 90 ( počet bude upřesněn )</t>
  </si>
  <si>
    <t>1872829237</t>
  </si>
  <si>
    <t>https://podminky.urs.cz/item/CS_URS_2023_01/781495143</t>
  </si>
  <si>
    <t>190</t>
  </si>
  <si>
    <t>998781103</t>
  </si>
  <si>
    <t>Přesun hmot pro obklady keramické stanovený z hmotnosti přesunovaného materiálu vodorovná dopravní vzdálenost do 50 m v objektech výšky přes 12 do 24 m</t>
  </si>
  <si>
    <t>-574047018</t>
  </si>
  <si>
    <t>https://podminky.urs.cz/item/CS_URS_2023_01/998781103</t>
  </si>
  <si>
    <t>783</t>
  </si>
  <si>
    <t>Dokončovací práce - nátěry</t>
  </si>
  <si>
    <t>191</t>
  </si>
  <si>
    <t>783213021</t>
  </si>
  <si>
    <t>Preventivní napouštěcí nátěr tesařských prvků proti dřevokazným houbám, hmyzu a plísním nezabudovaných do konstrukce dvojnásobný syntetický</t>
  </si>
  <si>
    <t>-1038864725</t>
  </si>
  <si>
    <t>https://podminky.urs.cz/item/CS_URS_2023_01/783213021</t>
  </si>
  <si>
    <t>krov - hlavní budova</t>
  </si>
  <si>
    <t>krokve</t>
  </si>
  <si>
    <t>0,10*4*50,656+(0,10+0,20)*2*(807,967+157,139)</t>
  </si>
  <si>
    <t>prkna</t>
  </si>
  <si>
    <t>(777,205+15,980)*2+0,024*4532,486*2</t>
  </si>
  <si>
    <t>kontralatě</t>
  </si>
  <si>
    <t>860,000*0,06*4</t>
  </si>
  <si>
    <t>192</t>
  </si>
  <si>
    <t>783314203</t>
  </si>
  <si>
    <t>Základní antikorozní nátěr zámečnických konstrukcí jednonásobný syntetický samozákladující</t>
  </si>
  <si>
    <t>-627852396</t>
  </si>
  <si>
    <t>https://podminky.urs.cz/item/CS_URS_2023_01/783314203</t>
  </si>
  <si>
    <t>"kotevní profily v krovu" 0,20*(8+3)</t>
  </si>
  <si>
    <t>193</t>
  </si>
  <si>
    <t>783801201</t>
  </si>
  <si>
    <t>Příprava podkladu omítek před provedením nátěru obroušení</t>
  </si>
  <si>
    <t>-1279680521</t>
  </si>
  <si>
    <t>https://podminky.urs.cz/item/CS_URS_2023_01/783801201</t>
  </si>
  <si>
    <t>"5.01" (4,05+6,213+1,677+1,10+3,40+3,80+2,104+5,76+0,885*2+0,30+0,35+0,427+1,05+2,002)*1,50-(0,70+0,80+1,60)*1,50</t>
  </si>
  <si>
    <t>"5.05" (40,781+1,58+0,90+0,20+0,10*10)*2*1,50-(0,80*12+1,05+2,455)*1,50</t>
  </si>
  <si>
    <t>"6.02" (4,104+3,125)*2*1,50-(0,80+2,275)*1,50</t>
  </si>
  <si>
    <t>schodiště, mezipodesty</t>
  </si>
  <si>
    <t>"4.-5.N.P." (3,00*2*1,50+(1,90+0,75+1,275)*1,50+(1,80+0,175+0,40+1,80)*1,50)*1/2</t>
  </si>
  <si>
    <t>"5.-6.N.P." (2,15*2+1,90)*1,50+(2,50+2,30+2,70)*1,50</t>
  </si>
  <si>
    <t>194</t>
  </si>
  <si>
    <t>783812110</t>
  </si>
  <si>
    <t>Nátěry olejové omítek stěn dvojnásobné a 1x email a 2x plné tmelení, penetrace</t>
  </si>
  <si>
    <t>2007564778</t>
  </si>
  <si>
    <t>784</t>
  </si>
  <si>
    <t>Dokončovací práce - malby a tapety</t>
  </si>
  <si>
    <t>195</t>
  </si>
  <si>
    <t>619991001</t>
  </si>
  <si>
    <t>Zakrytí vnitřních ploch před znečištěním včetně pozdějšího odkrytí podlah fólií přilepenou lepící páskou</t>
  </si>
  <si>
    <t>-1505606886</t>
  </si>
  <si>
    <t>https://podminky.urs.cz/item/CS_URS_2023_01/619991001</t>
  </si>
  <si>
    <t>"zakrytí podlah - dlažby, vinyly" 201,956+497,424</t>
  </si>
  <si>
    <t>"schody" 1,10*(0,30+0,20)*17</t>
  </si>
  <si>
    <t>196</t>
  </si>
  <si>
    <t>619991011</t>
  </si>
  <si>
    <t>Zakrytí vnitřních ploch před znečištěním včetně pozdějšího odkrytí konstrukcí a prvků obalením fólií a přelepením páskou</t>
  </si>
  <si>
    <t>887501969</t>
  </si>
  <si>
    <t>https://podminky.urs.cz/item/CS_URS_2023_01/619991011</t>
  </si>
  <si>
    <t>"keramický obklad" 269,895</t>
  </si>
  <si>
    <t>"olejový nátěr" 208,281</t>
  </si>
  <si>
    <t>197</t>
  </si>
  <si>
    <t>619991021</t>
  </si>
  <si>
    <t>Zakrytí vnitřních ploch před znečištěním včetně pozdějšího odkrytí rámů oken a dveří, keramických soklů oblepením malířskou páskou</t>
  </si>
  <si>
    <t>2035350421</t>
  </si>
  <si>
    <t>https://podminky.urs.cz/item/CS_URS_2023_01/619991021</t>
  </si>
  <si>
    <t>podlahové sokly</t>
  </si>
  <si>
    <t>"keramický, vinylový" (131,995+7,565+75,817)+493,534</t>
  </si>
  <si>
    <t>198</t>
  </si>
  <si>
    <t>784171111</t>
  </si>
  <si>
    <t>Zakrytí nemalovaných ploch (materiál ve specifikaci) včetně pozdějšího odkrytí svislých ploch např. stěn, oken, dveří v místnostech výšky do 3,80</t>
  </si>
  <si>
    <t>1437565199</t>
  </si>
  <si>
    <t>https://podminky.urs.cz/item/CS_URS_2023_01/784171111</t>
  </si>
  <si>
    <t>okna</t>
  </si>
  <si>
    <t>1,60*1,20*18+0,45*1,25+1,75*1,25</t>
  </si>
  <si>
    <t>vnitřní parapety</t>
  </si>
  <si>
    <t>(1,60*18+0,45*1+1,75*1)*0,40</t>
  </si>
  <si>
    <t>vstupní stěny, vnitřní stěny</t>
  </si>
  <si>
    <t>3,00*2,65*2+1,10*2,65</t>
  </si>
  <si>
    <t>vnitřní dveře</t>
  </si>
  <si>
    <t>1,00*2,10*2*(53+3)+1,80*2,10*2*1</t>
  </si>
  <si>
    <t>199</t>
  </si>
  <si>
    <t>58124844</t>
  </si>
  <si>
    <t>fólie pro malířské potřeby zakrývací tl 25µ 4x5m</t>
  </si>
  <si>
    <t>657975481</t>
  </si>
  <si>
    <t>311,285*1,1 'Přepočtené koeficientem množství</t>
  </si>
  <si>
    <t>200</t>
  </si>
  <si>
    <t>784211101</t>
  </si>
  <si>
    <t>Malby z malířských směsí oděruvzdorných za mokra dvojnásobné, bílé za mokra oděruvzdorné výborně v místnostech výšky do 3,80 m</t>
  </si>
  <si>
    <t>-1403960421</t>
  </si>
  <si>
    <t>https://podminky.urs.cz/item/CS_URS_2023_01/784211101</t>
  </si>
  <si>
    <t>malby v rámci 5.a 6.N.P.</t>
  </si>
  <si>
    <t>konstrukce SDK</t>
  </si>
  <si>
    <t>"podhledy" 57,200+374,800+92,900</t>
  </si>
  <si>
    <t>"obvodové stěny" 217,699+126,091+13,800</t>
  </si>
  <si>
    <t>"vnitřní stěny" (270,214+137,684+196,307+185,293+32,132+16,058)*2</t>
  </si>
  <si>
    <t>omítky</t>
  </si>
  <si>
    <t>"odpočet obkladů" -269,895</t>
  </si>
  <si>
    <t>"odpočet olejového nátěru" -208,281</t>
  </si>
  <si>
    <t>786</t>
  </si>
  <si>
    <t>Dokončovací práce - čalounické úpravy</t>
  </si>
  <si>
    <t>201</t>
  </si>
  <si>
    <t>786626111</t>
  </si>
  <si>
    <t>Montáž zastiňujících žaluzií lamelových vnitřních nebo do oken dvojitých dřevěných</t>
  </si>
  <si>
    <t>992428883</t>
  </si>
  <si>
    <t>https://podminky.urs.cz/item/CS_URS_2023_01/786626111</t>
  </si>
  <si>
    <t>"ozn.05,052" 0,80*1,25*2*18+0,875*1,25*2*1</t>
  </si>
  <si>
    <t>202</t>
  </si>
  <si>
    <t>55346200</t>
  </si>
  <si>
    <t>žaluzie horizontální interiérové</t>
  </si>
  <si>
    <t>523543441</t>
  </si>
  <si>
    <t>203</t>
  </si>
  <si>
    <t>998786103</t>
  </si>
  <si>
    <t>Přesun hmot pro stínění a čalounické úpravy stanovený z hmotnosti přesunovaného materiálu vodorovná dopravní vzdálenost do 50 m v objektech výšky (hloubky) přes 12 do 24 m</t>
  </si>
  <si>
    <t>49295925</t>
  </si>
  <si>
    <t>https://podminky.urs.cz/item/CS_URS_2023_01/998786103</t>
  </si>
  <si>
    <t>789</t>
  </si>
  <si>
    <t>Povrchové úpravy ocelových konstrukcí a technologických zařízení</t>
  </si>
  <si>
    <t>204</t>
  </si>
  <si>
    <t>789112210</t>
  </si>
  <si>
    <t>Úpravy povrchů pod nátěry zařízení s povrchem členitým očištění omytím</t>
  </si>
  <si>
    <t>-1693888171</t>
  </si>
  <si>
    <t>https://podminky.urs.cz/item/CS_URS_2023_01/789112210</t>
  </si>
  <si>
    <t>205</t>
  </si>
  <si>
    <t>789112240</t>
  </si>
  <si>
    <t>Úpravy povrchů pod nátěry zařízení s povrchem členitým očištění odmaštěním</t>
  </si>
  <si>
    <t>-1505761627</t>
  </si>
  <si>
    <t>https://podminky.urs.cz/item/CS_URS_2023_01/789112240</t>
  </si>
  <si>
    <t>206</t>
  </si>
  <si>
    <t>789323110</t>
  </si>
  <si>
    <t>Zhotovení nátěru ocelových konstrukcí třídy III jednosložkového základního, tloušťky do 40 μm</t>
  </si>
  <si>
    <t>-555438071</t>
  </si>
  <si>
    <t>https://podminky.urs.cz/item/CS_URS_2023_01/789323110</t>
  </si>
  <si>
    <t>výpočet plochy pro nátěr ocelové konstrukce</t>
  </si>
  <si>
    <t>"2×UPE140" (3,10*12+3,339*6+3,448*6+3,45*6+3,452*6+3,50*12+3,561*6+3,60*12)*0,14*4</t>
  </si>
  <si>
    <t xml:space="preserve">                        (3,85*6+4,40*6+5,012+5,261*12+5,302*2+5,407*2+5,503*4+5,627*3)*0,14*4</t>
  </si>
  <si>
    <t>"2×UPE120" (3,889*4+3,942*4+5,245*2+5,286*2)*0,12*4</t>
  </si>
  <si>
    <t>"HEA200" 267,088*0,20*6</t>
  </si>
  <si>
    <t>"IPE120" 33,010*0,475</t>
  </si>
  <si>
    <t>"IPE160" 513,736*0,623</t>
  </si>
  <si>
    <t>"IPE200" 203,070*0,768</t>
  </si>
  <si>
    <t>"IPE220" 807,613*0,848</t>
  </si>
  <si>
    <t>"IPE240" 38,867*0,922</t>
  </si>
  <si>
    <t>"TR 51×2,9" 162,358*3,14*0,051</t>
  </si>
  <si>
    <t>"TR 70×4,0" 42,687*3,14*0,070</t>
  </si>
  <si>
    <t>"TR 82,5×4,0" 38,183*3,14*0,0825</t>
  </si>
  <si>
    <t>"TR 89×4,0" 43,191*3,14*0,089</t>
  </si>
  <si>
    <t>207</t>
  </si>
  <si>
    <t>24629024</t>
  </si>
  <si>
    <t>hmota nátěrová syntetická základní na ocelové konstrukce</t>
  </si>
  <si>
    <t>1674092622</t>
  </si>
  <si>
    <t>1841,541*0,288 'Přepočtené koeficientem množství</t>
  </si>
  <si>
    <t>208</t>
  </si>
  <si>
    <t>789323115</t>
  </si>
  <si>
    <t>Zhotovení nátěru ocelových konstrukcí třídy III jednosložkového mezivrstvy, tloušťky do 40 μm</t>
  </si>
  <si>
    <t>737341809</t>
  </si>
  <si>
    <t>https://podminky.urs.cz/item/CS_URS_2023_01/789323115</t>
  </si>
  <si>
    <t>209</t>
  </si>
  <si>
    <t>24629042</t>
  </si>
  <si>
    <t>hmota nátěrová alkydová antikorozní samozákladující na ocelové konstrukce polomatná RAL 3020</t>
  </si>
  <si>
    <t>-1057372677</t>
  </si>
  <si>
    <t>1841,541*0,162 'Přepočtené koeficientem množství</t>
  </si>
  <si>
    <t>210</t>
  </si>
  <si>
    <t>789323121</t>
  </si>
  <si>
    <t>Zhotovení nátěru ocelových konstrukcí třídy III jednosložkového krycího (vrchního), tloušťky do 80 μm</t>
  </si>
  <si>
    <t>1866375746</t>
  </si>
  <si>
    <t>https://podminky.urs.cz/item/CS_URS_2023_01/789323121</t>
  </si>
  <si>
    <t>211</t>
  </si>
  <si>
    <t>24629162</t>
  </si>
  <si>
    <t>hmota nátěrová alkydová krycí (email) na ocelové konstrukce</t>
  </si>
  <si>
    <t>1700042489</t>
  </si>
  <si>
    <t>1841,541*0,283 'Přepočtené koeficientem množství</t>
  </si>
  <si>
    <t>D.1.4.A - ZTI</t>
  </si>
  <si>
    <t>Veronika Šturcová</t>
  </si>
  <si>
    <t xml:space="preserve">    997 - Přesun sutě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</si>
  <si>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</si>
  <si>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</si>
  <si>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</si>
  <si>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751 - Vzduchotechnika</t>
  </si>
  <si>
    <t>972054241</t>
  </si>
  <si>
    <t>Vybourání otvorů ve stropech nebo klenbách železobetonových bez odstranění podlahy a násypu, plochy do 0,09 m2, tl. do 150 mm</t>
  </si>
  <si>
    <t>153835803</t>
  </si>
  <si>
    <t>https://podminky.urs.cz/item/CS_URS_2023_01/972054241</t>
  </si>
  <si>
    <t>"5.NP" 15</t>
  </si>
  <si>
    <t>974031134</t>
  </si>
  <si>
    <t>Vysekání rýh ve zdivu cihelném na maltu vápennou nebo vápenocementovou do hl. 50 mm a šířky do 150 mm</t>
  </si>
  <si>
    <t>1006339619</t>
  </si>
  <si>
    <t>https://podminky.urs.cz/item/CS_URS_2023_01/974031134</t>
  </si>
  <si>
    <t>Poznámka k položce:_x000d_
- potrubí vodovodu</t>
  </si>
  <si>
    <t>"5.NP" 2+5+3+5+6+5+6+4+2+6+7+3+5++4+4+2+2+5</t>
  </si>
  <si>
    <t>974031144</t>
  </si>
  <si>
    <t>Vysekání rýh ve zdivu cihelném na maltu vápennou nebo vápenocementovou do hl. 70 mm a šířky do 150 mm</t>
  </si>
  <si>
    <t>-1641217555</t>
  </si>
  <si>
    <t>https://podminky.urs.cz/item/CS_URS_2023_01/974031144</t>
  </si>
  <si>
    <t>Poznámka k položce:_x000d_
- potrubí kanalizace</t>
  </si>
  <si>
    <t>"5.NP" 3+4+3+4+3+5+1+1+5+5+2+1+1+2+5+5+2+4+3+5+1</t>
  </si>
  <si>
    <t>997</t>
  </si>
  <si>
    <t>Přesun sutě</t>
  </si>
  <si>
    <t>997006512</t>
  </si>
  <si>
    <t>Vodorovná doprava suti na skládku s naložením na dopravní prostředek a složením přes 100 m do 1 km</t>
  </si>
  <si>
    <t>1421035234</t>
  </si>
  <si>
    <t>https://podminky.urs.cz/item/CS_URS_2023_01/997006512</t>
  </si>
  <si>
    <t>Poznámka k položce:_x000d_
- 27% odvoz na skládku_x000d_
- 73% odvoz na recyklační skládku_x000d_
_x000d_
- 9 km (dle dispozic zhotovitele)</t>
  </si>
  <si>
    <t>997006519</t>
  </si>
  <si>
    <t>Vodorovná doprava suti na skládku Příplatek k ceně -6512 za každý další i započatý 1 km</t>
  </si>
  <si>
    <t>1685487843</t>
  </si>
  <si>
    <t>https://podminky.urs.cz/item/CS_URS_2023_01/997006519</t>
  </si>
  <si>
    <t>2,703*9 'Přepočtené koeficientem množství</t>
  </si>
  <si>
    <t>997006551</t>
  </si>
  <si>
    <t>Hrubé urovnání suti na skládce bez zhutnění</t>
  </si>
  <si>
    <t>987824650</t>
  </si>
  <si>
    <t>https://podminky.urs.cz/item/CS_URS_2023_01/997006551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</si>
  <si>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</si>
  <si>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</si>
  <si>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-1652341890</t>
  </si>
  <si>
    <t>https://podminky.urs.cz/item/CS_URS_2023_01/997013609</t>
  </si>
  <si>
    <t>2,703*0,27 'Přepočtené koeficientem množství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</si>
  <si>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</si>
  <si>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</si>
  <si>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-411637860</t>
  </si>
  <si>
    <t>https://podminky.urs.cz/item/CS_URS_2023_01/997013869</t>
  </si>
  <si>
    <t>2,703*0,73 'Přepočtené koeficientem množství</t>
  </si>
  <si>
    <t>721</t>
  </si>
  <si>
    <t>Zdravotechnika - vnitřní kanalizace</t>
  </si>
  <si>
    <t>721174025</t>
  </si>
  <si>
    <t>Potrubí z trub polypropylenových odpadní (svislé) DN 110</t>
  </si>
  <si>
    <t>-550191269</t>
  </si>
  <si>
    <t>https://podminky.urs.cz/item/CS_URS_2023_01/721174025</t>
  </si>
  <si>
    <t>Poznámka k položce:_x000d_
- prořez (ztratné) 10%_x000d_
- potrubí včetně tvarovek a příslušenství</t>
  </si>
  <si>
    <t>"5.NP" 90,5</t>
  </si>
  <si>
    <t>"6.NP" 16*4</t>
  </si>
  <si>
    <t>154,5*1,1 'Přepočtené koeficientem množství</t>
  </si>
  <si>
    <t>721174041</t>
  </si>
  <si>
    <t>Potrubí z trub polypropylenových připojovací DN 32</t>
  </si>
  <si>
    <t>-590654285</t>
  </si>
  <si>
    <t>https://podminky.urs.cz/item/CS_URS_2023_01/721174041</t>
  </si>
  <si>
    <t>"5.NP" 10</t>
  </si>
  <si>
    <t>"6.NP" 6+6</t>
  </si>
  <si>
    <t>22*1,1 'Přepočtené koeficientem množství</t>
  </si>
  <si>
    <t>721174042</t>
  </si>
  <si>
    <t>Potrubí z trub polypropylenových připojovací DN 40</t>
  </si>
  <si>
    <t>-1210963180</t>
  </si>
  <si>
    <t>https://podminky.urs.cz/item/CS_URS_2023_01/721174042</t>
  </si>
  <si>
    <t>"5.NP" 12</t>
  </si>
  <si>
    <t>12*1,1 'Přepočtené koeficientem množství</t>
  </si>
  <si>
    <t>721174043</t>
  </si>
  <si>
    <t>Potrubí z trub polypropylenových připojovací DN 50</t>
  </si>
  <si>
    <t>-82949838</t>
  </si>
  <si>
    <t>https://podminky.urs.cz/item/CS_URS_2023_01/721174043</t>
  </si>
  <si>
    <t>"5.NP" 49</t>
  </si>
  <si>
    <t>49*1,1 'Přepočtené koeficientem množství</t>
  </si>
  <si>
    <t>721174044</t>
  </si>
  <si>
    <t>Potrubí z trub polypropylenových připojovací DN 75</t>
  </si>
  <si>
    <t>495381682</t>
  </si>
  <si>
    <t>https://podminky.urs.cz/item/CS_URS_2023_01/721174044</t>
  </si>
  <si>
    <t>"5.NP" 19</t>
  </si>
  <si>
    <t>19*1,1 'Přepočtené koeficientem množství</t>
  </si>
  <si>
    <t>721174045</t>
  </si>
  <si>
    <t>Potrubí z trub polypropylenových připojovací DN 110</t>
  </si>
  <si>
    <t>1895620696</t>
  </si>
  <si>
    <t>https://podminky.urs.cz/item/CS_URS_2023_01/721174045</t>
  </si>
  <si>
    <t>"5.NP" 27</t>
  </si>
  <si>
    <t>27*1,1 'Přepočtené koeficientem množství</t>
  </si>
  <si>
    <t>721174063</t>
  </si>
  <si>
    <t>Potrubí z trub polypropylenových větrací DN 110</t>
  </si>
  <si>
    <t>1444584392</t>
  </si>
  <si>
    <t>https://podminky.urs.cz/item/CS_URS_2023_01/721174063</t>
  </si>
  <si>
    <t>"5.NP" 6*3,5</t>
  </si>
  <si>
    <t>21*1,1 'Přepočtené koeficientem množství</t>
  </si>
  <si>
    <t>721175413</t>
  </si>
  <si>
    <t>Plastové potrubí odhlučněné třívrstvé fixace spoje pojistkou proti vytažení pro maximální tlakové zatížení 2,0 bar DN 125</t>
  </si>
  <si>
    <t>335274269</t>
  </si>
  <si>
    <t>https://podminky.urs.cz/item/CS_URS_2023_01/721175413</t>
  </si>
  <si>
    <t>"5.NP" 23</t>
  </si>
  <si>
    <t>721194105</t>
  </si>
  <si>
    <t>Vyměření přípojek na potrubí vyvedení a upevnění odpadních výpustek DN 50</t>
  </si>
  <si>
    <t>-385750721</t>
  </si>
  <si>
    <t>https://podminky.urs.cz/item/CS_URS_2023_01/721194105</t>
  </si>
  <si>
    <t>"5.NP" 8+8+6+13</t>
  </si>
  <si>
    <t>721194109</t>
  </si>
  <si>
    <t>Vyměření přípojek na potrubí vyvedení a upevnění odpadních výpustek DN 110</t>
  </si>
  <si>
    <t>1312533237</t>
  </si>
  <si>
    <t>https://podminky.urs.cz/item/CS_URS_2023_01/721194109</t>
  </si>
  <si>
    <t>"5.NP" 14+1</t>
  </si>
  <si>
    <t>721273153</t>
  </si>
  <si>
    <t>Ventilační hlavice z polypropylenu (PP) DN 110</t>
  </si>
  <si>
    <t>-883496534</t>
  </si>
  <si>
    <t>https://podminky.urs.cz/item/CS_URS_2023_01/721273153</t>
  </si>
  <si>
    <t>"6.NP" 16</t>
  </si>
  <si>
    <t>721274126</t>
  </si>
  <si>
    <t>Ventily přivzdušňovací odpadních potrubí vnitřní DN 110</t>
  </si>
  <si>
    <t>1128373073</t>
  </si>
  <si>
    <t>https://podminky.urs.cz/item/CS_URS_2023_01/721274126</t>
  </si>
  <si>
    <t>"5.NP" 6</t>
  </si>
  <si>
    <t>998721103</t>
  </si>
  <si>
    <t>Přesun hmot pro vnitřní kanalizace stanovený z hmotnosti přesunovaného materiálu vodorovná dopravní vzdálenost do 50 m v objektech výšky přes 12 do 24 m</t>
  </si>
  <si>
    <t>343677595</t>
  </si>
  <si>
    <t>https://podminky.urs.cz/item/CS_URS_2023_01/998721103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</si>
  <si>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</si>
  <si>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</si>
  <si>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-314158975</t>
  </si>
  <si>
    <t>https://podminky.urs.cz/item/CS_URS_2023_01/998721181</t>
  </si>
  <si>
    <t>722</t>
  </si>
  <si>
    <t>Zdravotechnika - vnitřní vodovod</t>
  </si>
  <si>
    <t>722130234</t>
  </si>
  <si>
    <t>Potrubí z ocelových trubek pozinkovaných závitových svařovaných běžných DN 32</t>
  </si>
  <si>
    <t>728754563</t>
  </si>
  <si>
    <t>https://podminky.urs.cz/item/CS_URS_2023_01/722130234</t>
  </si>
  <si>
    <t>"5.NP" 4</t>
  </si>
  <si>
    <t>4*1,1 'Přepočtené koeficientem množství</t>
  </si>
  <si>
    <t>722174022</t>
  </si>
  <si>
    <t>Potrubí z plastových trubek z polypropylenu PPR svařovaných polyfúzně PN 20 (SDR 6) D 20 x 3,4</t>
  </si>
  <si>
    <t>-1218682694</t>
  </si>
  <si>
    <t>https://podminky.urs.cz/item/CS_URS_2023_01/722174022</t>
  </si>
  <si>
    <t>"5.NP" 110</t>
  </si>
  <si>
    <t>110*1,1 'Přepočtené koeficientem množství</t>
  </si>
  <si>
    <t>722174023</t>
  </si>
  <si>
    <t>Potrubí z plastových trubek z polypropylenu PPR svařovaných polyfúzně PN 20 (SDR 6) D 25 x 4,2</t>
  </si>
  <si>
    <t>942771297</t>
  </si>
  <si>
    <t>https://podminky.urs.cz/item/CS_URS_2023_01/722174023</t>
  </si>
  <si>
    <t>"5.NP" 134</t>
  </si>
  <si>
    <t>134*1,1 'Přepočtené koeficientem množství</t>
  </si>
  <si>
    <t>722174024</t>
  </si>
  <si>
    <t>Potrubí z plastových trubek z polypropylenu PPR svařovaných polyfúzně PN 20 (SDR 6) D 32 x 5,4</t>
  </si>
  <si>
    <t>-580562622</t>
  </si>
  <si>
    <t>https://podminky.urs.cz/item/CS_URS_2023_01/722174024</t>
  </si>
  <si>
    <t>"5.NP" 59</t>
  </si>
  <si>
    <t>59*1,1 'Přepočtené koeficientem množství</t>
  </si>
  <si>
    <t>722174025</t>
  </si>
  <si>
    <t>Potrubí z plastových trubek z polypropylenu PPR svařovaných polyfúzně PN 20 (SDR 6) D 40 x 6,7</t>
  </si>
  <si>
    <t>-1522791591</t>
  </si>
  <si>
    <t>https://podminky.urs.cz/item/CS_URS_2023_01/722174025</t>
  </si>
  <si>
    <t>"5.NP" 56</t>
  </si>
  <si>
    <t>56*1,1 'Přepočtené koeficientem množství</t>
  </si>
  <si>
    <t>722181123</t>
  </si>
  <si>
    <t>Ochrana potrubí zvuk tlumícími objímkami DN do 25 mm</t>
  </si>
  <si>
    <t>-82371626</t>
  </si>
  <si>
    <t>https://podminky.urs.cz/item/CS_URS_2023_01/722181123</t>
  </si>
  <si>
    <t>"5.NP" (110+134)/5</t>
  </si>
  <si>
    <t>722181126</t>
  </si>
  <si>
    <t>Ochrana potrubí zvuk tlumícími objímkami DN přes 25 do 50 mm</t>
  </si>
  <si>
    <t>103888650</t>
  </si>
  <si>
    <t>https://podminky.urs.cz/item/CS_URS_2023_01/722181126</t>
  </si>
  <si>
    <t>"5.NP" (59+56)/5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</si>
  <si>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</si>
  <si>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</si>
  <si>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-1173343823</t>
  </si>
  <si>
    <t>https://podminky.urs.cz/item/CS_URS_2023_01/722181241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</si>
  <si>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</si>
  <si>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</si>
  <si>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243525042</t>
  </si>
  <si>
    <t>https://podminky.urs.cz/item/CS_URS_2023_01/722181242</t>
  </si>
  <si>
    <t>"5.NP" 134+59+56</t>
  </si>
  <si>
    <t>722190401</t>
  </si>
  <si>
    <t>Zřízení přípojek na potrubí vyvedení a upevnění výpustek do DN 25</t>
  </si>
  <si>
    <t>1947443879</t>
  </si>
  <si>
    <t>https://podminky.urs.cz/item/CS_URS_2023_01/722190401</t>
  </si>
  <si>
    <t>"5.NP" 14+16+12+16+2+26</t>
  </si>
  <si>
    <t>722190901</t>
  </si>
  <si>
    <t>Opravy ostatní uzavření nebo otevření vodovodního potrubí při opravách včetně vypuštění a napuštění</t>
  </si>
  <si>
    <t>-1505167048</t>
  </si>
  <si>
    <t>https://podminky.urs.cz/item/CS_URS_2023_01/722190901</t>
  </si>
  <si>
    <t>"5.NP" 1</t>
  </si>
  <si>
    <t>722230112</t>
  </si>
  <si>
    <t>Armatury se dvěma závity ventily přímé s odvodňovacím ventilem G 3/4"</t>
  </si>
  <si>
    <t>-1095371503</t>
  </si>
  <si>
    <t>https://podminky.urs.cz/item/CS_URS_2023_01/722230112</t>
  </si>
  <si>
    <t>"5.NP"6</t>
  </si>
  <si>
    <t>722230114</t>
  </si>
  <si>
    <t>Armatury se dvěma závity ventily přímé s odvodňovacím ventilem G 5/4"</t>
  </si>
  <si>
    <t>-1170877935</t>
  </si>
  <si>
    <t>https://podminky.urs.cz/item/CS_URS_2023_01/722230114</t>
  </si>
  <si>
    <t>"5.NP" 8</t>
  </si>
  <si>
    <t>722240101</t>
  </si>
  <si>
    <t>Armatury z plastických hmot ventily (PPR) přímé DN 20</t>
  </si>
  <si>
    <t>-559399361</t>
  </si>
  <si>
    <t>https://podminky.urs.cz/item/CS_URS_2023_01/722240101</t>
  </si>
  <si>
    <t>"5.NP" 16*2</t>
  </si>
  <si>
    <t>722240102</t>
  </si>
  <si>
    <t>Armatury z plastických hmot ventily (PPR) přímé DN 25</t>
  </si>
  <si>
    <t>919345858</t>
  </si>
  <si>
    <t>https://podminky.urs.cz/item/CS_URS_2023_01/722240102</t>
  </si>
  <si>
    <t>"5.NP" 8*2</t>
  </si>
  <si>
    <t>722240103</t>
  </si>
  <si>
    <t>Armatury z plastických hmot ventily (PPR) přímé DN 32</t>
  </si>
  <si>
    <t>1969026607</t>
  </si>
  <si>
    <t>https://podminky.urs.cz/item/CS_URS_2023_01/722240103</t>
  </si>
  <si>
    <t>"5.NP" 14*2</t>
  </si>
  <si>
    <t>722240104</t>
  </si>
  <si>
    <t>Armatury z plastických hmot ventily (PPR) přímé DN 40</t>
  </si>
  <si>
    <t>-1657042664</t>
  </si>
  <si>
    <t>https://podminky.urs.cz/item/CS_URS_2023_01/722240104</t>
  </si>
  <si>
    <t>"5.NP" 14</t>
  </si>
  <si>
    <t>722250133</t>
  </si>
  <si>
    <t>Požární příslušenství a armatury hydrantový systém s tvarově stálou hadicí celoplechový D 25 x 30 m</t>
  </si>
  <si>
    <t>934164453</t>
  </si>
  <si>
    <t>https://podminky.urs.cz/item/CS_URS_2023_01/722250133</t>
  </si>
  <si>
    <t>722290226</t>
  </si>
  <si>
    <t>Zkoušky, proplach a desinfekce vodovodního potrubí zkoušky těsnosti vodovodního potrubí závitového do DN 50</t>
  </si>
  <si>
    <t>120611182</t>
  </si>
  <si>
    <t>https://podminky.urs.cz/item/CS_URS_2023_01/722290226</t>
  </si>
  <si>
    <t>"5.NP" 110+134+59+56</t>
  </si>
  <si>
    <t>998722103</t>
  </si>
  <si>
    <t>Přesun hmot pro vnitřní vodovod stanovený z hmotnosti přesunovaného materiálu vodorovná dopravní vzdálenost do 50 m v objektech výšky přes 12 do 24 m</t>
  </si>
  <si>
    <t>-171218798</t>
  </si>
  <si>
    <t>https://podminky.urs.cz/item/CS_URS_2023_01/998722103</t>
  </si>
  <si>
    <t>998722181</t>
  </si>
  <si>
    <t>Přesun hmot pro vnitřní vodovod stanovený z hmotnosti přesunovaného materiálu Příplatek k ceně za přesun prováděný bez použití mechanizace pro jakoukoliv výšku objektu</t>
  </si>
  <si>
    <t>-1311099170</t>
  </si>
  <si>
    <t>https://podminky.urs.cz/item/CS_URS_2023_01/998722181</t>
  </si>
  <si>
    <t>725112022</t>
  </si>
  <si>
    <t>Zařízení záchodů klozety keramické závěsné na nosné stěny s hlubokým splachováním odpad vodorovný</t>
  </si>
  <si>
    <t>-311202454</t>
  </si>
  <si>
    <t>https://podminky.urs.cz/item/CS_URS_2023_01/725112022</t>
  </si>
  <si>
    <t>725211615</t>
  </si>
  <si>
    <t>Umyvadla keramická bílá bez výtokových armatur připevněná na stěnu šrouby s krytem na sifon (polosloupem), šířka umyvadla 500 mm</t>
  </si>
  <si>
    <t>-1403353499</t>
  </si>
  <si>
    <t>https://podminky.urs.cz/item/CS_URS_2023_01/725211615</t>
  </si>
  <si>
    <t>"5.NP" 8+13</t>
  </si>
  <si>
    <t>725241212</t>
  </si>
  <si>
    <t>Sprchové vaničky z litého polymermramoru čtvercové 800x800 mm</t>
  </si>
  <si>
    <t>-267892633</t>
  </si>
  <si>
    <t>https://podminky.urs.cz/item/CS_URS_2023_01/725241212</t>
  </si>
  <si>
    <t>725241223</t>
  </si>
  <si>
    <t>Sprchové vaničky z litého polymermramoru čtvrtkruhové 900x900 mm</t>
  </si>
  <si>
    <t>577606583</t>
  </si>
  <si>
    <t>https://podminky.urs.cz/item/CS_URS_2023_01/725241223</t>
  </si>
  <si>
    <t>725244122</t>
  </si>
  <si>
    <t>Sprchové dveře a zástěny dveře sprchové do niky rámové se skleněnou výplní tl. 5 mm otvíravé dvoukřídlové, na vaničku šířky 800 mm</t>
  </si>
  <si>
    <t>-799098320</t>
  </si>
  <si>
    <t>https://podminky.urs.cz/item/CS_URS_2023_01/725244122</t>
  </si>
  <si>
    <t>"5.NP" 2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</si>
  <si>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</si>
  <si>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</si>
  <si>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-1809342614</t>
  </si>
  <si>
    <t>https://podminky.urs.cz/item/CS_URS_2023_01/725244522</t>
  </si>
  <si>
    <t>725244813</t>
  </si>
  <si>
    <t>Sprchové dveře a zástěny zástěny sprchové rohové čtvrtkruhové rámové se skleněnou výplní tl. 4 a 5 mm dveře posuvné dvoudílné, vstup z oblouku, na vaničku 900x900 mm</t>
  </si>
  <si>
    <t>1523066984</t>
  </si>
  <si>
    <t>https://podminky.urs.cz/item/CS_URS_2023_01/725244813</t>
  </si>
  <si>
    <t>725291531</t>
  </si>
  <si>
    <t>Doplňky zařízení koupelen a záchodů plastové zásobník papírových ručníků</t>
  </si>
  <si>
    <t>-739796297</t>
  </si>
  <si>
    <t>https://podminky.urs.cz/item/CS_URS_2023_01/725291531</t>
  </si>
  <si>
    <t>"5.NP" 17</t>
  </si>
  <si>
    <t>725291701</t>
  </si>
  <si>
    <t>Doplňky zařízení koupelen a záchodů smaltované madla rovná, délky 300 mm</t>
  </si>
  <si>
    <t>-514982271</t>
  </si>
  <si>
    <t>https://podminky.urs.cz/item/CS_URS_2023_01/725291701</t>
  </si>
  <si>
    <t>"5.NP" 3</t>
  </si>
  <si>
    <t>725331111</t>
  </si>
  <si>
    <t>Výlevky bez výtokových armatur a splachovací nádrže keramické se sklopnou plastovou mřížkou 425 mm</t>
  </si>
  <si>
    <t>199709444</t>
  </si>
  <si>
    <t>https://podminky.urs.cz/item/CS_URS_2023_01/725331111</t>
  </si>
  <si>
    <t>725821316</t>
  </si>
  <si>
    <t>Baterie dřezové nástěnné pákové s otáčivým plochým ústím a délkou ramínka 300 mm</t>
  </si>
  <si>
    <t>-777565720</t>
  </si>
  <si>
    <t>https://podminky.urs.cz/item/CS_URS_2023_01/725821316</t>
  </si>
  <si>
    <t>725822642</t>
  </si>
  <si>
    <t>Baterie umyvadlové stojánkové automatické senzorové přívodem teplé a studené vody</t>
  </si>
  <si>
    <t>-1291094597</t>
  </si>
  <si>
    <t>https://podminky.urs.cz/item/CS_URS_2023_01/725822642</t>
  </si>
  <si>
    <t>725841333</t>
  </si>
  <si>
    <t>Baterie sprchové podomítkové (zápustné) s přepínačem a pevnou sprchou</t>
  </si>
  <si>
    <t>60687743</t>
  </si>
  <si>
    <t>https://podminky.urs.cz/item/CS_URS_2023_01/725841333</t>
  </si>
  <si>
    <t>"5.NP" 6+8</t>
  </si>
  <si>
    <t>725861102</t>
  </si>
  <si>
    <t>Zápachové uzávěrky zařizovacích předmětů pro umyvadla DN 40</t>
  </si>
  <si>
    <t>-2119857023</t>
  </si>
  <si>
    <t>https://podminky.urs.cz/item/CS_URS_2023_01/725861102</t>
  </si>
  <si>
    <t>725980123</t>
  </si>
  <si>
    <t>Dvířka 30/30</t>
  </si>
  <si>
    <t>-127941647</t>
  </si>
  <si>
    <t>https://podminky.urs.cz/item/CS_URS_2023_01/725980123</t>
  </si>
  <si>
    <t>"5.NP" 21</t>
  </si>
  <si>
    <t>834469404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</si>
  <si>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</si>
  <si>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</si>
  <si>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-1076746</t>
  </si>
  <si>
    <t>https://podminky.urs.cz/item/CS_URS_2023_01/998725181</t>
  </si>
  <si>
    <t>726</t>
  </si>
  <si>
    <t>Zdravotechnika - předstěnové instalace</t>
  </si>
  <si>
    <t>726131042</t>
  </si>
  <si>
    <t>Předstěnové instalační systémy do lehkých stěn s kovovou konstrukcí pro závěsné klozety ovládání zepředu, stavební výšky 1120 mm s připojením na odsávání zápachu</t>
  </si>
  <si>
    <t>-1404843335</t>
  </si>
  <si>
    <t>https://podminky.urs.cz/item/CS_URS_2023_01/726131042</t>
  </si>
  <si>
    <t>"5.NP - výlevka" 1</t>
  </si>
  <si>
    <t>726191001</t>
  </si>
  <si>
    <t>Ostatní příslušenství instalačních systémů zvukoizolační souprava pro WC a bidet</t>
  </si>
  <si>
    <t>-163604166</t>
  </si>
  <si>
    <t>https://podminky.urs.cz/item/CS_URS_2023_01/726191001</t>
  </si>
  <si>
    <t>726191002</t>
  </si>
  <si>
    <t>Ostatní příslušenství instalačních systémů souprava pro předstěnovou montáž</t>
  </si>
  <si>
    <t>1278187496</t>
  </si>
  <si>
    <t>https://podminky.urs.cz/item/CS_URS_2023_01/726191002</t>
  </si>
  <si>
    <t>998726113</t>
  </si>
  <si>
    <t>Přesun hmot pro instalační prefabrikáty stanovený z hmotnosti přesunovaného materiálu vodorovná dopravní vzdálenost do 50 m v objektech výšky přes 12 m do 24 m</t>
  </si>
  <si>
    <t>-1639863792</t>
  </si>
  <si>
    <t>https://podminky.urs.cz/item/CS_URS_2023_01/998726113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</si>
  <si>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</si>
  <si>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</si>
  <si>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1578980264</t>
  </si>
  <si>
    <t>https://podminky.urs.cz/item/CS_URS_2023_01/998726181</t>
  </si>
  <si>
    <t>751</t>
  </si>
  <si>
    <t>Vzduchotechnika</t>
  </si>
  <si>
    <t>751613140</t>
  </si>
  <si>
    <t>Montáž ostatních zařízení pro odvod kondenzátu sifonu</t>
  </si>
  <si>
    <t>-1111694145</t>
  </si>
  <si>
    <t>https://podminky.urs.cz/item/CS_URS_2023_01/751613140</t>
  </si>
  <si>
    <t>"6.NP" 1</t>
  </si>
  <si>
    <t>28654742</t>
  </si>
  <si>
    <t>sifon pro odvod kondenzátu, zpětná klapka s koulí, DN 40</t>
  </si>
  <si>
    <t>-1509040312</t>
  </si>
  <si>
    <t>998751102</t>
  </si>
  <si>
    <t>Přesun hmot pro vzduchotechniku stanovený z hmotnosti přesunovaného materiálu vodorovná dopravní vzdálenost do 100 m v objektech výšky přes 12 do 24 m</t>
  </si>
  <si>
    <t>-73174532</t>
  </si>
  <si>
    <t>https://podminky.urs.cz/item/CS_URS_2023_01/998751102</t>
  </si>
  <si>
    <t>998751181</t>
  </si>
  <si>
    <t>Přesun hmot pro vzduchotechniku stanovený z hmotnosti přesunovaného materiálu Příplatek k cenám za přesun prováděný bez použití mechanizace pro jakoukoliv výšku objektu</t>
  </si>
  <si>
    <t>1352262624</t>
  </si>
  <si>
    <t>https://podminky.urs.cz/item/CS_URS_2023_01/998751181</t>
  </si>
  <si>
    <t>D.1.4.B - ÚT</t>
  </si>
  <si>
    <t>Ing.Jiří Jánský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</si>
  <si>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</si>
  <si>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</si>
  <si>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</si>
  <si>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</si>
  <si>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713411146</t>
  </si>
  <si>
    <t>Montáž izolace tepelné ohybů pásy nebo rohožemi s Al fólií staženými Al páskou 2x</t>
  </si>
  <si>
    <t>https://podminky.urs.cz/item/CS_URS_2023_01/713411146</t>
  </si>
  <si>
    <t>Pol19</t>
  </si>
  <si>
    <t>dodávka tepelné izolace, pouzdra z min.vláken s AL polepem potrubí dn 25/30 mm-8 m ( 2,20 m2 )</t>
  </si>
  <si>
    <t>Pol20</t>
  </si>
  <si>
    <t>dodávka tepelné izolace, pouzdra z min.vláken s AL polepem potrubí dn 40/40 mm-150 m ( 61,20 m3 )</t>
  </si>
  <si>
    <t>Pol21</t>
  </si>
  <si>
    <t>dodávka tepelné izolace, pouzdra z min.vláken s AL polepem potrubí dn 50/50-12 m ( 6,00 m2 )</t>
  </si>
  <si>
    <t>713411111</t>
  </si>
  <si>
    <t>Montáž izolace tepelné potrubí pásy nebo rohožemi bez úpravy staženými drátem 1x</t>
  </si>
  <si>
    <t>https://podminky.urs.cz/item/CS_URS_2023_01/713411111</t>
  </si>
  <si>
    <t>Pol22</t>
  </si>
  <si>
    <t xml:space="preserve">15*6    0,085 m2/m</t>
  </si>
  <si>
    <t>Pol23</t>
  </si>
  <si>
    <t xml:space="preserve">18*6    0,095 m2/m</t>
  </si>
  <si>
    <t>Pol24</t>
  </si>
  <si>
    <t xml:space="preserve">22*6   0,11 m2/m</t>
  </si>
  <si>
    <t>Pol25</t>
  </si>
  <si>
    <t xml:space="preserve">28*6   0,13 m2/m</t>
  </si>
  <si>
    <t>Pol26</t>
  </si>
  <si>
    <t xml:space="preserve">35*6   0,15 m2/m</t>
  </si>
  <si>
    <t>Pol27</t>
  </si>
  <si>
    <t xml:space="preserve">45*6    0,18 m2/m</t>
  </si>
  <si>
    <t>998713203</t>
  </si>
  <si>
    <t>Přesun hmot pro izolace tepelné stanovený procentní sazbou (%) z ceny vodorovná dopravní vzdálenost do 50 m v objektech výšky přes 12 do 24 m</t>
  </si>
  <si>
    <t>-1731826760</t>
  </si>
  <si>
    <t>https://podminky.urs.cz/item/CS_URS_2023_01/998713203</t>
  </si>
  <si>
    <t>733</t>
  </si>
  <si>
    <t>Ústřední vytápění - rozvodné potrubí</t>
  </si>
  <si>
    <t>732421402</t>
  </si>
  <si>
    <t>Čerpadlo teplovodní mokroběžné závitové oběhové DN 25 výtlak do 4,0 m průtok 2,2 m3/h pro vytápění ( vč.izolace )</t>
  </si>
  <si>
    <t>https://podminky.urs.cz/item/CS_URS_2023_01/732421402</t>
  </si>
  <si>
    <t>733111103</t>
  </si>
  <si>
    <t>Potrubí ocelové závitové černé bezešvé běžné nízkotlaké DN 15</t>
  </si>
  <si>
    <t>https://podminky.urs.cz/item/CS_URS_2023_01/733111103</t>
  </si>
  <si>
    <t>733111104</t>
  </si>
  <si>
    <t>Potrubí ocelové závitové černé bezešvé běžné nízkotlaké DN 20</t>
  </si>
  <si>
    <t>https://podminky.urs.cz/item/CS_URS_2023_01/733111104</t>
  </si>
  <si>
    <t>733111105</t>
  </si>
  <si>
    <t>Potrubí ocelové závitové černé bezešvé běžné nízkotlaké DN 25</t>
  </si>
  <si>
    <t>https://podminky.urs.cz/item/CS_URS_2023_01/733111105</t>
  </si>
  <si>
    <t>733111107</t>
  </si>
  <si>
    <t>Potrubí ocelové závitové černé bezešvé běžné nízkotlaké DN 40</t>
  </si>
  <si>
    <t>https://podminky.urs.cz/item/CS_URS_2023_01/733111107</t>
  </si>
  <si>
    <t>733111108</t>
  </si>
  <si>
    <t>Potrubí ocelové závitové černé bezešvé běžné nízkotlaké DN 50</t>
  </si>
  <si>
    <t>https://podminky.urs.cz/item/CS_URS_2023_01/733111108</t>
  </si>
  <si>
    <t>733113113</t>
  </si>
  <si>
    <t>Příplatek k potrubí z trubek ocelových černých závitových za zhotovení závitové ocelové přípojky DN 15</t>
  </si>
  <si>
    <t>https://podminky.urs.cz/item/CS_URS_2023_01/733113113</t>
  </si>
  <si>
    <t>733113114</t>
  </si>
  <si>
    <t>Příplatek k potrubí z trubek ocelových černých závitových za zhotovení závitové ocelové přípojky DN 20</t>
  </si>
  <si>
    <t>https://podminky.urs.cz/item/CS_URS_2023_01/733113114</t>
  </si>
  <si>
    <t>733113115</t>
  </si>
  <si>
    <t>Příplatek k potrubí z trubek ocelových černých závitových za zhotovení závitové ocelové přípojky DN 25</t>
  </si>
  <si>
    <t>https://podminky.urs.cz/item/CS_URS_2023_01/733113115</t>
  </si>
  <si>
    <t>733113117</t>
  </si>
  <si>
    <t>Příplatek k potrubí z trubek ocelových černých závitových za zhotovení závitové ocelové přípojky DN 40</t>
  </si>
  <si>
    <t>https://podminky.urs.cz/item/CS_URS_2023_01/733113117</t>
  </si>
  <si>
    <t>733113118</t>
  </si>
  <si>
    <t>Příplatek k potrubí z trubek ocelových černých závitových za zhotovení závitové ocelové přípojky DN 50</t>
  </si>
  <si>
    <t>https://podminky.urs.cz/item/CS_URS_2023_01/733113118</t>
  </si>
  <si>
    <t>733190107</t>
  </si>
  <si>
    <t>Zkouška těsnosti potrubí ocelové závitové do DN 40</t>
  </si>
  <si>
    <t>https://podminky.urs.cz/item/CS_URS_2023_01/733190107</t>
  </si>
  <si>
    <t>733190108</t>
  </si>
  <si>
    <t>Zkouška těsnosti potrubí ocelové závitové do DN 50</t>
  </si>
  <si>
    <t>https://podminky.urs.cz/item/CS_URS_2023_01/733190108</t>
  </si>
  <si>
    <t>733222302</t>
  </si>
  <si>
    <t>Potrubí měděné polotvrdé spojované lisováním D 15x1 mm</t>
  </si>
  <si>
    <t>https://podminky.urs.cz/item/CS_URS_2023_01/733222302</t>
  </si>
  <si>
    <t>733222303</t>
  </si>
  <si>
    <t>Potrubí měděné polotvrdé spojované lisováním D 18x1 mm</t>
  </si>
  <si>
    <t>https://podminky.urs.cz/item/CS_URS_2023_01/733222303</t>
  </si>
  <si>
    <t>733222304</t>
  </si>
  <si>
    <t>Potrubí měděné polotvrdé spojované lisováním D 22x1 mm</t>
  </si>
  <si>
    <t>https://podminky.urs.cz/item/CS_URS_2023_01/733222304</t>
  </si>
  <si>
    <t>733223304</t>
  </si>
  <si>
    <t>Potrubí měděné tvrdé spojované lisováním D 28x1,5 mm</t>
  </si>
  <si>
    <t>https://podminky.urs.cz/item/CS_URS_2023_01/733223304</t>
  </si>
  <si>
    <t>733223305</t>
  </si>
  <si>
    <t>Potrubí měděné tvrdé spojované lisováním D 35x1,5 mm</t>
  </si>
  <si>
    <t>https://podminky.urs.cz/item/CS_URS_2023_01/733223305</t>
  </si>
  <si>
    <t>733223306</t>
  </si>
  <si>
    <t>Potrubí měděné tvrdé spojované lisováním D 42x1,5 mm</t>
  </si>
  <si>
    <t>https://podminky.urs.cz/item/CS_URS_2023_01/733223306</t>
  </si>
  <si>
    <t>733224207</t>
  </si>
  <si>
    <t>Příplatek k potrubí měděnému za potrubí vedené v kotelnách nebo strojovnách D 42x1,5 mm</t>
  </si>
  <si>
    <t>https://podminky.urs.cz/item/CS_URS_2023_01/733224207</t>
  </si>
  <si>
    <t>733291101</t>
  </si>
  <si>
    <t>Zkouška těsnosti potrubí měděné do D 35x1,5</t>
  </si>
  <si>
    <t>https://podminky.urs.cz/item/CS_URS_2023_01/733291101</t>
  </si>
  <si>
    <t>733291102</t>
  </si>
  <si>
    <t>Zkouška těsnosti potrubí měděné do D 64x2</t>
  </si>
  <si>
    <t>https://podminky.urs.cz/item/CS_URS_2023_01/733291102</t>
  </si>
  <si>
    <t>733191113</t>
  </si>
  <si>
    <t>Manžeta prostupová pro ocelové potrubí přes 32 do DN 50</t>
  </si>
  <si>
    <t>https://podminky.urs.cz/item/CS_URS_2023_01/733191113</t>
  </si>
  <si>
    <t>733811221</t>
  </si>
  <si>
    <t>Ochrana potrubí ústředního vytápění termoizolačními trubicemi z PE tl do 9 mm DN do 22 mm</t>
  </si>
  <si>
    <t>https://podminky.urs.cz/item/CS_URS_2023_01/733811221</t>
  </si>
  <si>
    <t>733811222</t>
  </si>
  <si>
    <t>Ochrana potrubí ústředního vytápění termoizolačními trubicemi z PE tl do 9 mm DN do 45 mm</t>
  </si>
  <si>
    <t>https://podminky.urs.cz/item/CS_URS_2023_01/733811222</t>
  </si>
  <si>
    <t>998733103</t>
  </si>
  <si>
    <t>Přesun hmot pro rozvody potrubí stanovený z hmotnosti přesunovaného materiálu vodorovná dopravní vzdálenost do 50 m v objektech výšky přes 12 do 24 m</t>
  </si>
  <si>
    <t>-1982172924</t>
  </si>
  <si>
    <t>https://podminky.urs.cz/item/CS_URS_2023_01/998733103</t>
  </si>
  <si>
    <t>733110803</t>
  </si>
  <si>
    <t>Demontáž potrubí ocelového závitového do DN 15</t>
  </si>
  <si>
    <t>https://podminky.urs.cz/item/CS_URS_2023_01/733110803</t>
  </si>
  <si>
    <t>733110806</t>
  </si>
  <si>
    <t>Demontáž potrubí ocelového závitového do DN 32</t>
  </si>
  <si>
    <t>https://podminky.urs.cz/item/CS_URS_2023_01/733110806</t>
  </si>
  <si>
    <t>733110808</t>
  </si>
  <si>
    <t>Demontáž potrubí ocelového závitového do DN 50</t>
  </si>
  <si>
    <t>https://podminky.urs.cz/item/CS_URS_2023_01/733110808</t>
  </si>
  <si>
    <t>734</t>
  </si>
  <si>
    <t>Ústřední vytápění - armatury</t>
  </si>
  <si>
    <t>734209113</t>
  </si>
  <si>
    <t>Montáž armatury závitové s dvěma závity G 1/2</t>
  </si>
  <si>
    <t>https://podminky.urs.cz/item/CS_URS_2023_01/734209113</t>
  </si>
  <si>
    <t>734209114</t>
  </si>
  <si>
    <t>Montáž armatury závitové s dvěma závity G 3/4</t>
  </si>
  <si>
    <t>https://podminky.urs.cz/item/CS_URS_2023_01/734209114</t>
  </si>
  <si>
    <t>pc1</t>
  </si>
  <si>
    <t>vyvažovací ventil s odděleným průtokoměrem G1/2", průtok 2-8 l/min</t>
  </si>
  <si>
    <t>ks</t>
  </si>
  <si>
    <t>pc2</t>
  </si>
  <si>
    <t>vyvažovací ventil s odděleným průtokoměrem G3/4",průtok 2-8 l/min</t>
  </si>
  <si>
    <t>734211120</t>
  </si>
  <si>
    <t>Ventil závitový odvzdušňovací G 1/2 PN 14 do 120°C automatický</t>
  </si>
  <si>
    <t>https://podminky.urs.cz/item/CS_URS_2023_01/734211120</t>
  </si>
  <si>
    <t>734221545</t>
  </si>
  <si>
    <t>Ventil závitový termostatický přímý jednoregulační G 1/2 PN 16 do 110°C bez hlavice ovládání</t>
  </si>
  <si>
    <t>https://podminky.urs.cz/item/CS_URS_2023_01/734221545</t>
  </si>
  <si>
    <t>734261712</t>
  </si>
  <si>
    <t>Šroubení regulační radiátorové přímé G 1/2 bez vypouštění</t>
  </si>
  <si>
    <t>https://podminky.urs.cz/item/CS_URS_2023_01/734261712</t>
  </si>
  <si>
    <t>734221531</t>
  </si>
  <si>
    <t>Ventily regulační závitové termostatické, bez hlavice ovládání PN 16 do 110°C rohové jednoregulační G 3/8</t>
  </si>
  <si>
    <t>-2017663540</t>
  </si>
  <si>
    <t>https://podminky.urs.cz/item/CS_URS_2023_01/734221531</t>
  </si>
  <si>
    <t>734261412</t>
  </si>
  <si>
    <t>Šroubení regulační radiátorové rohové bez vypouštění G 1/2</t>
  </si>
  <si>
    <t>171972215</t>
  </si>
  <si>
    <t>https://podminky.urs.cz/item/CS_URS_2023_01/734261412</t>
  </si>
  <si>
    <t>734261402</t>
  </si>
  <si>
    <t>Armatura připojovací rohová G 1/2x18 PN 10 do 110°C radiátorů typu VK</t>
  </si>
  <si>
    <t>-1520661820</t>
  </si>
  <si>
    <t>https://podminky.urs.cz/item/CS_URS_2023_01/734261402</t>
  </si>
  <si>
    <t>pc9</t>
  </si>
  <si>
    <t>Termostatická hlavice s pevně nastavenou teplotou</t>
  </si>
  <si>
    <t>-247964511</t>
  </si>
  <si>
    <t>734291123</t>
  </si>
  <si>
    <t>Kohout plnící a vypouštěcí G 1/2 PN 10 do 90°C závitový</t>
  </si>
  <si>
    <t>https://podminky.urs.cz/item/CS_URS_2023_01/734291123</t>
  </si>
  <si>
    <t>734291246</t>
  </si>
  <si>
    <t>Filtr závitový přímý G 1 1/2 PN 16 do 130°C s vnitřními závity</t>
  </si>
  <si>
    <t>https://podminky.urs.cz/item/CS_URS_2023_01/734291246</t>
  </si>
  <si>
    <t>734292713</t>
  </si>
  <si>
    <t>Kohout kulový přímý G 1/2 PN 42 do 185°C vnitřní závit</t>
  </si>
  <si>
    <t>https://podminky.urs.cz/item/CS_URS_2023_01/734292713</t>
  </si>
  <si>
    <t>734292714</t>
  </si>
  <si>
    <t>Kohout kulový přímý G 3/4 PN 42 do 185°C vnitřní závit</t>
  </si>
  <si>
    <t>https://podminky.urs.cz/item/CS_URS_2023_01/734292714</t>
  </si>
  <si>
    <t>734292715</t>
  </si>
  <si>
    <t>Kohout kulový přímý G 1 PN 42 do 185°C vnitřní závit</t>
  </si>
  <si>
    <t>https://podminky.urs.cz/item/CS_URS_2023_01/734292715</t>
  </si>
  <si>
    <t>734292717</t>
  </si>
  <si>
    <t>Kohout kulový přímý G 1 1/2 PN 42 do 185°C vnitřní závit</t>
  </si>
  <si>
    <t>https://podminky.urs.cz/item/CS_URS_2023_01/734292717</t>
  </si>
  <si>
    <t>734292718</t>
  </si>
  <si>
    <t>Kohout kulový přímý G 2 PN 42 do 185°C vnitřní závit</t>
  </si>
  <si>
    <t>https://podminky.urs.cz/item/CS_URS_2023_01/734292718</t>
  </si>
  <si>
    <t>734295011</t>
  </si>
  <si>
    <t>Směšovací ventil otopných a chladicích systémů závitový třícestný G 3/4" s ručním ovládáním, kvs=6,3</t>
  </si>
  <si>
    <t>https://podminky.urs.cz/item/CS_URS_2023_01/734295011</t>
  </si>
  <si>
    <t>734295265</t>
  </si>
  <si>
    <t>Pohon směšovacích ventilů solárních a otopných systémů ovládání ekvitermní tři čidla 230/3,5 VA 6 Nm/120sec</t>
  </si>
  <si>
    <t>https://podminky.urs.cz/item/CS_URS_2023_01/734295265</t>
  </si>
  <si>
    <t>734411101</t>
  </si>
  <si>
    <t>Teploměr technický s pevným stonkem a jímkou zadní připojení průměr 63 mm délky 50 mm</t>
  </si>
  <si>
    <t>https://podminky.urs.cz/item/CS_URS_2023_01/734411101</t>
  </si>
  <si>
    <t>734411601</t>
  </si>
  <si>
    <t>Ochranná jímka se závitem do G 1</t>
  </si>
  <si>
    <t>https://podminky.urs.cz/item/CS_URS_2023_01/734411601</t>
  </si>
  <si>
    <t>998734103</t>
  </si>
  <si>
    <t>Přesun hmot pro armatury stanovený z hmotnosti přesunovaného materiálu vodorovná dopravní vzdálenost do 50 m v objektech výšky přes 12 do 24 m</t>
  </si>
  <si>
    <t>https://podminky.urs.cz/item/CS_URS_2023_01/998734103</t>
  </si>
  <si>
    <t>735</t>
  </si>
  <si>
    <t>Ústřední vytápění - otopná tělesa</t>
  </si>
  <si>
    <t>735152151</t>
  </si>
  <si>
    <t>Otopné těleso panel VK jednodeskové bez přídavné přestupní plochy výška/délka 500/400 mm výkon 206 W</t>
  </si>
  <si>
    <t>https://podminky.urs.cz/item/CS_URS_2023_01/735152151</t>
  </si>
  <si>
    <t>735152152</t>
  </si>
  <si>
    <t>Otopné těleso panel VK jednodeskové bez přídavné přestupní plochy výška/délka 500/500 mm výkon 257 W</t>
  </si>
  <si>
    <t>https://podminky.urs.cz/item/CS_URS_2023_01/735152152</t>
  </si>
  <si>
    <t>735152153</t>
  </si>
  <si>
    <t>Otopné těleso panel VK jednodeskové bez přídavné přestupní plochy výška/délka 500/600 mm výkon 308 W</t>
  </si>
  <si>
    <t>https://podminky.urs.cz/item/CS_URS_2023_01/735152153</t>
  </si>
  <si>
    <t>735152171</t>
  </si>
  <si>
    <t>Otopné těleso panel VK jednodeskové bez přídavné přestupní plochy výška/délka 600/400 mm výkon 242 W kus</t>
  </si>
  <si>
    <t>https://podminky.urs.cz/item/CS_URS_2023_01/735152171</t>
  </si>
  <si>
    <t>735152172</t>
  </si>
  <si>
    <t>Otopné těleso panel VK jednodeskové bez přídavné přestupní plochy výška/délka 600/500 mm výkon 302 W</t>
  </si>
  <si>
    <t>https://podminky.urs.cz/item/CS_URS_2023_01/735152172</t>
  </si>
  <si>
    <t>735152180</t>
  </si>
  <si>
    <t>Otopné těleso panel VK jednodeskové bez přídavné přestupní plochy výška/délka 600/1400 mm výkon 846 W</t>
  </si>
  <si>
    <t>https://podminky.urs.cz/item/CS_URS_2023_01/735152180</t>
  </si>
  <si>
    <t>735152232</t>
  </si>
  <si>
    <t>Otopné těleso panelové VK jednodeskové 1 přídavná přestupní plocha výška/délka 400/500 mm výkon 354 W</t>
  </si>
  <si>
    <t>https://podminky.urs.cz/item/CS_URS_2023_01/735152232</t>
  </si>
  <si>
    <t>735152259</t>
  </si>
  <si>
    <t>Otopné těleso panel VK jednodeskové 1 přídavná přestupní plocha výška/délka 500/1200 mm výkon 1030W</t>
  </si>
  <si>
    <t>https://podminky.urs.cz/item/CS_URS_2023_01/735152259</t>
  </si>
  <si>
    <t>735152276</t>
  </si>
  <si>
    <t>Otopné těleso panelové VK jednodeskové 1 přídavná přestupní plocha výška/délka 600/900 mm výkon 902 W</t>
  </si>
  <si>
    <t>https://podminky.urs.cz/item/CS_URS_2023_01/735152276</t>
  </si>
  <si>
    <t>735152359</t>
  </si>
  <si>
    <t>Otopné těleso panel VK dvoudeskové bez přídavné přestupní plochy výška/délka 500/1200 mm výkon 1006 W</t>
  </si>
  <si>
    <t>https://podminky.urs.cz/item/CS_URS_2023_01/735152359</t>
  </si>
  <si>
    <t>735152360</t>
  </si>
  <si>
    <t>Otopné těleso panel VK dvoudeskové bez přídavné přestupní plochy výška/délka 500/1400 mm výkon 1173 W</t>
  </si>
  <si>
    <t>https://podminky.urs.cz/item/CS_URS_2023_01/735152360</t>
  </si>
  <si>
    <t>pc3</t>
  </si>
  <si>
    <t>Otopné těleso panelové VK dvoudeskové 1 přídavná přestupní plocha výška/délka 400/1200 mm výkon 1124 W</t>
  </si>
  <si>
    <t>pc4</t>
  </si>
  <si>
    <t>Otopné těleso panelové VK dvoudeskové 1 přídavná přestupní plocha výška/délka 400/1800 mm výkon1687 W</t>
  </si>
  <si>
    <t>735152581</t>
  </si>
  <si>
    <t>Otopné těleso panelové VK dvoudeskové 2 přídavné přestupní plochy výška/délka 600/1600 mm výkon 2686 W</t>
  </si>
  <si>
    <t>https://podminky.urs.cz/item/CS_URS_2023_01/735152581</t>
  </si>
  <si>
    <t>735152660</t>
  </si>
  <si>
    <t>Otopné těleso panelové VK třídeskové 3 přídavné přestupní plochy výška/délka 500/1400 mm výkon 2911 W</t>
  </si>
  <si>
    <t>https://podminky.urs.cz/item/CS_URS_2023_01/735152660</t>
  </si>
  <si>
    <t>pc5</t>
  </si>
  <si>
    <t>žebříkové koupenové těleso lineár 1220/450, výkon 462</t>
  </si>
  <si>
    <t>pc6</t>
  </si>
  <si>
    <t>žebříkové koupenové těleso lineár 1500/450, výkon581</t>
  </si>
  <si>
    <t>pc7</t>
  </si>
  <si>
    <t>žebříkové koupenové těleso lineár 1820/750, výkon1138</t>
  </si>
  <si>
    <t>pc8</t>
  </si>
  <si>
    <t>žebříkové koupenové těleso lineár 700/450, výkon 255</t>
  </si>
  <si>
    <t>735111810</t>
  </si>
  <si>
    <t>Demontáž otopného tělesa litinového článkového 15x0,29</t>
  </si>
  <si>
    <t>https://podminky.urs.cz/item/CS_URS_2023_01/735111810</t>
  </si>
  <si>
    <t>735151821</t>
  </si>
  <si>
    <t>Demontáž otopného tělesa panelového dvouřadého délka do 1500 mm</t>
  </si>
  <si>
    <t>https://podminky.urs.cz/item/CS_URS_2023_01/735151821</t>
  </si>
  <si>
    <t>735151831</t>
  </si>
  <si>
    <t>Demontáž otopného tělesa panelového třířadého délka do 1500 mm</t>
  </si>
  <si>
    <t>https://podminky.urs.cz/item/CS_URS_2023_01/735151831</t>
  </si>
  <si>
    <t>735159220</t>
  </si>
  <si>
    <t>Montáž otopných těles panelových dvouřadých délky do 1500 mm</t>
  </si>
  <si>
    <t>https://podminky.urs.cz/item/CS_URS_2023_01/735159220</t>
  </si>
  <si>
    <t>735159310</t>
  </si>
  <si>
    <t>Montáž otopných těles panelových třířadých délky do 1140 mm</t>
  </si>
  <si>
    <t>https://podminky.urs.cz/item/CS_URS_2023_01/735159310</t>
  </si>
  <si>
    <t>735119140</t>
  </si>
  <si>
    <t>Montáž otopného tělesa litinového článkového</t>
  </si>
  <si>
    <t>https://podminky.urs.cz/item/CS_URS_2023_01/735119140</t>
  </si>
  <si>
    <t>998735103</t>
  </si>
  <si>
    <t>Přesun hmot pro otopná tělesa stanovený z hmotnosti přesunovaného materiálu vodorovná dopravní vzdálenost do 50 m v objektech výšky přes 12 do 24 m</t>
  </si>
  <si>
    <t>https://podminky.urs.cz/item/CS_URS_2023_01/998735103</t>
  </si>
  <si>
    <t>783614561</t>
  </si>
  <si>
    <t>Základní jednonásobný syntetický nátěr potrubí DN do 100 mm</t>
  </si>
  <si>
    <t>https://podminky.urs.cz/item/CS_URS_2023_01/783614561</t>
  </si>
  <si>
    <t>783617615</t>
  </si>
  <si>
    <t>Krycí dvojnásobný syntetický tepelně odolný nátěr potrubí DN do 50 mm</t>
  </si>
  <si>
    <t>https://podminky.urs.cz/item/CS_URS_2023_01/783617615</t>
  </si>
  <si>
    <t>HZS</t>
  </si>
  <si>
    <t>Hodinové zúčtovací sazby</t>
  </si>
  <si>
    <t>Pol28</t>
  </si>
  <si>
    <t>napuštění a odvzdušnění rozvodů út</t>
  </si>
  <si>
    <t>hod</t>
  </si>
  <si>
    <t>512</t>
  </si>
  <si>
    <t>Pol29</t>
  </si>
  <si>
    <t>zaregulování rozvodů út</t>
  </si>
  <si>
    <t>Pol30</t>
  </si>
  <si>
    <t>topná zkouška</t>
  </si>
  <si>
    <t>Pol13</t>
  </si>
  <si>
    <t>dokumentace skutečného provedení</t>
  </si>
  <si>
    <t>Pol31</t>
  </si>
  <si>
    <t>dopojení uzlu VZD jednotky</t>
  </si>
  <si>
    <t>D.1.4.D - silnoproudá elektrotechnika</t>
  </si>
  <si>
    <t>Ing.Zbyněk Pecina</t>
  </si>
  <si>
    <t>Rozpočet a výkaz výměr zpracován v SW ASTRA Zlín - rozpočtování v oboru elektro, aktuální cenová úroveň (2023). Import do KROS4.</t>
  </si>
  <si>
    <t>D1 - Silnoproudá elektrotechnika</t>
  </si>
  <si>
    <t xml:space="preserve">    D2 - Rozvaděče</t>
  </si>
  <si>
    <t xml:space="preserve">      D3 - Rozvaděč R5</t>
  </si>
  <si>
    <t xml:space="preserve">      D4 - Rozvaděč R6</t>
  </si>
  <si>
    <t xml:space="preserve">      D5 - Rozvaděč RSLP2</t>
  </si>
  <si>
    <t xml:space="preserve">      D6 - Rozvaděč REPS</t>
  </si>
  <si>
    <t xml:space="preserve">    D7 - Elektromontáže</t>
  </si>
  <si>
    <t xml:space="preserve">      D8 - Montáž rozvaděčů</t>
  </si>
  <si>
    <t xml:space="preserve">        D9 - SVÍTIDLA</t>
  </si>
  <si>
    <t xml:space="preserve">        D10 - NOUZOVÁ SVÍTIDLA</t>
  </si>
  <si>
    <t xml:space="preserve">        D11 - RECYKLACE</t>
  </si>
  <si>
    <t xml:space="preserve">        D12 - KRABICE</t>
  </si>
  <si>
    <t xml:space="preserve">        D13 -  SVORKOVNICE KRABICOVÁ</t>
  </si>
  <si>
    <t xml:space="preserve">        D14 - TRUBKY, LIŠTY, ŽLABY</t>
  </si>
  <si>
    <t xml:space="preserve">        D15 - OCEL KRUHOVÁ</t>
  </si>
  <si>
    <t xml:space="preserve">        D16 - VYPÍNAČE, SPÍNAČE, ZÁSUVKY</t>
  </si>
  <si>
    <t xml:space="preserve">        D17 -  KRYT SPÍNAČE</t>
  </si>
  <si>
    <t xml:space="preserve">        D18 -  ZÁSUVKA NN</t>
  </si>
  <si>
    <t xml:space="preserve">        D19 -  RÁMEČEK,</t>
  </si>
  <si>
    <t xml:space="preserve">        D20 -  SNÍMAČ POHYBU PRO STROPNÍ MONTÁŽ, KOMPLETNÍ</t>
  </si>
  <si>
    <t xml:space="preserve">        D21 -  SPÍNAČ, PŘEPÍNAČ KOMPLETNÍ,  IP44</t>
  </si>
  <si>
    <t xml:space="preserve">        D22 -  ZÁSUVKA NN KOMPLETNÍ,  IP44</t>
  </si>
  <si>
    <t xml:space="preserve">        D23 -  ZÁSUVKA PRŮMYSLOVÁ, IP44, IP67</t>
  </si>
  <si>
    <t xml:space="preserve">        D24 - POŽÁRNÍ TLAČÍTKA</t>
  </si>
  <si>
    <t xml:space="preserve">        D25 - OSTATNÍ ZAŘÍZENÍ</t>
  </si>
  <si>
    <t xml:space="preserve">        D26 -  VODIČ PRO POSPOJOVÁNÍ</t>
  </si>
  <si>
    <t xml:space="preserve">        D27 -  KABEL SILOVÝ,IZOLACE PVC BEZ VODIČE PE</t>
  </si>
  <si>
    <t xml:space="preserve">        D28 -  KABEL SILOVÝ,IZOLACE PVC S VODIČEM PE</t>
  </si>
  <si>
    <t xml:space="preserve">        D29 -  KABEL SILOVÝ,IZOLACE PVC</t>
  </si>
  <si>
    <t xml:space="preserve">        D30 -  KABEL SDĚLOVACÍ STÍNĚNÝ</t>
  </si>
  <si>
    <t xml:space="preserve">        D31 - ŠŇŮRA PVC (CYSY)</t>
  </si>
  <si>
    <t xml:space="preserve">        D32 -  KABEL SE SNÍŽENOU HOŘLAVOSTÍ, S FUNKČNÍ SCHOPNOSTÍ PŘI POŽÁRU P60-R,  TŘÍDA REAKCE NA OHEŇ - B2 ca,</t>
  </si>
  <si>
    <t xml:space="preserve">        D33 - VYBOURANI OTVORU VE ZDIVU CIHELNEM DO PRUMERU 60mm</t>
  </si>
  <si>
    <t xml:space="preserve">        D34 - VYBOURANI OTVORU VE STENE BETONOVE DO PRUMERU 60mm</t>
  </si>
  <si>
    <t xml:space="preserve">        D35 - VYSEKANI KAPES VE ZDIVU CIHELNEM PRO KRABICE</t>
  </si>
  <si>
    <t xml:space="preserve">        D36 - VYSEKANI RYH VE ZDIVU CIHELNEM - HLOUBKA 30mm</t>
  </si>
  <si>
    <t xml:space="preserve">        D37 -  HRUBA VYPLN RYH MALTOU</t>
  </si>
  <si>
    <t xml:space="preserve">        D38 -  OMITKA RYH VE STENACH MALTOU</t>
  </si>
  <si>
    <t xml:space="preserve">        D39 - ODVOZ SUTI NA SKLÁDKU</t>
  </si>
  <si>
    <t xml:space="preserve">        D40 -  HODINOVE ZUCTOVACI SAZBY</t>
  </si>
  <si>
    <t xml:space="preserve">        D41 -  PROVEDENI REVIZNICH ZKOUSEK  DLE ČSN 33 2000-6 ed.2</t>
  </si>
  <si>
    <t xml:space="preserve">      D42 - Demontáže</t>
  </si>
  <si>
    <t xml:space="preserve">        D43 - Montáž kabelů hliníkových bez ukončení uložených pod omítkou stěn AYKYL, AYKYLS, 750 V</t>
  </si>
  <si>
    <t xml:space="preserve">        D44 - Montáž krabic elektroinstalačních protahovacích nebo odbočných a přístrojových  zapuštěných plastový</t>
  </si>
  <si>
    <t xml:space="preserve">        D45 - Montáž zásuvek a vypínačů domovních se zapojením vodičů, vestavných 10 popř.16 A bez odvrtání prof.o</t>
  </si>
  <si>
    <t xml:space="preserve">        D46 - Montáž svítidel žárovkových a zářivkových</t>
  </si>
  <si>
    <t xml:space="preserve">      D47 - Ostatní náklady</t>
  </si>
  <si>
    <t>D1</t>
  </si>
  <si>
    <t>Silnoproudá elektrotechnika</t>
  </si>
  <si>
    <t>D2</t>
  </si>
  <si>
    <t>Rozvaděče</t>
  </si>
  <si>
    <t>D3</t>
  </si>
  <si>
    <t>Rozvaděč R5</t>
  </si>
  <si>
    <t>1182-15371</t>
  </si>
  <si>
    <t>ZAPUŠTĚNÝ OCELOPLECHOVÝ 750x1550mm</t>
  </si>
  <si>
    <t>Ks</t>
  </si>
  <si>
    <t>1182-16107</t>
  </si>
  <si>
    <t>63-3 Vypínač</t>
  </si>
  <si>
    <t>1092-55784</t>
  </si>
  <si>
    <t>Elektroměr 3F, 1Tar. přímé měř. do 63 A</t>
  </si>
  <si>
    <t>1182-14068</t>
  </si>
  <si>
    <t>25E-3N-MZS Svodič bleskových proudů</t>
  </si>
  <si>
    <t>1182-15753</t>
  </si>
  <si>
    <t>6B-3 Jistič</t>
  </si>
  <si>
    <t>1182-14008</t>
  </si>
  <si>
    <t>Monitor sítě DS 3 UV</t>
  </si>
  <si>
    <t>1182-15625</t>
  </si>
  <si>
    <t>10B-1 Jistič</t>
  </si>
  <si>
    <t>1182-15643</t>
  </si>
  <si>
    <t>10C-1 Jistič</t>
  </si>
  <si>
    <t>1182-15756</t>
  </si>
  <si>
    <t>16B-3 Jistič</t>
  </si>
  <si>
    <t>1182-10011</t>
  </si>
  <si>
    <t>LS-1100 Pomocný spínač</t>
  </si>
  <si>
    <t>1182-14029</t>
  </si>
  <si>
    <t>16B-1N-030A Proudový chránič s nadproudovou ochranou</t>
  </si>
  <si>
    <t>1182-15938</t>
  </si>
  <si>
    <t>63-4-030AC Proudový chránič</t>
  </si>
  <si>
    <t>1182-10254</t>
  </si>
  <si>
    <t>20-20-A230 Instalační stykač</t>
  </si>
  <si>
    <t>1182-10258</t>
  </si>
  <si>
    <t>20-02-A230 Instalační stykač</t>
  </si>
  <si>
    <t>1182-14567</t>
  </si>
  <si>
    <t>16-001-A230 Impulzní relé</t>
  </si>
  <si>
    <t>1182-15993</t>
  </si>
  <si>
    <t>25-40-X024 Instalační stykač</t>
  </si>
  <si>
    <t>1182-10414</t>
  </si>
  <si>
    <t>Soklová zásuvka 230V/16A</t>
  </si>
  <si>
    <t>1002-2934</t>
  </si>
  <si>
    <t>Zásuvka průmyslová, přímá, s minimální velikostí příruby, vestavná montáž; řazení 3P+N+PE; b. IP 44, 16 A</t>
  </si>
  <si>
    <t>1042-228</t>
  </si>
  <si>
    <t>RSA 2,5 A Řadová svorka bílá</t>
  </si>
  <si>
    <t>D4</t>
  </si>
  <si>
    <t>Rozvaděč R6</t>
  </si>
  <si>
    <t>1182-15391</t>
  </si>
  <si>
    <t>NÁSTĚNNÝ OCELOPLECHOVÝ - 600 x 850 x 250-P</t>
  </si>
  <si>
    <t>1182-15624</t>
  </si>
  <si>
    <t>6B-1 Jistič</t>
  </si>
  <si>
    <t>1182-15627</t>
  </si>
  <si>
    <t>16B-1 Jistič</t>
  </si>
  <si>
    <t>1182-14035</t>
  </si>
  <si>
    <t>10C-1N-030A Proudový chránič s nadproudovou ochranou</t>
  </si>
  <si>
    <t>1182-14028</t>
  </si>
  <si>
    <t>10B-1N-030A Proudový chránič s nadproudovou ochranou</t>
  </si>
  <si>
    <t>1182-18586</t>
  </si>
  <si>
    <t>PS-1100-K Pomocný spínač</t>
  </si>
  <si>
    <t>1182-10265</t>
  </si>
  <si>
    <t>RSI-25-04-A230 Instalační stykač</t>
  </si>
  <si>
    <t>D5</t>
  </si>
  <si>
    <t>Rozvaděč RSLP2</t>
  </si>
  <si>
    <t>1182-15292</t>
  </si>
  <si>
    <t>NÁSTĚNNÝ PLASTOVÝ 400x500x100mm-P</t>
  </si>
  <si>
    <t>1182-16105</t>
  </si>
  <si>
    <t>32-3 Vypínač</t>
  </si>
  <si>
    <t>1182-14085</t>
  </si>
  <si>
    <t>335-3N-MZS Svodič přepětí</t>
  </si>
  <si>
    <t>1182-15645</t>
  </si>
  <si>
    <t>16C-1 Jistič</t>
  </si>
  <si>
    <t>D6</t>
  </si>
  <si>
    <t>Rozvaděč REPS</t>
  </si>
  <si>
    <t>1182-15390</t>
  </si>
  <si>
    <t>NÁSTĚNNÝ OCELOPLECHOVÝ - 600 x 650 x 250-P</t>
  </si>
  <si>
    <t>D7</t>
  </si>
  <si>
    <t>Elektromontáže</t>
  </si>
  <si>
    <t>D8</t>
  </si>
  <si>
    <t>Montáž rozvaděčů</t>
  </si>
  <si>
    <t>1191-292</t>
  </si>
  <si>
    <t>motáž rozvaděčů OCEP, nebo plastových, na stavbě, včetně zapojení rozvodů</t>
  </si>
  <si>
    <t>D9</t>
  </si>
  <si>
    <t>SVÍTIDLA</t>
  </si>
  <si>
    <t>1263-5753</t>
  </si>
  <si>
    <t>"B" - Interiérové - přisazené nebo závěsné, 5 x LED, 13W, 1296,2lm, Ra80, 4000K, opálový kryt, IP40</t>
  </si>
  <si>
    <t>1263-5705</t>
  </si>
  <si>
    <t>"C" - Interiérové - přisazené nebo závěsné, IP40, 4 x LED, 11,5W, 1093,5lm, Ra80, 3000K, opálový kryt, plechová lakovaná montura</t>
  </si>
  <si>
    <t>1263-5422</t>
  </si>
  <si>
    <t>"F" - LED Downlight, kruhový, IP20/IP40, 1 x LED, 6,7W, 934lm, Ra80, 0K</t>
  </si>
  <si>
    <t>1185-13782</t>
  </si>
  <si>
    <t>"G" - 1 x LED modul L13B07, 15W, d-420mm, sklo triplex opál mat svítidlo se skleněným stínidlem, IP43</t>
  </si>
  <si>
    <t>1185-12584</t>
  </si>
  <si>
    <t>"H" - Přisazené LED svítidlo s plastovým stínidlem, LED modul L16B07, 36W, d-400mm, stínítko PMMA, IP54, 1 x LED, 36W, 5070lm, Ra80, 4000K</t>
  </si>
  <si>
    <t>1263-3828</t>
  </si>
  <si>
    <t>"K" - Nástěnné, s vypínačem, kov, plast, bílá barva, ohebný krk pro směrování svítidla, LED, IP20</t>
  </si>
  <si>
    <t>1263-6058</t>
  </si>
  <si>
    <t>"M" - Průmyslové LED, zavřené, polykarbonát, IP66 LED, 36W, 4728lm</t>
  </si>
  <si>
    <t>D10</t>
  </si>
  <si>
    <t>NOUZOVÁ SVÍTIDLA</t>
  </si>
  <si>
    <t>1263-5089</t>
  </si>
  <si>
    <t>"N1" - 5W, nouzové, dočasné, 3 hod. IP40</t>
  </si>
  <si>
    <t>1263-5089.1</t>
  </si>
  <si>
    <t>"N1" - 5W, nouzové, dočasné, 3 hod. IP65</t>
  </si>
  <si>
    <t>D11</t>
  </si>
  <si>
    <t>RECYKLACE</t>
  </si>
  <si>
    <t>1184-445</t>
  </si>
  <si>
    <t>příspěvek na recyklaci svítidla</t>
  </si>
  <si>
    <t>D12</t>
  </si>
  <si>
    <t>KRABICE</t>
  </si>
  <si>
    <t>1123-2</t>
  </si>
  <si>
    <t>KU 68-1901_KA KRABICE UNIVERZÁLNÍ</t>
  </si>
  <si>
    <t>1123-4</t>
  </si>
  <si>
    <t>KU 68-1903_KA KRABICE ODBOČNÁ</t>
  </si>
  <si>
    <t>1123-4041</t>
  </si>
  <si>
    <t>8110 KRABICE</t>
  </si>
  <si>
    <t>1123-7271</t>
  </si>
  <si>
    <t>KO 125 E/EQ02 KRABICE ODB. S EQ SVORK.</t>
  </si>
  <si>
    <t>D13</t>
  </si>
  <si>
    <t xml:space="preserve"> SVORKOVNICE KRABICOVÁ</t>
  </si>
  <si>
    <t>1265-19</t>
  </si>
  <si>
    <t>2273-204 4x0,5-2,5mm2</t>
  </si>
  <si>
    <t>D14</t>
  </si>
  <si>
    <t>TRUBKY, LIŠTY, ŽLABY</t>
  </si>
  <si>
    <t>1123-64</t>
  </si>
  <si>
    <t>2323_H100 TRUBKA OHEBNÁ - LPFLEX</t>
  </si>
  <si>
    <t>1123-66</t>
  </si>
  <si>
    <t>2336_H50 TRUBKA OHEBNÁ - LPFLEX</t>
  </si>
  <si>
    <t>1123-4894</t>
  </si>
  <si>
    <t>8025HF TRUBKA TUHÁ 1250 N HF</t>
  </si>
  <si>
    <t>1123-4118</t>
  </si>
  <si>
    <t>LV 18X13_HA LIŠTA VKLÁDACÍ (3m)</t>
  </si>
  <si>
    <t>1123-7747</t>
  </si>
  <si>
    <t>LHD 40X20_HC LIŠTA HRANATÁ</t>
  </si>
  <si>
    <t>1123-7751</t>
  </si>
  <si>
    <t>LHD 40X40_HC LIŠTA HRANATÁ</t>
  </si>
  <si>
    <t>1123-10162</t>
  </si>
  <si>
    <t>DZI 60X200_BEZN ŽLAB DRÁT.S INT.SPOJKOU</t>
  </si>
  <si>
    <t>1123-6946</t>
  </si>
  <si>
    <t>DZZ/B_F ZÁVĚS</t>
  </si>
  <si>
    <t>D15</t>
  </si>
  <si>
    <t>OCEL KRUHOVÁ</t>
  </si>
  <si>
    <t>9999-199</t>
  </si>
  <si>
    <t>Závitová tyč D 8mm, montáž do hmoždinky do stropu a do držáku</t>
  </si>
  <si>
    <t>D16</t>
  </si>
  <si>
    <t>VYPÍNAČE, SPÍNAČE, ZÁSUVKY</t>
  </si>
  <si>
    <t>1002-4448</t>
  </si>
  <si>
    <t>3559-A01345 Přístroj spínače jednopólového (bezšroubové svorky); řazení 1, 1So (do hořl. podkladů B až E)</t>
  </si>
  <si>
    <t>1002-4450</t>
  </si>
  <si>
    <t>3559-A05345 Přístroj přepínače sériového (bezšroubové svorky); řazení 5 (do hořl. podkladů B až E)</t>
  </si>
  <si>
    <t>1002-4451</t>
  </si>
  <si>
    <t>3559-A06345 Přístroj přepínače střídavého (bezšroubové svorky); řazení 6, 6So (do hořl. podkladů B až E)</t>
  </si>
  <si>
    <t>1002-4456</t>
  </si>
  <si>
    <t>3559-A91345 Přístroj ovládače zapínacího se svorkou N (bezšroubové svorky); řazení 1/0, 1/0So, 1/0S (do hořl. podkladů B až E)</t>
  </si>
  <si>
    <t>D17</t>
  </si>
  <si>
    <t xml:space="preserve"> KRYT SPÍNAČE</t>
  </si>
  <si>
    <t>1002-14</t>
  </si>
  <si>
    <t>3558A-A651 B Kryt spínače kolébkového; b. bílá (do hořl. podkladů B až E - při použití bezšroubových přístrojů)</t>
  </si>
  <si>
    <t>1002-15</t>
  </si>
  <si>
    <t>3558A-A652 B Kryt spínače kolébkového, dělený; b. bílá (do hořl. podkladů B až E - při použití bezšroubových přístrojů)</t>
  </si>
  <si>
    <t>D18</t>
  </si>
  <si>
    <t xml:space="preserve"> ZÁSUVKA NN</t>
  </si>
  <si>
    <t>1002-4593</t>
  </si>
  <si>
    <t>Zásuvka jednonásobná (bezšroubové svorky), s ochranným kolíkem, s clonkami; řazení 2P+PE; b. bílá</t>
  </si>
  <si>
    <t>1002-5717</t>
  </si>
  <si>
    <t>Zásuvka dvojnásobná (bezšroubové svorky), s ochrannými kolíky, s natočenou dutinou, s clonkami; řazení 2x(2P+PE); b. bílá</t>
  </si>
  <si>
    <t>D19</t>
  </si>
  <si>
    <t xml:space="preserve"> RÁMEČEK,</t>
  </si>
  <si>
    <t>1002-24</t>
  </si>
  <si>
    <t>3901A-B10 B Rámeček pro elektroinstalační přístroje, jednonásobný; b. bílá (do hořl. podkladů B až E - při použití bezšroubových přístrojů)</t>
  </si>
  <si>
    <t>D20</t>
  </si>
  <si>
    <t xml:space="preserve"> SNÍMAČ POHYBU PRO STROPNÍ MONTÁŽ, KOMPLETNÍ</t>
  </si>
  <si>
    <t>1002-11293</t>
  </si>
  <si>
    <t>Snímač pohybu, povrchová montáž; b. bílá</t>
  </si>
  <si>
    <t>D21</t>
  </si>
  <si>
    <t xml:space="preserve"> SPÍNAČ, PŘEPÍNAČ KOMPLETNÍ,  IP44</t>
  </si>
  <si>
    <t>1002-524</t>
  </si>
  <si>
    <t>3559A-A06940 B Přepínač střídavý IP44, zapuštěná montáž; řazení 6 (1); b. bílá (do hořl. podkladů B až E)</t>
  </si>
  <si>
    <t>1002-515</t>
  </si>
  <si>
    <t>3559A-A05940 B Přepínač sériový IP44, zapuštěná montáž; řazení 5; b. bílá (do hořl. podkladů B až E)</t>
  </si>
  <si>
    <t>D22</t>
  </si>
  <si>
    <t xml:space="preserve"> ZÁSUVKA NN KOMPLETNÍ,  IP44</t>
  </si>
  <si>
    <t>1002-1100</t>
  </si>
  <si>
    <t>5518A-2999 B Zásuvka jednonásobná IP44, s ochranným kolíkem, s clonkami, s víčkem, bezšroubové svorky, zapuštěná montáž; řazení 2P+PE; d. Tango; b. bílá (do hořl. podkladů B až E)</t>
  </si>
  <si>
    <t>D23</t>
  </si>
  <si>
    <t xml:space="preserve"> ZÁSUVKA PRŮMYSLOVÁ, IP44, IP67</t>
  </si>
  <si>
    <t>1002-137</t>
  </si>
  <si>
    <t>416RS6 Zásuvka průmyslová, nástěnná montáž; řazení 3P+N+PE; b. IP44, 16 A</t>
  </si>
  <si>
    <t>D24</t>
  </si>
  <si>
    <t>POŽÁRNÍ TLAČÍTKA</t>
  </si>
  <si>
    <t>1002-8325</t>
  </si>
  <si>
    <t>Vypínací tlačítko se sklem - CENTRALSTOP, TOTALSTOP, SPÍNÁNÍ VĚTRÁNÍ CHÚC</t>
  </si>
  <si>
    <t>D25</t>
  </si>
  <si>
    <t>OSTATNÍ ZAŘÍZENÍ</t>
  </si>
  <si>
    <t>1223-7451</t>
  </si>
  <si>
    <t>prostorový interierový termostat, IP44 - 5-40st.C</t>
  </si>
  <si>
    <t>D26</t>
  </si>
  <si>
    <t xml:space="preserve"> VODIČ PRO POSPOJOVÁNÍ</t>
  </si>
  <si>
    <t>7004-22022</t>
  </si>
  <si>
    <t>CY4 Žlutozelený, volně</t>
  </si>
  <si>
    <t>7004-22023</t>
  </si>
  <si>
    <t>CY6 Žlutozelený, volně</t>
  </si>
  <si>
    <t>7004-22025</t>
  </si>
  <si>
    <t>CY16 Žlutozelený, volně</t>
  </si>
  <si>
    <t>7004-22027</t>
  </si>
  <si>
    <t>CY35 Žlutozelený, volně</t>
  </si>
  <si>
    <t>D27</t>
  </si>
  <si>
    <t xml:space="preserve"> KABEL SILOVÝ,IZOLACE PVC BEZ VODIČE PE</t>
  </si>
  <si>
    <t>7004-8054</t>
  </si>
  <si>
    <t>CYKY-O 2x1.5 mm2 , pod omítkou</t>
  </si>
  <si>
    <t>7004-8056</t>
  </si>
  <si>
    <t>CYKY-O 3x1.5 mm2 , pod omítkou</t>
  </si>
  <si>
    <t>7004-8059</t>
  </si>
  <si>
    <t>CYKY-O 4x1.5 mm2 , pod omítkou</t>
  </si>
  <si>
    <t>D28</t>
  </si>
  <si>
    <t xml:space="preserve"> KABEL SILOVÝ,IZOLACE PVC S VODIČEM PE</t>
  </si>
  <si>
    <t>7004-8068</t>
  </si>
  <si>
    <t>CYKY-J 3x1.5 mm2 , pod omítkou</t>
  </si>
  <si>
    <t>7004-8069</t>
  </si>
  <si>
    <t>CYKY-J 3x2.5 mm2 , pod omítkou</t>
  </si>
  <si>
    <t>7004-8079</t>
  </si>
  <si>
    <t>CYKY-J 5x2.5 mm2 , pod omítkou</t>
  </si>
  <si>
    <t>7004-8080</t>
  </si>
  <si>
    <t>CYKY-J 5x4 mm2 , pod omítkou</t>
  </si>
  <si>
    <t>7004-8082</t>
  </si>
  <si>
    <t>CYKY-J 5x10 mm2 , pod omítkou</t>
  </si>
  <si>
    <t>D29</t>
  </si>
  <si>
    <t xml:space="preserve"> KABEL SILOVÝ,IZOLACE PVC</t>
  </si>
  <si>
    <t>7004-8117</t>
  </si>
  <si>
    <t>CYKY-J 5x25 mm2 , pod omítkou</t>
  </si>
  <si>
    <t>7004-8364</t>
  </si>
  <si>
    <t>CYKY-J 4x95 mm2 , pod omítkou</t>
  </si>
  <si>
    <t>D30</t>
  </si>
  <si>
    <t xml:space="preserve"> KABEL SDĚLOVACÍ STÍNĚNÝ</t>
  </si>
  <si>
    <t>7004-8225</t>
  </si>
  <si>
    <t>SYKFY 2x2x0.5 , volně</t>
  </si>
  <si>
    <t>D31</t>
  </si>
  <si>
    <t>ŠŇŮRA PVC (CYSY)</t>
  </si>
  <si>
    <t>7004-8303</t>
  </si>
  <si>
    <t>H07RN-F 5x16 mm2 , volně</t>
  </si>
  <si>
    <t>D32</t>
  </si>
  <si>
    <t xml:space="preserve"> KABEL SE SNÍŽENOU HOŘLAVOSTÍ, S FUNKČNÍ SCHOPNOSTÍ PŘI POŽÁRU P60-R,  TŘÍDA REAKCE NA OHEŇ - B2 ca,</t>
  </si>
  <si>
    <t>7004-8183</t>
  </si>
  <si>
    <t>1-CXKH-V-O 3x1.5 mm2 , pevně</t>
  </si>
  <si>
    <t>212</t>
  </si>
  <si>
    <t>7004-8189</t>
  </si>
  <si>
    <t>1-CXKH-V-J 4x1.5 mm2 , pevně</t>
  </si>
  <si>
    <t>214</t>
  </si>
  <si>
    <t>7004-8187</t>
  </si>
  <si>
    <t>1-CXKH-V-J 3x1.5 mm2 , pevně</t>
  </si>
  <si>
    <t>216</t>
  </si>
  <si>
    <t>7004-8188</t>
  </si>
  <si>
    <t>1-CXKH-V-J 3x2.5 mm2 , pevně</t>
  </si>
  <si>
    <t>218</t>
  </si>
  <si>
    <t>7004-8197</t>
  </si>
  <si>
    <t>1-CXKH-V-J 5x4 mm2 , pevně</t>
  </si>
  <si>
    <t>220</t>
  </si>
  <si>
    <t>7004-8200</t>
  </si>
  <si>
    <t>1-CXKH-V-J 5x16 mm2 , pevně</t>
  </si>
  <si>
    <t>222</t>
  </si>
  <si>
    <t>D33</t>
  </si>
  <si>
    <t>VYBOURANI OTVORU VE ZDIVU CIHELNEM DO PRUMERU 60mm</t>
  </si>
  <si>
    <t>9999-1305</t>
  </si>
  <si>
    <t>Stena do 450mm</t>
  </si>
  <si>
    <t>224</t>
  </si>
  <si>
    <t>D34</t>
  </si>
  <si>
    <t>VYBOURANI OTVORU VE STENE BETONOVE DO PRUMERU 60mm</t>
  </si>
  <si>
    <t>9999-1320</t>
  </si>
  <si>
    <t>226</t>
  </si>
  <si>
    <t>D35</t>
  </si>
  <si>
    <t>VYSEKANI KAPES VE ZDIVU CIHELNEM PRO KRABICE</t>
  </si>
  <si>
    <t>9999-1350</t>
  </si>
  <si>
    <t>50x50x50 mm</t>
  </si>
  <si>
    <t>228</t>
  </si>
  <si>
    <t>9999-1352</t>
  </si>
  <si>
    <t>150x150x100 mm</t>
  </si>
  <si>
    <t>230</t>
  </si>
  <si>
    <t>D36</t>
  </si>
  <si>
    <t>VYSEKANI RYH VE ZDIVU CIHELNEM - HLOUBKA 30mm</t>
  </si>
  <si>
    <t>9999-1388</t>
  </si>
  <si>
    <t>Sire 30 mm</t>
  </si>
  <si>
    <t>232</t>
  </si>
  <si>
    <t>9999-1389</t>
  </si>
  <si>
    <t>Sire 70 mm</t>
  </si>
  <si>
    <t>234</t>
  </si>
  <si>
    <t>9999-1390</t>
  </si>
  <si>
    <t>Sire 100 mm</t>
  </si>
  <si>
    <t>236</t>
  </si>
  <si>
    <t>D37</t>
  </si>
  <si>
    <t xml:space="preserve"> HRUBA VYPLN RYH MALTOU</t>
  </si>
  <si>
    <t>9999-1492</t>
  </si>
  <si>
    <t>Jakekoliv sire</t>
  </si>
  <si>
    <t>238</t>
  </si>
  <si>
    <t>D38</t>
  </si>
  <si>
    <t xml:space="preserve"> OMITKA RYH VE STENACH MALTOU</t>
  </si>
  <si>
    <t>9999-1494</t>
  </si>
  <si>
    <t>Sire do 150 mm</t>
  </si>
  <si>
    <t>240</t>
  </si>
  <si>
    <t>D39</t>
  </si>
  <si>
    <t>ODVOZ SUTI NA SKLÁDKU</t>
  </si>
  <si>
    <t>9999-1186</t>
  </si>
  <si>
    <t>doprava suti na stavě, odvoz suti na skládku včetně poplatku za uložení</t>
  </si>
  <si>
    <t>242</t>
  </si>
  <si>
    <t>D40</t>
  </si>
  <si>
    <t xml:space="preserve"> HODINOVE ZUCTOVACI SAZBY</t>
  </si>
  <si>
    <t>9999-1286</t>
  </si>
  <si>
    <t>Napojeni na stavajici zarizeni, montážní práce pro ostatní specialisty - VZT, ZOKT, SLP...</t>
  </si>
  <si>
    <t>244</t>
  </si>
  <si>
    <t>9999-1298</t>
  </si>
  <si>
    <t>závěrečná zpráva TIČR</t>
  </si>
  <si>
    <t>246</t>
  </si>
  <si>
    <t>D41</t>
  </si>
  <si>
    <t xml:space="preserve"> PROVEDENI REVIZNICH ZKOUSEK  DLE ČSN 33 2000-6 ed.2</t>
  </si>
  <si>
    <t>9999-1298.1</t>
  </si>
  <si>
    <t>Revizni technik</t>
  </si>
  <si>
    <t>248</t>
  </si>
  <si>
    <t>D42</t>
  </si>
  <si>
    <t>Demontáže</t>
  </si>
  <si>
    <t>1191-292.1</t>
  </si>
  <si>
    <t>demontáž rozvodnic na stavbě, odborná likvidace</t>
  </si>
  <si>
    <t>250</t>
  </si>
  <si>
    <t>D43</t>
  </si>
  <si>
    <t>Montáž kabelů hliníkových bez ukončení uložených pod omítkou stěn AYKYL, AYKYLS, 750 V</t>
  </si>
  <si>
    <t>9998-8419</t>
  </si>
  <si>
    <t>do 5x25</t>
  </si>
  <si>
    <t>252</t>
  </si>
  <si>
    <t>D44</t>
  </si>
  <si>
    <t xml:space="preserve">Montáž krabic elektroinstalačních protahovacích nebo odbočných a přístrojových  zapuštěných plastový</t>
  </si>
  <si>
    <t>9998-530</t>
  </si>
  <si>
    <t>KU68/2-1902, KO97</t>
  </si>
  <si>
    <t>254</t>
  </si>
  <si>
    <t>D45</t>
  </si>
  <si>
    <t>Montáž zásuvek a vypínačů domovních se zapojením vodičů, vestavných 10 popř.16 A bez odvrtání prof.o</t>
  </si>
  <si>
    <t>9998-4235</t>
  </si>
  <si>
    <t>zásuvek 2P + PE, vypínačů</t>
  </si>
  <si>
    <t>256</t>
  </si>
  <si>
    <t>D46</t>
  </si>
  <si>
    <t>Montáž svítidel žárovkových a zářivkových</t>
  </si>
  <si>
    <t>9998-5028</t>
  </si>
  <si>
    <t>Demontáž svítidla včetně světelných zdrojů a jejich odborná likvidace jako nebezpečný odpad</t>
  </si>
  <si>
    <t>258</t>
  </si>
  <si>
    <t>D47</t>
  </si>
  <si>
    <t>Ostatní náklady</t>
  </si>
  <si>
    <t>Pol16</t>
  </si>
  <si>
    <t>Doprava</t>
  </si>
  <si>
    <t>548601903</t>
  </si>
  <si>
    <t>Pol17</t>
  </si>
  <si>
    <t>Přesun</t>
  </si>
  <si>
    <t>160509166</t>
  </si>
  <si>
    <t>Pol18</t>
  </si>
  <si>
    <t>Podružný materiál</t>
  </si>
  <si>
    <t>260</t>
  </si>
  <si>
    <t>D.1.4.D - 1 - vnější ochrana před bleskem</t>
  </si>
  <si>
    <t>D1 - Vnější ochrana před bleskem</t>
  </si>
  <si>
    <t xml:space="preserve">    D2 -  DRÁT</t>
  </si>
  <si>
    <t xml:space="preserve">    D3 - OCELOVÝ DRÁT POZINKOVANÝ</t>
  </si>
  <si>
    <t xml:space="preserve">    D4 - OCELOVÝ PÁSEK POZINKOVANÝ</t>
  </si>
  <si>
    <t xml:space="preserve">    D5 - DRŽÁK JÍMACÍ TYČE A OCHRANNÉ TRUBKY</t>
  </si>
  <si>
    <t xml:space="preserve">    D6 - SVORKA HROMOSVODNÍ,UZEMŇOVACÍ</t>
  </si>
  <si>
    <t xml:space="preserve">    D7 - JÍMACÍ TYČ A OCHRANNÁ TRUBKA</t>
  </si>
  <si>
    <t xml:space="preserve">    D8 - MONTÁŽNÍ PRÁCE</t>
  </si>
  <si>
    <t xml:space="preserve">    D9 - PROVEDENI REVIZNICH ZKOUSEK DLE CSN 33 2000-6 ed.2</t>
  </si>
  <si>
    <t xml:space="preserve">      D10 - Demontáže</t>
  </si>
  <si>
    <t xml:space="preserve">    D11 - Montáž hromosvodného vedení svodových drátů nebo lan</t>
  </si>
  <si>
    <t xml:space="preserve">    D12 -  JÍMACÍ TYČ A OCHRANNÁ TRUBKA</t>
  </si>
  <si>
    <t xml:space="preserve">    D13 - Montáž hromosvodného vedení - ochranných prvků</t>
  </si>
  <si>
    <t xml:space="preserve">      D14 - Ostatní náklady</t>
  </si>
  <si>
    <t>Vnější ochrana před bleskem</t>
  </si>
  <si>
    <t xml:space="preserve"> DRÁT</t>
  </si>
  <si>
    <t>1244-370</t>
  </si>
  <si>
    <t>Drát 8 AlMgSi T/4 drát ø 8mm AlMgSi T/4 (0,135kg/m) měkký, pevně, včetně montáže podpěr</t>
  </si>
  <si>
    <t>OCELOVÝ DRÁT POZINKOVANÝ</t>
  </si>
  <si>
    <t>1244-3</t>
  </si>
  <si>
    <t>Drát 10 drát o 10mm(0,62kg/m), volně</t>
  </si>
  <si>
    <t>OCELOVÝ PÁSEK POZINKOVANÝ</t>
  </si>
  <si>
    <t>1244-8</t>
  </si>
  <si>
    <t>Páska 30x4 páska 30x4 (0,95 kg/m), volně</t>
  </si>
  <si>
    <t>DRŽÁK JÍMACÍ TYČE A OCHRANNÉ TRUBKY</t>
  </si>
  <si>
    <t>1244-390</t>
  </si>
  <si>
    <t>PV 15a N na hřebenáče nerez, L/H 190-220/100mm</t>
  </si>
  <si>
    <t>1127-800</t>
  </si>
  <si>
    <t>PV 17 vrut 8/250, N podpěra vedení pro vl.eternit</t>
  </si>
  <si>
    <t>SVORKA HROMOSVODNÍ,UZEMŇOVACÍ</t>
  </si>
  <si>
    <t>1244-414</t>
  </si>
  <si>
    <t>SZc N zkušební nerez</t>
  </si>
  <si>
    <t>1244-412</t>
  </si>
  <si>
    <t>SS N spojovací nerez</t>
  </si>
  <si>
    <t>1244-419</t>
  </si>
  <si>
    <t>SOc N na okapové žlaby nerez</t>
  </si>
  <si>
    <t>1244-408</t>
  </si>
  <si>
    <t>SU N univerzální nerez</t>
  </si>
  <si>
    <t>1244-88</t>
  </si>
  <si>
    <t>SR 2a svorka páska-páska M6</t>
  </si>
  <si>
    <t>1244-239</t>
  </si>
  <si>
    <t>SR 3a svorka páska-drát</t>
  </si>
  <si>
    <t>JÍMACÍ TYČ A OCHRANNÁ TRUBKA</t>
  </si>
  <si>
    <t>1244-535</t>
  </si>
  <si>
    <t>JR PV 15 jímací tyč 1m k PV15 a, b, c, d, e</t>
  </si>
  <si>
    <t>1244-124</t>
  </si>
  <si>
    <t>OT 1,7 ochranná trubka, L 1700mm</t>
  </si>
  <si>
    <t>1244-32</t>
  </si>
  <si>
    <t>DJD, D20mm, L 100mm, vrut 8/100mm, včetně hmoždinky</t>
  </si>
  <si>
    <t>MONTÁŽNÍ PRÁCE</t>
  </si>
  <si>
    <t>9999-839</t>
  </si>
  <si>
    <t>Štítek pro označení svodu</t>
  </si>
  <si>
    <t>9999-840</t>
  </si>
  <si>
    <t>Tvarování mont.dílu</t>
  </si>
  <si>
    <t>9999-840.1</t>
  </si>
  <si>
    <t>bezpečnostní tabulka</t>
  </si>
  <si>
    <t>9999-840.2</t>
  </si>
  <si>
    <t>Smršťovací návlek - přechod ze země na vzduch, z betonu na vzduch</t>
  </si>
  <si>
    <t>PROVEDENI REVIZNICH ZKOUSEK DLE CSN 33 2000-6 ed.2</t>
  </si>
  <si>
    <t>Revizni technik - výchozí revize, vypracování revizní zprávy</t>
  </si>
  <si>
    <t>Montáž hromosvodného vedení svodových drátů nebo lan</t>
  </si>
  <si>
    <t>9998-742</t>
  </si>
  <si>
    <t>s podpěrami do 10 mm</t>
  </si>
  <si>
    <t xml:space="preserve"> JÍMACÍ TYČ A OCHRANNÁ TRUBKA</t>
  </si>
  <si>
    <t>1244-118</t>
  </si>
  <si>
    <t>JR 1,5 s rovným koncem, L 1500mm</t>
  </si>
  <si>
    <t>Montáž hromosvodného vedení - ochranných prvků</t>
  </si>
  <si>
    <t>9998-756</t>
  </si>
  <si>
    <t>úhelníků nebo trubek do zdiva</t>
  </si>
  <si>
    <t>Pol15</t>
  </si>
  <si>
    <t>podružný materiál</t>
  </si>
  <si>
    <t>D.1.4.E/E1 a E2 - elektronické komunikace</t>
  </si>
  <si>
    <t>Úroveň 3:</t>
  </si>
  <si>
    <t>D.1.SO01.4E.1-1.1 - Systém UKS pasivní prvky</t>
  </si>
  <si>
    <t xml:space="preserve"> </t>
  </si>
  <si>
    <t>74233-1 - Systém UKS-pasivní prvky, zásuvky, učebny, kabely</t>
  </si>
  <si>
    <t xml:space="preserve">    74233-1.1 - Pasivní prvky datové rozvaděče</t>
  </si>
  <si>
    <t xml:space="preserve">      74233-1.1.1 - RD-A1 úprava rozvaděče</t>
  </si>
  <si>
    <t xml:space="preserve">      74233-1.1.2 - RD-A2 úprava a doplnění</t>
  </si>
  <si>
    <t xml:space="preserve">        74233-1.1.2.1 - horizontální rozvody-patch</t>
  </si>
  <si>
    <t xml:space="preserve">        74233-1.1.2.2 - propojovací patch kabely v rozvaděči</t>
  </si>
  <si>
    <t xml:space="preserve">        74233-1.1.2.3 - instalace a nastavení sítí</t>
  </si>
  <si>
    <t xml:space="preserve">      74233-1.1.3 - RD-A3 datový rozvaděč</t>
  </si>
  <si>
    <t xml:space="preserve">        74233-1.1.3.1 - základní vybavení</t>
  </si>
  <si>
    <t xml:space="preserve">        74233-1.1.3.2 - vertikální připojení-optika</t>
  </si>
  <si>
    <t xml:space="preserve">        74233-1.1.3.3 - horizontální rozvody-patch</t>
  </si>
  <si>
    <t xml:space="preserve">        74233-1.1.3.4 - propojovací patch kabely v rozvaděči</t>
  </si>
  <si>
    <t xml:space="preserve">        74233-1.1.3.5 - instalace a nastavení sítí</t>
  </si>
  <si>
    <t xml:space="preserve">      74233-1.1.4 - RD-AS úprava a doplnění</t>
  </si>
  <si>
    <t xml:space="preserve">    74233-1.2 - Zásuvky datové a SAT</t>
  </si>
  <si>
    <t xml:space="preserve">      74233-1.2.1 - datová singl zásuvka pod omítku do SDK 1x RJ45/PoE+ UTP cat.6 beznástr. komplet bílá řada standard</t>
  </si>
  <si>
    <t xml:space="preserve">      74233-1.2.2 - datová dvojzásuvka pod omítku do SDK 2x RJ45/PoE+, UTP cat.6 beznástr komplet bílá řada standard</t>
  </si>
  <si>
    <t xml:space="preserve">      74233-1.2.3 - zásuvka SAT/TV-RD+ RJ45/PoE+ v dvojrámečku pod omítku do SDK UTP cat.6, beznástrojová, test na PoE</t>
  </si>
  <si>
    <t xml:space="preserve">      74233-1.2.4 - datová dvojzásuvka na podparapet 2x RJ45/PoE+ UTP cat.6, beznástrojová, komplet, bílá, řada standard</t>
  </si>
  <si>
    <t xml:space="preserve">    74233-1.3 - Učebny-úpravy, demontáže, vybavení AV propojením</t>
  </si>
  <si>
    <t xml:space="preserve">      74233-1.3.1 - podlahové krabice-FB</t>
  </si>
  <si>
    <t xml:space="preserve">      74233-1.3.2 - vybavení FB-4x RJ45/PoE, UTP cat.6, 2xUSB, 2xHDMI, 4xAudio jack, 1xVGA,řada standard</t>
  </si>
  <si>
    <t xml:space="preserve">      74233-1.3.3 - zásuvky AV a LAN pod omítku</t>
  </si>
  <si>
    <t xml:space="preserve">      74233-1.3.4 - elektroinstalace učeben</t>
  </si>
  <si>
    <t xml:space="preserve">      74233.1.3.5 - úpravy a demontáže ve stávajících učebnách</t>
  </si>
  <si>
    <t xml:space="preserve">    74233-1.4 - Kabely horizontálního a vertikálního rozvodu</t>
  </si>
  <si>
    <t xml:space="preserve">      74233-1.4.1 - metalické kabely</t>
  </si>
  <si>
    <t xml:space="preserve">      74233-1.4.2 - optické kabely</t>
  </si>
  <si>
    <t xml:space="preserve">      74233-1.4.3 - patch kabely k zařízením</t>
  </si>
  <si>
    <t xml:space="preserve">    74233-1.5 - napojení jednotlivých SLP na 230V</t>
  </si>
  <si>
    <t xml:space="preserve">    74233-1.6 - ostatní náklady</t>
  </si>
  <si>
    <t>74233-1</t>
  </si>
  <si>
    <t>Systém UKS-pasivní prvky, zásuvky, učebny, kabely</t>
  </si>
  <si>
    <t>74233-1.1</t>
  </si>
  <si>
    <t>Pasivní prvky datové rozvaděče</t>
  </si>
  <si>
    <t>74233-1.1.1</t>
  </si>
  <si>
    <t>RD-A1 úprava rozvaděče</t>
  </si>
  <si>
    <t>742330011mh4</t>
  </si>
  <si>
    <t>Demontáž, posunutí na stěnu pod strop, úprava rozvodu, přepojení</t>
  </si>
  <si>
    <t>-1734842879</t>
  </si>
  <si>
    <t>742330025</t>
  </si>
  <si>
    <t>Montáž strukturované kabeláže příslušenství a ostatní práce k rozvaděčům patch panelu IDSN, 50 portů</t>
  </si>
  <si>
    <t>1655522296</t>
  </si>
  <si>
    <t>SLP169</t>
  </si>
  <si>
    <t>TEL 19"PANEL 50RJ45 110</t>
  </si>
  <si>
    <t>-394800273</t>
  </si>
  <si>
    <t>74233-1.1.2</t>
  </si>
  <si>
    <t>RD-A2 úprava a doplnění</t>
  </si>
  <si>
    <t>74233-1.1.2.1</t>
  </si>
  <si>
    <t>horizontální rozvody-patch</t>
  </si>
  <si>
    <t>742330024-R1</t>
  </si>
  <si>
    <t>Montáž patch panelu pro 4 kazety a 24 portů UTP/FTP</t>
  </si>
  <si>
    <t>-2133896189</t>
  </si>
  <si>
    <t>SLP152</t>
  </si>
  <si>
    <t>PATCH PANEL 19" MODULÁRNÍ</t>
  </si>
  <si>
    <t>-1558149049</t>
  </si>
  <si>
    <t>742330024-R2</t>
  </si>
  <si>
    <t>Montáž modulu 6xRJ45 FTP</t>
  </si>
  <si>
    <t>-1218560223</t>
  </si>
  <si>
    <t>SLP153</t>
  </si>
  <si>
    <t>BLOK 6XRJ45 UTP CAT6</t>
  </si>
  <si>
    <t>2048365245</t>
  </si>
  <si>
    <t>742330021</t>
  </si>
  <si>
    <t>Montáž strukturované kabeláže příslušenství a ostatní práce k rozvaděčům police</t>
  </si>
  <si>
    <t>-758276827</t>
  </si>
  <si>
    <t>SLP154</t>
  </si>
  <si>
    <t>POLICE 800 50KG</t>
  </si>
  <si>
    <t>1960225169</t>
  </si>
  <si>
    <t>742330101</t>
  </si>
  <si>
    <t>Montáž strukturované kabeláže měření segmentu metalického s vyhotovením protokolu</t>
  </si>
  <si>
    <t>-116832694</t>
  </si>
  <si>
    <t>48+106</t>
  </si>
  <si>
    <t>742330052</t>
  </si>
  <si>
    <t>Montáž strukturované kabeláže zásuvek datových popis portů patchpanelu</t>
  </si>
  <si>
    <t>-1619000156</t>
  </si>
  <si>
    <t>742330022</t>
  </si>
  <si>
    <t>Montáž strukturované kabeláže příslušenství a ostatní práce k rozvaděčům napájecího panelu</t>
  </si>
  <si>
    <t>-686192440</t>
  </si>
  <si>
    <t>SLP156</t>
  </si>
  <si>
    <t>HORIZONTÁLNÍ PDU 3680W, 6X ZÁSUVKA 230V ČSN, PROUDOVÝ CHRÁNIČ S NADPROUDOVOU OCHRANOU 1P+N</t>
  </si>
  <si>
    <t>859017771</t>
  </si>
  <si>
    <t>742330023</t>
  </si>
  <si>
    <t>Montáž strukturované kabeláže příslušenství a ostatní práce k rozvaděčům vyvazovacíhoho panelu 1U</t>
  </si>
  <si>
    <t>-786230127</t>
  </si>
  <si>
    <t>SLP157</t>
  </si>
  <si>
    <t>HORIZONTÁLNÍ ORGANIZÁTOR 1U</t>
  </si>
  <si>
    <t>1500410106</t>
  </si>
  <si>
    <t>74233-1.1.2.2</t>
  </si>
  <si>
    <t>propojovací patch kabely v rozvaděči</t>
  </si>
  <si>
    <t>742330011mh1</t>
  </si>
  <si>
    <t>Montáž patch kabelu do rozvaděče - k zařízení</t>
  </si>
  <si>
    <t>719636465</t>
  </si>
  <si>
    <t>SLP159</t>
  </si>
  <si>
    <t>PROPOJOVACÍ KABEL LC/LC DUPLEX OS1 2M</t>
  </si>
  <si>
    <t>-11201718</t>
  </si>
  <si>
    <t>SLP160</t>
  </si>
  <si>
    <t>PATCH KABEL CAT.6 U/UTP 1M</t>
  </si>
  <si>
    <t>-2059738149</t>
  </si>
  <si>
    <t>SLP161</t>
  </si>
  <si>
    <t>PATCH KABEL CAT.6 U/UTP 2M</t>
  </si>
  <si>
    <t>-932509426</t>
  </si>
  <si>
    <t>SLP162</t>
  </si>
  <si>
    <t>PATCH KABEL CAT.6 U/UTP 3M</t>
  </si>
  <si>
    <t>-806528579</t>
  </si>
  <si>
    <t>74233-1.1.2.3</t>
  </si>
  <si>
    <t>instalace a nastavení sítí</t>
  </si>
  <si>
    <t>742330011mh2</t>
  </si>
  <si>
    <t>Implementace IT technologie, spolupráce servisní organizace a IT technik</t>
  </si>
  <si>
    <t>-264820286</t>
  </si>
  <si>
    <t>742330011mh3</t>
  </si>
  <si>
    <t>Instalace a oživení aktivních prvků, napojení na WAN, SAP, Tel, Firewall stanic</t>
  </si>
  <si>
    <t>414473119</t>
  </si>
  <si>
    <t>74233-1.1.3</t>
  </si>
  <si>
    <t>RD-A3 datový rozvaděč</t>
  </si>
  <si>
    <t>742330002</t>
  </si>
  <si>
    <t>Montáž strukturované kabeláže rozvaděče stojanového</t>
  </si>
  <si>
    <t>579743215</t>
  </si>
  <si>
    <t>74233-1.1.3.1</t>
  </si>
  <si>
    <t>základní vybavení</t>
  </si>
  <si>
    <t>SLP171</t>
  </si>
  <si>
    <t>ROZVÁDĚČ 42U 800x800x2026 MM</t>
  </si>
  <si>
    <t>-1491649920</t>
  </si>
  <si>
    <t>742330011mh5</t>
  </si>
  <si>
    <t>Montáž ocelových lišt do rozvaděčů</t>
  </si>
  <si>
    <t>1793236482</t>
  </si>
  <si>
    <t>SLP172</t>
  </si>
  <si>
    <t>19" VERTIKÁLNÍ LIŠTY 42U 2KS</t>
  </si>
  <si>
    <t>-2064249531</t>
  </si>
  <si>
    <t>SLP173</t>
  </si>
  <si>
    <t>BOČNÍ VYVAZOVACÍ ŽLAB 42U</t>
  </si>
  <si>
    <t>-1220088536</t>
  </si>
  <si>
    <t>SLP174</t>
  </si>
  <si>
    <t>VYVAZOVACÍ HÁKY 6KS</t>
  </si>
  <si>
    <t>-1457979208</t>
  </si>
  <si>
    <t>1962222999</t>
  </si>
  <si>
    <t>SLP175</t>
  </si>
  <si>
    <t>805472336</t>
  </si>
  <si>
    <t>-1607853647</t>
  </si>
  <si>
    <t>SLP176</t>
  </si>
  <si>
    <t>-1373038280</t>
  </si>
  <si>
    <t>-829658081</t>
  </si>
  <si>
    <t>SLP177</t>
  </si>
  <si>
    <t>-1889592529</t>
  </si>
  <si>
    <t>74233-1.1.3.2</t>
  </si>
  <si>
    <t>vertikální připojení-optika</t>
  </si>
  <si>
    <t>742330026</t>
  </si>
  <si>
    <t>Montáž strukturované kabeláže příslušenství a ostatní práce k rozvaděčům panelu pro 24 x optický konektor včetně vany</t>
  </si>
  <si>
    <t>-1165094343</t>
  </si>
  <si>
    <t>SLP179</t>
  </si>
  <si>
    <t>KAZETOVÝ OPTICKÝ PANEL PRO MAX. 96 VLÁKEN 1U</t>
  </si>
  <si>
    <t>1731353733</t>
  </si>
  <si>
    <t>742330026mh2</t>
  </si>
  <si>
    <t>Montáž optické kazety bez svárů</t>
  </si>
  <si>
    <t>613593861</t>
  </si>
  <si>
    <t>SLP180</t>
  </si>
  <si>
    <t>OPTICKÁ KAZETA PRO MAX. 24 VLÁKEN VČETNE DRŽÁKU SVÁRŮ</t>
  </si>
  <si>
    <t>303226932</t>
  </si>
  <si>
    <t>742330026mh3</t>
  </si>
  <si>
    <t>Montáž optického bloku pro 6-12 vláken</t>
  </si>
  <si>
    <t>1285746912</t>
  </si>
  <si>
    <t>SLP181</t>
  </si>
  <si>
    <t>BLOK SM 12 VLÁKEN</t>
  </si>
  <si>
    <t>-50197658</t>
  </si>
  <si>
    <t>742330028</t>
  </si>
  <si>
    <t>Montáž pigtailu - optický svár</t>
  </si>
  <si>
    <t>-833586651</t>
  </si>
  <si>
    <t>742330031</t>
  </si>
  <si>
    <t>Montáž strukturované kabeláže příslušenství a ostatní práce k rozvaděčům teplem smrštitelná ochrana sváru</t>
  </si>
  <si>
    <t>-573958951</t>
  </si>
  <si>
    <t>742330102</t>
  </si>
  <si>
    <t>Montáž strukturované kabeláže měření segmentu optického, měření útlumu, 2 okna</t>
  </si>
  <si>
    <t>888761098</t>
  </si>
  <si>
    <t>SLP182</t>
  </si>
  <si>
    <t>PIGTAIL OS2 1M LSZH</t>
  </si>
  <si>
    <t>-65795705</t>
  </si>
  <si>
    <t>SLP290</t>
  </si>
  <si>
    <t>TRUB. NA OCHR. SVÁRU 50KS</t>
  </si>
  <si>
    <t>519766123</t>
  </si>
  <si>
    <t>74233-1.1.3.3</t>
  </si>
  <si>
    <t>2002212745</t>
  </si>
  <si>
    <t>SLP184</t>
  </si>
  <si>
    <t>558739692</t>
  </si>
  <si>
    <t>1766379868</t>
  </si>
  <si>
    <t>SLP185</t>
  </si>
  <si>
    <t>-230395488</t>
  </si>
  <si>
    <t>-2109076413</t>
  </si>
  <si>
    <t>SLP188</t>
  </si>
  <si>
    <t>505028413</t>
  </si>
  <si>
    <t>1092820090</t>
  </si>
  <si>
    <t>0+0+60+56+55+6</t>
  </si>
  <si>
    <t>-1915152512</t>
  </si>
  <si>
    <t>74233-1.1.3.4</t>
  </si>
  <si>
    <t>1445294074</t>
  </si>
  <si>
    <t>1706480347</t>
  </si>
  <si>
    <t>1517482236</t>
  </si>
  <si>
    <t>313476023</t>
  </si>
  <si>
    <t>875893800</t>
  </si>
  <si>
    <t>74233-1.1.3.5</t>
  </si>
  <si>
    <t>-121582458</t>
  </si>
  <si>
    <t>-1448762526</t>
  </si>
  <si>
    <t>74233-1.1.4</t>
  </si>
  <si>
    <t>RD-AS úprava a doplnění</t>
  </si>
  <si>
    <t>742330011mh6</t>
  </si>
  <si>
    <t>Úprava rozvodu před stavebními pracemi, přesun RD-AS do objektu B, zajištění konektivity při stavebních pracech, závěrečný přesun RD-AS do 6.05</t>
  </si>
  <si>
    <t>-1044869479</t>
  </si>
  <si>
    <t>74233-1.2</t>
  </si>
  <si>
    <t>Zásuvky datové a SAT</t>
  </si>
  <si>
    <t>74233-1.2.1</t>
  </si>
  <si>
    <t>datová singl zásuvka pod omítku do SDK 1x RJ45/PoE+ UTP cat.6 beznástr. komplet bílá řada standard</t>
  </si>
  <si>
    <t>742110501</t>
  </si>
  <si>
    <t>Montáž krabic elektroinstalačních s víčkem zapuštěných plastových včetně zasekání odbočných kruhových</t>
  </si>
  <si>
    <t>530242128</t>
  </si>
  <si>
    <t>0+0+44+42+27+0</t>
  </si>
  <si>
    <t>742330041</t>
  </si>
  <si>
    <t>Montáž strukturované kabeláže zásuvek datových pod omítku, do nábytku, do parapetního žlabu nebo podlahové krabice jednozásuvky</t>
  </si>
  <si>
    <t>-2036621785</t>
  </si>
  <si>
    <t>742330051</t>
  </si>
  <si>
    <t>Montáž strukturované kabeláže zásuvek datových popis portu zásuvky</t>
  </si>
  <si>
    <t>-1212291496</t>
  </si>
  <si>
    <t>SLP210</t>
  </si>
  <si>
    <t>DATOVÁ ZÁSUVKA STANDARDU 45 X 45 MM, 1XRJ45 UTP CAT.6, BEZNÁSTROJOVÁ, TESTOVANÁ NA POE+, 1 MODUL, BÍLÁ</t>
  </si>
  <si>
    <t>1775925183</t>
  </si>
  <si>
    <t>SLP211</t>
  </si>
  <si>
    <t>MONTÁŽNÍ DESKA 2M</t>
  </si>
  <si>
    <t>554916072</t>
  </si>
  <si>
    <t>SLP212</t>
  </si>
  <si>
    <t>KRYCÍ RÁMEČEK 2M BÍLÁ</t>
  </si>
  <si>
    <t>-1531678058</t>
  </si>
  <si>
    <t>SLP213</t>
  </si>
  <si>
    <t>KRABICE INSTALAČNÍ POD OMÍTKU 1PŘÍSTROJ HLOUBKA 40MM</t>
  </si>
  <si>
    <t>1087833911</t>
  </si>
  <si>
    <t>74233-1.2.2</t>
  </si>
  <si>
    <t>datová dvojzásuvka pod omítku do SDK 2x RJ45/PoE+, UTP cat.6 beznástr komplet bílá řada standard</t>
  </si>
  <si>
    <t>1175175356</t>
  </si>
  <si>
    <t>18+32+6+6+13+0</t>
  </si>
  <si>
    <t>742330042</t>
  </si>
  <si>
    <t>Montáž strukturované kabeláže zásuvek datových pod omítku, do nábytku, do parapetního žlabu nebo podlahové krabice dvouzásuvky</t>
  </si>
  <si>
    <t>-186454512</t>
  </si>
  <si>
    <t>700485515</t>
  </si>
  <si>
    <t>75*2 "Přepočtené koeficientem množství</t>
  </si>
  <si>
    <t>SLP215</t>
  </si>
  <si>
    <t>DATOVÁ ZÁSUVKA STANDARDU 45 X 45 MM(22,5), 1XRJ45 UTP CAT.6, BEZNÁSTROJOVÁ, TESTOVANÁ NA POE+, 1 MODUL, BÍLÁ</t>
  </si>
  <si>
    <t>-1128938071</t>
  </si>
  <si>
    <t>36+64+12+12+26+0</t>
  </si>
  <si>
    <t>SLP216</t>
  </si>
  <si>
    <t>-11698988</t>
  </si>
  <si>
    <t>SLP217</t>
  </si>
  <si>
    <t>248333467</t>
  </si>
  <si>
    <t>SLP218</t>
  </si>
  <si>
    <t>373211559</t>
  </si>
  <si>
    <t>74233-1.2.3</t>
  </si>
  <si>
    <t>zásuvka SAT/TV-RD+ RJ45/PoE+ v dvojrámečku pod omítku do SDK UTP cat.6, beznástrojová, test na PoE</t>
  </si>
  <si>
    <t>99400570</t>
  </si>
  <si>
    <t>0+0+2+1+1+0</t>
  </si>
  <si>
    <t>573884394</t>
  </si>
  <si>
    <t>319856048</t>
  </si>
  <si>
    <t>4*2 "Přepočtené koeficientem množství</t>
  </si>
  <si>
    <t>742420121</t>
  </si>
  <si>
    <t>Montáž společné televizní antény televizní zásuvky koncové nebo průběžné</t>
  </si>
  <si>
    <t>-72646799</t>
  </si>
  <si>
    <t>SLP220</t>
  </si>
  <si>
    <t>KOMPLET: SAT/TV-RD ZÁSUVKA STANDARDU 45 X 45 MM, Průběžná, koncová, VČETNĚ MONTÁŽNÍ DESKY, DVOJITÉHO KRYCÍHO RÁMEČKU A INSTALAČNÍ KRABICE, BÍLÁ</t>
  </si>
  <si>
    <t>1422601439</t>
  </si>
  <si>
    <t>SLP221</t>
  </si>
  <si>
    <t>DATOVÁ ZÁSUVKA STANDARDU 45 X 45 MM, 1XRJ45 STP CAT.6A, BEZNÁSTROJOVÁ, TESTOVANÁ NA POE+, PRO MONTÁŽ DO PARAPETNÍHO KANÁLU, 1 MODUL, BÍLÁ</t>
  </si>
  <si>
    <t>991446002</t>
  </si>
  <si>
    <t>0+0+4+2+2+0</t>
  </si>
  <si>
    <t>SLP222</t>
  </si>
  <si>
    <t>-595063542</t>
  </si>
  <si>
    <t>SLP223</t>
  </si>
  <si>
    <t>KRYCÍ RÁMEČEK 2X2M HORIZONTÁLNÍ BÍLÁ</t>
  </si>
  <si>
    <t>36452490</t>
  </si>
  <si>
    <t>SLP224</t>
  </si>
  <si>
    <t>KRABICE INSTALAČNÍ POD OMÍTKU 2PŘÍSTROJE HLOUBKA 60MM</t>
  </si>
  <si>
    <t>1100913566</t>
  </si>
  <si>
    <t>74233-1.2.4</t>
  </si>
  <si>
    <t>datová dvojzásuvka na podparapet 2x RJ45/PoE+ UTP cat.6, beznástrojová, komplet, bílá, řada standard</t>
  </si>
  <si>
    <t>-442851359</t>
  </si>
  <si>
    <t>-218702871</t>
  </si>
  <si>
    <t>SLP231</t>
  </si>
  <si>
    <t>292621937</t>
  </si>
  <si>
    <t>SLP232</t>
  </si>
  <si>
    <t>851068473</t>
  </si>
  <si>
    <t>SLP233</t>
  </si>
  <si>
    <t>42030790</t>
  </si>
  <si>
    <t>SLP234</t>
  </si>
  <si>
    <t>KRABICE INSTALAČNÍ 1PŘÍSTROJ HLOUBKA 40MM</t>
  </si>
  <si>
    <t>-1921314595</t>
  </si>
  <si>
    <t>74233-1.3</t>
  </si>
  <si>
    <t>Učebny-úpravy, demontáže, vybavení AV propojením</t>
  </si>
  <si>
    <t>74233-1.3.1</t>
  </si>
  <si>
    <t>podlahové krabice-FB</t>
  </si>
  <si>
    <t>742110202</t>
  </si>
  <si>
    <t>Montáž podlahových krabic montovaných do mazaniny</t>
  </si>
  <si>
    <t>460413273</t>
  </si>
  <si>
    <t>SLP239</t>
  </si>
  <si>
    <t>PODLAHOVÁ KRABICE s redukovanou HLOUBKOU 50 MM 16modulů, 283x283, lino, koberec, AL kryt</t>
  </si>
  <si>
    <t>1571265971</t>
  </si>
  <si>
    <t>2+4+0+0+0+0</t>
  </si>
  <si>
    <t>74233-1.3.2</t>
  </si>
  <si>
    <t>vybavení FB-4x RJ45/PoE, UTP cat.6, 2xUSB, 2xHDMI, 4xAudio jack, 1xVGA,řada standard</t>
  </si>
  <si>
    <t>-290755060</t>
  </si>
  <si>
    <t>8+16+0+0+0+0</t>
  </si>
  <si>
    <t>-517284686</t>
  </si>
  <si>
    <t>SLP236</t>
  </si>
  <si>
    <t xml:space="preserve">Datová zásuvka modul45x45, 1x RJ45/PoE+, UTP cat.6, beznástrojová, komplet, bílá,  1 MODUL, BÍLÁ</t>
  </si>
  <si>
    <t>1356683415</t>
  </si>
  <si>
    <t>742430021mh1</t>
  </si>
  <si>
    <t>Montáž AV zásuvky</t>
  </si>
  <si>
    <t>-1772461580</t>
  </si>
  <si>
    <t>SLP259</t>
  </si>
  <si>
    <t>Předkonektorovaná zásuvka USB 3.0 1M</t>
  </si>
  <si>
    <t>-986212639</t>
  </si>
  <si>
    <t>4+8+0+0+0+0</t>
  </si>
  <si>
    <t>SLP260</t>
  </si>
  <si>
    <t xml:space="preserve">Předkonektorovaná zásuvka  HDMI V1.4 1M</t>
  </si>
  <si>
    <t>-1610596507</t>
  </si>
  <si>
    <t>SLP261</t>
  </si>
  <si>
    <t>Předkonektorovaná zásuvka 2xJACK 3,5 1M</t>
  </si>
  <si>
    <t>-374077002</t>
  </si>
  <si>
    <t>SLP261.1</t>
  </si>
  <si>
    <t>Předkonektorovaná zásuvka 2xVGA 1M</t>
  </si>
  <si>
    <t>1022657479</t>
  </si>
  <si>
    <t>742430031</t>
  </si>
  <si>
    <t>Montáž audiovizuální techniky kabelu HDMI protažením a se zakončením v zásuvce nebo krabici</t>
  </si>
  <si>
    <t>1732298212</t>
  </si>
  <si>
    <t>SLP242</t>
  </si>
  <si>
    <t>Kabely konektorované HDMI, USB, AUDIO jack - do 15m</t>
  </si>
  <si>
    <t>-585008212</t>
  </si>
  <si>
    <t>16+32+0+0+0+0</t>
  </si>
  <si>
    <t>74233-1.3.3</t>
  </si>
  <si>
    <t>zásuvky AV a LAN pod omítku</t>
  </si>
  <si>
    <t>-1050388039</t>
  </si>
  <si>
    <t>SLP262</t>
  </si>
  <si>
    <t>KR. RÁM. 4X2M HOR. BÍLÁ</t>
  </si>
  <si>
    <t>-780660146</t>
  </si>
  <si>
    <t>SLP263</t>
  </si>
  <si>
    <t>CL MONT. DESKA 2M</t>
  </si>
  <si>
    <t>1823828866</t>
  </si>
  <si>
    <t>SLP264</t>
  </si>
  <si>
    <t>KRABICE INSTALAČNÍ POD OMÍTKU 4PŘÍSTROJE HLOUBKA 60MM</t>
  </si>
  <si>
    <t>735411644</t>
  </si>
  <si>
    <t>1533979912</t>
  </si>
  <si>
    <t>SLP259mh</t>
  </si>
  <si>
    <t>Předkonektorovaná zásuvka 2xUSB 3.0 1M</t>
  </si>
  <si>
    <t>714838852</t>
  </si>
  <si>
    <t>SLP260mh</t>
  </si>
  <si>
    <t>Předkonektorovaná zásuvka 2x HDMI V1.4 1M</t>
  </si>
  <si>
    <t>-831444452</t>
  </si>
  <si>
    <t>1476864312</t>
  </si>
  <si>
    <t>-1200092722</t>
  </si>
  <si>
    <t>-1307317992</t>
  </si>
  <si>
    <t>1181265764</t>
  </si>
  <si>
    <t>-1113361463</t>
  </si>
  <si>
    <t>-307344017</t>
  </si>
  <si>
    <t>1357772913</t>
  </si>
  <si>
    <t>-1693688585</t>
  </si>
  <si>
    <t>-724175965</t>
  </si>
  <si>
    <t>74233-1.3.4</t>
  </si>
  <si>
    <t>elektroinstalace učeben</t>
  </si>
  <si>
    <t>742121001</t>
  </si>
  <si>
    <t>Montáž kabelů sdělovacích pro vnitřní rozvody počtu žil do 15</t>
  </si>
  <si>
    <t>-1541141016</t>
  </si>
  <si>
    <t>SLP244</t>
  </si>
  <si>
    <t>Reproduktorový kabel 4x0,75</t>
  </si>
  <si>
    <t>142422420</t>
  </si>
  <si>
    <t>60+100+0+0+0+0</t>
  </si>
  <si>
    <t>742110041</t>
  </si>
  <si>
    <t>Montáž lišt elektroinstalačních vkládacích</t>
  </si>
  <si>
    <t>629021719</t>
  </si>
  <si>
    <t>SLP100</t>
  </si>
  <si>
    <t xml:space="preserve">Lišta hranatá  HF 20X20</t>
  </si>
  <si>
    <t>651932230</t>
  </si>
  <si>
    <t>20+20+0+0+0+0</t>
  </si>
  <si>
    <t>1133482293</t>
  </si>
  <si>
    <t>SLP248</t>
  </si>
  <si>
    <t>Lišta podlahová LO 75</t>
  </si>
  <si>
    <t>-1566370794</t>
  </si>
  <si>
    <t>742110411</t>
  </si>
  <si>
    <t>Montáž instalačních pod parapetních žlabů PVC HF</t>
  </si>
  <si>
    <t>714480985</t>
  </si>
  <si>
    <t>SLP250</t>
  </si>
  <si>
    <t>Kanál HF 110X70 včetně příslušenství vybavení stávající učebny</t>
  </si>
  <si>
    <t>368841522</t>
  </si>
  <si>
    <t>0+40+0+0+0+0</t>
  </si>
  <si>
    <t>742110502</t>
  </si>
  <si>
    <t>Montáž krabic elektroinstalačních s víčkem zapuštěných plastových včetně zasekání odbočných čtyřhranných</t>
  </si>
  <si>
    <t>-175395581</t>
  </si>
  <si>
    <t>SLP252</t>
  </si>
  <si>
    <t>Krabice s víčkem h=77 KO 125 E s víčkem</t>
  </si>
  <si>
    <t>1839601915</t>
  </si>
  <si>
    <t>2+4</t>
  </si>
  <si>
    <t>742110001</t>
  </si>
  <si>
    <t>Montáž trubek elektroinstalačních plastových ohebných uložených pod omítku včetně zasekání</t>
  </si>
  <si>
    <t>1387382459</t>
  </si>
  <si>
    <t>30+50</t>
  </si>
  <si>
    <t>SLP254</t>
  </si>
  <si>
    <t>Ohebná trubka PE, 125N 2336/LPE-2, di=35,9</t>
  </si>
  <si>
    <t>-1373691485</t>
  </si>
  <si>
    <t>742110005beton</t>
  </si>
  <si>
    <t>Montáž trubek pro slaboproud plastových ohebných uložených v podlaze monolitická betonáž</t>
  </si>
  <si>
    <t>325811500</t>
  </si>
  <si>
    <t>SLP256</t>
  </si>
  <si>
    <t>Chránička KF 09050</t>
  </si>
  <si>
    <t>504680366</t>
  </si>
  <si>
    <t>20+40</t>
  </si>
  <si>
    <t>74233.1.3.5</t>
  </si>
  <si>
    <t>úpravy a demontáže ve stávajících učebnách</t>
  </si>
  <si>
    <t>SLP240</t>
  </si>
  <si>
    <t>Demontáže stávajících zařízení učeben, zpětná montáž</t>
  </si>
  <si>
    <t>1737441664</t>
  </si>
  <si>
    <t>SLP241</t>
  </si>
  <si>
    <t>Úprava stávajícího rozvodu u stolů</t>
  </si>
  <si>
    <t>-2010022419</t>
  </si>
  <si>
    <t>74233-1.4</t>
  </si>
  <si>
    <t>Kabely horizontálního a vertikálního rozvodu</t>
  </si>
  <si>
    <t>74233-1.4.1</t>
  </si>
  <si>
    <t>metalické kabely</t>
  </si>
  <si>
    <t>842542564</t>
  </si>
  <si>
    <t>SLP200</t>
  </si>
  <si>
    <t>KABEL U/UTP C6 LSOH 305M Dca-s2-d2-a1</t>
  </si>
  <si>
    <t>1428405766</t>
  </si>
  <si>
    <t>1800+5720+3600+3360+3360</t>
  </si>
  <si>
    <t>742121002</t>
  </si>
  <si>
    <t>Montáž kabelů sdělovacích pro vnitřní rozvody počtu žil přes 15</t>
  </si>
  <si>
    <t>1947787598</t>
  </si>
  <si>
    <t>SLP204</t>
  </si>
  <si>
    <t>Bezhalogenový nízkofrekvenční sdělovací kabel 25x2x0,5</t>
  </si>
  <si>
    <t>-2076291013</t>
  </si>
  <si>
    <t>75+75+0+0+0+0</t>
  </si>
  <si>
    <t>SLP205</t>
  </si>
  <si>
    <t>Bezhalogenový nízkofrekvenční sdělovací kabel 50x2x0,5</t>
  </si>
  <si>
    <t>1304094766</t>
  </si>
  <si>
    <t>150+0+0+0+0+50</t>
  </si>
  <si>
    <t>74233-1.4.2</t>
  </si>
  <si>
    <t>optické kabely</t>
  </si>
  <si>
    <t>-412946995</t>
  </si>
  <si>
    <t>SLP202</t>
  </si>
  <si>
    <t>Universální optický kabel pro vnitřní i venkovní použití, s možností závesu, LSOH plášť, 24 vláken, singlemode, (SM), 9/125, 7A01, DROP, 3mm, KDP, vlákno OFS Allwave, barva černá</t>
  </si>
  <si>
    <t>-1263853853</t>
  </si>
  <si>
    <t>70+0+0+0+0+50</t>
  </si>
  <si>
    <t>742110013</t>
  </si>
  <si>
    <t>Montáž trubek elektroinstalačních plastových tuhých pro vnitřní rozvody pro optická vlákna</t>
  </si>
  <si>
    <t>-1081361634</t>
  </si>
  <si>
    <t>1286845</t>
  </si>
  <si>
    <t>MIKROTRUBICKA HDPE 10/8</t>
  </si>
  <si>
    <t>-1494456213</t>
  </si>
  <si>
    <t>70+5+5+5+5+30</t>
  </si>
  <si>
    <t>74233-1.4.3</t>
  </si>
  <si>
    <t>patch kabely k zařízením</t>
  </si>
  <si>
    <t>1736481167</t>
  </si>
  <si>
    <t>SLP207</t>
  </si>
  <si>
    <t>Propojovací kabel cat.6, 5 metrů LSZH</t>
  </si>
  <si>
    <t>-499444141</t>
  </si>
  <si>
    <t>SLP208</t>
  </si>
  <si>
    <t>Propojovací kabel cat.3, 5 metrů LSZH</t>
  </si>
  <si>
    <t>-641438791</t>
  </si>
  <si>
    <t>74233-1.5</t>
  </si>
  <si>
    <t>napojení jednotlivých SLP na 230V</t>
  </si>
  <si>
    <t>741122611</t>
  </si>
  <si>
    <t>Montáž kabelů měděných bez ukončení uložených pevně plných kulatých nebo bezhalogenových (např. CYKY) počtu a průřezu žil 3x1,5 až 6 mm2</t>
  </si>
  <si>
    <t>-1910210264</t>
  </si>
  <si>
    <t>34111259</t>
  </si>
  <si>
    <t>kabel silový oheň retardující bezhalogenový bez funkční schopnosti při požáru jádro Cu 0,6/1kV (N2XH) 3x2,5mm2</t>
  </si>
  <si>
    <t>-1587629296</t>
  </si>
  <si>
    <t>40+0+0+0+0+90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</si>
  <si>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</si>
  <si>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</si>
  <si>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1657337045</t>
  </si>
  <si>
    <t>742112288</t>
  </si>
  <si>
    <t>Vodič ZŽ LSZH</t>
  </si>
  <si>
    <t>-25591533</t>
  </si>
  <si>
    <t>SLP382</t>
  </si>
  <si>
    <t xml:space="preserve">Drobný materiál </t>
  </si>
  <si>
    <t>-415235260</t>
  </si>
  <si>
    <t>SLP383</t>
  </si>
  <si>
    <t>Zapojení v rozvaděči NN</t>
  </si>
  <si>
    <t>24167956</t>
  </si>
  <si>
    <t>74233-1.6</t>
  </si>
  <si>
    <t>ostatní náklady</t>
  </si>
  <si>
    <t>998742102</t>
  </si>
  <si>
    <t>Přesun hmot pro slaboproud stanovený z hmotnosti přesunovaného materiálu vodorovná dopravní vzdálenost do 50 m v objektech výšky přes 6 do 12 m</t>
  </si>
  <si>
    <t>262144</t>
  </si>
  <si>
    <t>924956996</t>
  </si>
  <si>
    <t>998742103</t>
  </si>
  <si>
    <t>Přesun hmot pro slaboproud stanovený z hmotnosti přesunovaného materiálu vodorovná dopravní vzdálenost do 50 m v objektech výšky přes 12 do 24 m</t>
  </si>
  <si>
    <t>688354419</t>
  </si>
  <si>
    <t>D.1.SO01.4E.1-1.2 - Systém UKS elektroinstalace</t>
  </si>
  <si>
    <t>74233-2 - Systém UKS-elektroinstalace</t>
  </si>
  <si>
    <t xml:space="preserve">    74233-2.1 - lišty, kanály</t>
  </si>
  <si>
    <t xml:space="preserve">    74233-2.2 - odbočné krabice uložené pod omítkou</t>
  </si>
  <si>
    <t xml:space="preserve">    74233-2.3 - odbočné krabice uložené do SDK</t>
  </si>
  <si>
    <t xml:space="preserve">    74233-2.4 - ohebné trubky uložené pod omítku</t>
  </si>
  <si>
    <t xml:space="preserve">    74233-2.5 - ohebné trubky uložené do podlahy</t>
  </si>
  <si>
    <t xml:space="preserve">    74233-2.6 - ohebné trubky uložené volně</t>
  </si>
  <si>
    <t xml:space="preserve">    74233-2.7 - upevňovací a ostatní materiál</t>
  </si>
  <si>
    <t xml:space="preserve">    74233-2.8 - ostatní náklady</t>
  </si>
  <si>
    <t>74233-2</t>
  </si>
  <si>
    <t>Systém UKS-elektroinstalace</t>
  </si>
  <si>
    <t>74233-2.1</t>
  </si>
  <si>
    <t>lišty, kanály</t>
  </si>
  <si>
    <t>-1191485794</t>
  </si>
  <si>
    <t>SLP96</t>
  </si>
  <si>
    <t>Lišta hranatá HF 40X20</t>
  </si>
  <si>
    <t>-611336905</t>
  </si>
  <si>
    <t>120+0+0+0+0+0</t>
  </si>
  <si>
    <t>400704277</t>
  </si>
  <si>
    <t>40+0+0+0+0+0</t>
  </si>
  <si>
    <t>742110411kanály</t>
  </si>
  <si>
    <t>Montáž instalačních kanálů PVC HF</t>
  </si>
  <si>
    <t>-458155779</t>
  </si>
  <si>
    <t>SLP981</t>
  </si>
  <si>
    <t xml:space="preserve">Kanál  PVC 140X60</t>
  </si>
  <si>
    <t>937644823</t>
  </si>
  <si>
    <t>30+0+0+0+0+60</t>
  </si>
  <si>
    <t>-663666091</t>
  </si>
  <si>
    <t>SLP1311</t>
  </si>
  <si>
    <t>Kanál PK 110X70</t>
  </si>
  <si>
    <t>1069411690</t>
  </si>
  <si>
    <t>0+0+0+0+0+18</t>
  </si>
  <si>
    <t>SLP132</t>
  </si>
  <si>
    <t>Stínící kanál 40X33</t>
  </si>
  <si>
    <t>1450933880</t>
  </si>
  <si>
    <t>SLP133</t>
  </si>
  <si>
    <t xml:space="preserve">Příchytka  - 12ks</t>
  </si>
  <si>
    <t>-1652462961</t>
  </si>
  <si>
    <t>SLP134</t>
  </si>
  <si>
    <t>Krabice přístrojová do PK</t>
  </si>
  <si>
    <t>543113975</t>
  </si>
  <si>
    <t>SLP135</t>
  </si>
  <si>
    <t>Kryt spojovací</t>
  </si>
  <si>
    <t>582299281</t>
  </si>
  <si>
    <t>SLP136</t>
  </si>
  <si>
    <t>Roh vnitřní</t>
  </si>
  <si>
    <t>-689578927</t>
  </si>
  <si>
    <t>SLP137</t>
  </si>
  <si>
    <t>Kryt odbočný</t>
  </si>
  <si>
    <t>-1985327000</t>
  </si>
  <si>
    <t>SLP138</t>
  </si>
  <si>
    <t>Propojovací lanko PLSK</t>
  </si>
  <si>
    <t>-1111245486</t>
  </si>
  <si>
    <t>74233-2.2</t>
  </si>
  <si>
    <t>odbočné krabice uložené pod omítkou</t>
  </si>
  <si>
    <t>1997329916</t>
  </si>
  <si>
    <t>SLP104</t>
  </si>
  <si>
    <t xml:space="preserve">Krabice univerzální h=45 68  s víčkem</t>
  </si>
  <si>
    <t>267611811</t>
  </si>
  <si>
    <t>0+10+0+0+0+0</t>
  </si>
  <si>
    <t>SLP106</t>
  </si>
  <si>
    <t>Krabice odbočná h=45 68 s víčkem</t>
  </si>
  <si>
    <t>-1139398948</t>
  </si>
  <si>
    <t>5+10+25+25+5+5</t>
  </si>
  <si>
    <t>742110503</t>
  </si>
  <si>
    <t>Montáž krabic elektroinstalačních s víčkem zapuštěných plastových včetně zasekání odbočných univerzálních</t>
  </si>
  <si>
    <t>-2084357320</t>
  </si>
  <si>
    <t>SLP107</t>
  </si>
  <si>
    <t xml:space="preserve">Krabice odbočná h=50  97/5 s víčkem</t>
  </si>
  <si>
    <t>1308150856</t>
  </si>
  <si>
    <t>5+10+25+25</t>
  </si>
  <si>
    <t>SLP107.1</t>
  </si>
  <si>
    <t>Krabice odbočná h=73 125x125 s víčkem</t>
  </si>
  <si>
    <t>840878927</t>
  </si>
  <si>
    <t>2+10+0+0</t>
  </si>
  <si>
    <t>74233-2.3</t>
  </si>
  <si>
    <t>odbočné krabice uložené do SDK</t>
  </si>
  <si>
    <t>741112062</t>
  </si>
  <si>
    <t>Montáž krabic elektroinstalačních bez napojení na trubky a lišty, demontáže a montáže víčka a přístroje přístrojových zapuštěných plastových kruhových pro sádrokartonové příčky</t>
  </si>
  <si>
    <t>-1128116110</t>
  </si>
  <si>
    <t>34571465</t>
  </si>
  <si>
    <t>krabice do dutých stěn PVC přístrojová kruhová D 70mm hluboká</t>
  </si>
  <si>
    <t>1927310416</t>
  </si>
  <si>
    <t>0+0+0+0+30+0</t>
  </si>
  <si>
    <t>34571471</t>
  </si>
  <si>
    <t>krabice do dutých stěn PVC odbočná kruhová D 100mm s víčkem</t>
  </si>
  <si>
    <t>-1260468681</t>
  </si>
  <si>
    <t>74233-2.4</t>
  </si>
  <si>
    <t>ohebné trubky uložené pod omítku</t>
  </si>
  <si>
    <t>-2039810512</t>
  </si>
  <si>
    <t>SLP110</t>
  </si>
  <si>
    <t>Ohebná trubka PE, 125N 2316 di=16</t>
  </si>
  <si>
    <t>-1166251707</t>
  </si>
  <si>
    <t>40+60+180+180+20+20</t>
  </si>
  <si>
    <t>SLP111</t>
  </si>
  <si>
    <t>Ohebná trubka PE, 125N 2323 di=22,9</t>
  </si>
  <si>
    <t>-1041179235</t>
  </si>
  <si>
    <t>130+160+10+10+10+0</t>
  </si>
  <si>
    <t>SLP112</t>
  </si>
  <si>
    <t>Ohebná trubka PE, 125N 2336 di=35,9</t>
  </si>
  <si>
    <t>-451013996</t>
  </si>
  <si>
    <t>30+30+0+0+0+0</t>
  </si>
  <si>
    <t>74233-2.5</t>
  </si>
  <si>
    <t>ohebné trubky uložené do podlahy</t>
  </si>
  <si>
    <t>468113111</t>
  </si>
  <si>
    <t>Frézování drážek pro vodiče v podlahách z betonu, rozměru do 3x3 cm</t>
  </si>
  <si>
    <t>1509190292</t>
  </si>
  <si>
    <t>0+5+140+140+0+0</t>
  </si>
  <si>
    <t>468113112</t>
  </si>
  <si>
    <t>Frézování drážek pro vodiče v podlahách z betonu, rozměru do 5x5 cm</t>
  </si>
  <si>
    <t>-1067165600</t>
  </si>
  <si>
    <t>16+70+10+0+0+0</t>
  </si>
  <si>
    <t>741110011</t>
  </si>
  <si>
    <t>Montáž trubek elektroinstalačních s nasunutím nebo našroubováním do krabic plastových tuhých, uložených volně, vnější Ø přes 16 do 23 mm</t>
  </si>
  <si>
    <t>174527412</t>
  </si>
  <si>
    <t>1148731928</t>
  </si>
  <si>
    <t>0+20+180+180+0+0</t>
  </si>
  <si>
    <t>-414977425</t>
  </si>
  <si>
    <t>60+160+40+40+0+20</t>
  </si>
  <si>
    <t>249670065</t>
  </si>
  <si>
    <t>20+30+0+0+0+0</t>
  </si>
  <si>
    <t>1000289711</t>
  </si>
  <si>
    <t>Chránička KF 09040</t>
  </si>
  <si>
    <t>-1140847704</t>
  </si>
  <si>
    <t>12+30+0+0+0+0</t>
  </si>
  <si>
    <t>SLP129</t>
  </si>
  <si>
    <t>Chránička KF 090125</t>
  </si>
  <si>
    <t>-1945027240</t>
  </si>
  <si>
    <t>74233-2.6</t>
  </si>
  <si>
    <t>ohebné trubky uložené volně</t>
  </si>
  <si>
    <t>742110003</t>
  </si>
  <si>
    <t>Montáž trubek elektroinstalačních plastových ohebných uložených volně na povrchu, SDK, prefabrikátů a dřevostaveb</t>
  </si>
  <si>
    <t>-959489894</t>
  </si>
  <si>
    <t>1205459</t>
  </si>
  <si>
    <t>TRUBKA MONOFLEX HF 20MM</t>
  </si>
  <si>
    <t>-1587825643</t>
  </si>
  <si>
    <t>20+20+20+20+220+0</t>
  </si>
  <si>
    <t>1185865hf</t>
  </si>
  <si>
    <t>PRICHYTKA 20MM HF</t>
  </si>
  <si>
    <t>1668314156</t>
  </si>
  <si>
    <t>300*3 "Přepočtené koeficientem množství</t>
  </si>
  <si>
    <t>-1194384450</t>
  </si>
  <si>
    <t>1231988</t>
  </si>
  <si>
    <t xml:space="preserve">TRUBKA MONOFLEX HF25MM </t>
  </si>
  <si>
    <t>-1572029527</t>
  </si>
  <si>
    <t>20+40+20+20+80+0</t>
  </si>
  <si>
    <t>1217238</t>
  </si>
  <si>
    <t>PRICHYTKA 25MM HF</t>
  </si>
  <si>
    <t>-184822780</t>
  </si>
  <si>
    <t>180*3 "Přepočtené koeficientem množství</t>
  </si>
  <si>
    <t>-1652919121</t>
  </si>
  <si>
    <t>1184615</t>
  </si>
  <si>
    <t>TRUBKA MONOFLEX HF 32MM</t>
  </si>
  <si>
    <t>1271423230</t>
  </si>
  <si>
    <t>10+10+10+10+20+0</t>
  </si>
  <si>
    <t>1217239</t>
  </si>
  <si>
    <t>PRICHYTKA 32MM HF</t>
  </si>
  <si>
    <t>-314437921</t>
  </si>
  <si>
    <t>60*3 "Přepočtené koeficientem množství</t>
  </si>
  <si>
    <t>-205828346</t>
  </si>
  <si>
    <t>1184616</t>
  </si>
  <si>
    <t>TRUBKA MONOFLEX HF 40MM</t>
  </si>
  <si>
    <t>2073753372</t>
  </si>
  <si>
    <t>1217240</t>
  </si>
  <si>
    <t>PRICHYTKA 40MM HF</t>
  </si>
  <si>
    <t>1000162727</t>
  </si>
  <si>
    <t>414247817</t>
  </si>
  <si>
    <t>1217415</t>
  </si>
  <si>
    <t>TRUBKA MONOFLEX HF 50MM</t>
  </si>
  <si>
    <t>-1557923362</t>
  </si>
  <si>
    <t>10+10+10+10+20+40</t>
  </si>
  <si>
    <t>1185864</t>
  </si>
  <si>
    <t>PRICHYTKA 50MM HF</t>
  </si>
  <si>
    <t>1534317471</t>
  </si>
  <si>
    <t>100*3 "Přepočtené koeficientem množství</t>
  </si>
  <si>
    <t>74233-2.7</t>
  </si>
  <si>
    <t>upevňovací a ostatní materiál</t>
  </si>
  <si>
    <t>468112111</t>
  </si>
  <si>
    <t>Frézování drážek pro vodiče ve stropech nebo klenbách z cihel, rozměru do 3x3 cm</t>
  </si>
  <si>
    <t>-973345301</t>
  </si>
  <si>
    <t>60+60+60+50+50+0</t>
  </si>
  <si>
    <t>468111121</t>
  </si>
  <si>
    <t>Frézování drážek pro vodiče ve stěnách z cihel včetně omítky, rozměru do 3x3 cm</t>
  </si>
  <si>
    <t>927937960</t>
  </si>
  <si>
    <t>210290941</t>
  </si>
  <si>
    <t>Montáž trubek trubek ochranných průchozích včetně provrtání nebo vysekání otvorů, osazení trubky, vyústění a začistění tloušťka stěny přes 15 do 30 cm, průměr odbočky do 29 mm</t>
  </si>
  <si>
    <t>663495612</t>
  </si>
  <si>
    <t>25+20+26+26+10+0</t>
  </si>
  <si>
    <t>742111001</t>
  </si>
  <si>
    <t>Montáž příchytek pro kabely samostatné včetně šroubu a hmoždinky</t>
  </si>
  <si>
    <t>587771610</t>
  </si>
  <si>
    <t>SLP140</t>
  </si>
  <si>
    <t>Příchytka sdělovacího kabelu na podkladový materiál včetně hmoždinky</t>
  </si>
  <si>
    <t>483830644</t>
  </si>
  <si>
    <t>SLP141</t>
  </si>
  <si>
    <t>Násuvná hmoždinka pr.6, hloubka vrtání 40 - uložení kabelu nad podhledem</t>
  </si>
  <si>
    <t>-1088510957</t>
  </si>
  <si>
    <t>SLP142</t>
  </si>
  <si>
    <t xml:space="preserve">Stavební pojivo pro uložení el. materiálu  pro sanační omítky</t>
  </si>
  <si>
    <t>-985234555</t>
  </si>
  <si>
    <t>SLP143</t>
  </si>
  <si>
    <t xml:space="preserve">Stavební pojivo pro uložení el. materiálu  pro obyčejné omítky</t>
  </si>
  <si>
    <t>919908142</t>
  </si>
  <si>
    <t>34572331</t>
  </si>
  <si>
    <t>páska stahovací kabelová 12,6x230mm</t>
  </si>
  <si>
    <t>100 kus</t>
  </si>
  <si>
    <t>-575198722</t>
  </si>
  <si>
    <t>34572332</t>
  </si>
  <si>
    <t>páska stahovací kabelová 12,6x500mm</t>
  </si>
  <si>
    <t>-911308875</t>
  </si>
  <si>
    <t>34572333</t>
  </si>
  <si>
    <t>páska stahovací kabelová 12,6x730mm</t>
  </si>
  <si>
    <t>621505213</t>
  </si>
  <si>
    <t>34572334</t>
  </si>
  <si>
    <t>páska stahovací kabelová 12,6x830mm</t>
  </si>
  <si>
    <t>1231821282</t>
  </si>
  <si>
    <t>74233-2.8</t>
  </si>
  <si>
    <t>1703004968</t>
  </si>
  <si>
    <t>338869827</t>
  </si>
  <si>
    <t>D.1.SO01.4E.1-1.4 - Systém UKS prvky WiFi</t>
  </si>
  <si>
    <t>74233-4 - Systém UKS-prky WiFi</t>
  </si>
  <si>
    <t>74233-4</t>
  </si>
  <si>
    <t>Systém UKS-prky WiFi</t>
  </si>
  <si>
    <t>742330011mh7</t>
  </si>
  <si>
    <t>Instalace WiFi pointu nastavení</t>
  </si>
  <si>
    <t>-994113069</t>
  </si>
  <si>
    <t>SLP278</t>
  </si>
  <si>
    <t>Dvoupásmový Access Point vybavený SW Mobility Express, rychlost přenosu dat až 1084 Mb/s (217/867 Mb/s @ 2,4/5 GHz), 2,4 GHz a 5 GHz, standardy a/b/g/n/ac a Wave 2. Je vybaven 3x3 SU-MIMO (2,4 GHz) a 3x3 SU/MU-MIMO (5 GHz), 200 klientů na pásmo. 1x GLAN,</t>
  </si>
  <si>
    <t>-917230099</t>
  </si>
  <si>
    <t>D.1.SO01.4E.1-10 - Doplnění PbX</t>
  </si>
  <si>
    <t>74239.3 - Doplnění stávající telefonní ústředny PbX</t>
  </si>
  <si>
    <t>74239.3</t>
  </si>
  <si>
    <t>Doplnění stávající telefonní ústředny PbX</t>
  </si>
  <si>
    <t>PbX1</t>
  </si>
  <si>
    <t>Montáž karty telefonní ústředny</t>
  </si>
  <si>
    <t>1523669379</t>
  </si>
  <si>
    <t>SLP412</t>
  </si>
  <si>
    <t xml:space="preserve">rozšířující karta 8SLA pro ústředny  Hipath 3350/3550 - 8 portů pro analogové účastníky (a/b)</t>
  </si>
  <si>
    <t>-959036718</t>
  </si>
  <si>
    <t>PbX2</t>
  </si>
  <si>
    <t>Montáž převodníku telefonní ústředny</t>
  </si>
  <si>
    <t>278575022</t>
  </si>
  <si>
    <t>SLP413</t>
  </si>
  <si>
    <t>Převodník ISDN na VoIP (2xBRI), převodník je pro připojení ISDN ústředen, které mají na vstupu BRI/ISDN2 porty, až 4x BRI, 2x10/100base-T, SIP, H.323 a MGCP protokoly</t>
  </si>
  <si>
    <t>935396075</t>
  </si>
  <si>
    <t>SLP4171</t>
  </si>
  <si>
    <t>Upgrade ústředny</t>
  </si>
  <si>
    <t>-598751660</t>
  </si>
  <si>
    <t>SLP414</t>
  </si>
  <si>
    <t>Upgrade ústředny na V9 - L3 licence</t>
  </si>
  <si>
    <t>-91574009</t>
  </si>
  <si>
    <t>2092912437</t>
  </si>
  <si>
    <t>SLP415</t>
  </si>
  <si>
    <t>HG 1500 V3.0 Basic Package (s 8 povolenými B-kanály) pro HiPath bez licencí</t>
  </si>
  <si>
    <t>-860805721</t>
  </si>
  <si>
    <t>SLP416</t>
  </si>
  <si>
    <t>Demontáž ústředny, přepojení na dočasný provoz objektu B, zpětná montáž na stěnu</t>
  </si>
  <si>
    <t>1120784831</t>
  </si>
  <si>
    <t>SLP417</t>
  </si>
  <si>
    <t>Závěrečné oživení propojení všech objektů, revize</t>
  </si>
  <si>
    <t>-819778659</t>
  </si>
  <si>
    <t>D.1.SO01.4E.1-2 - Konektivita, převěs do objektu C</t>
  </si>
  <si>
    <t>74239 - Konektivita objektů DM, převěs do objektu C</t>
  </si>
  <si>
    <t xml:space="preserve">    74239-1 - Napojení LAN a TEL, zajištění provozu objektů B, C a bytovky(42) v průběhu rekonstrukce</t>
  </si>
  <si>
    <t xml:space="preserve">      74239-1.1 - Úprava RD-C, rozvody v objektu C</t>
  </si>
  <si>
    <t xml:space="preserve">        74239-1.1.1 - Optické modulární patch panely</t>
  </si>
  <si>
    <t xml:space="preserve">        74239-1.1.2 - Instalace a nastavení sítí</t>
  </si>
  <si>
    <t xml:space="preserve">      74239-1.2 - Úprava RD-A2 přidání optického panelu propoj na WAN, včetně přepojení stávající optiky vedené do obj</t>
  </si>
  <si>
    <t xml:space="preserve">        74239-1.2.1 - Optické modulární patch panely</t>
  </si>
  <si>
    <t xml:space="preserve">        74239-1.2.2 - Horizontální rozvody - Telefonní patch panel</t>
  </si>
  <si>
    <t xml:space="preserve">        74239-1.2.3 - Instalace a nastavení sítí</t>
  </si>
  <si>
    <t xml:space="preserve">    74239-2 - Instalace přípojky do objektu Bytovek (42)</t>
  </si>
  <si>
    <t xml:space="preserve">    74239-3 - Přepojení stávající přípojky op.kabelu vedeného nad m.č.1.37,36,31 a nové uložení kabelu pro JTS</t>
  </si>
  <si>
    <t xml:space="preserve">    74239-4 - Venkovní vedení - převěs do objektu "C"</t>
  </si>
  <si>
    <t xml:space="preserve">    74239-5 - Ostatní náklady</t>
  </si>
  <si>
    <t>74239</t>
  </si>
  <si>
    <t>Konektivita objektů DM, převěs do objektu C</t>
  </si>
  <si>
    <t>74239-1</t>
  </si>
  <si>
    <t>Napojení LAN a TEL, zajištění provozu objektů B, C a bytovky(42) v průběhu rekonstrukce</t>
  </si>
  <si>
    <t>74239-1.1</t>
  </si>
  <si>
    <t>Úprava RD-C, rozvody v objektu C</t>
  </si>
  <si>
    <t>74239-1.1.1</t>
  </si>
  <si>
    <t>Optické modulární patch panely</t>
  </si>
  <si>
    <t>288322856</t>
  </si>
  <si>
    <t>1990032783</t>
  </si>
  <si>
    <t>-711554256</t>
  </si>
  <si>
    <t>1450989416</t>
  </si>
  <si>
    <t>-1273782566</t>
  </si>
  <si>
    <t>SLP181uks</t>
  </si>
  <si>
    <t>BLOK SM 6 VLÁKEN</t>
  </si>
  <si>
    <t>-1096464840</t>
  </si>
  <si>
    <t>-1200729563</t>
  </si>
  <si>
    <t>-543961796</t>
  </si>
  <si>
    <t>-1682072534</t>
  </si>
  <si>
    <t>SLP182uks</t>
  </si>
  <si>
    <t>PIGTAIL OS2 1M LSZH (cena včetně měření)</t>
  </si>
  <si>
    <t>-1228251438</t>
  </si>
  <si>
    <t>-748591262</t>
  </si>
  <si>
    <t>177590445</t>
  </si>
  <si>
    <t>749714413</t>
  </si>
  <si>
    <t>74239-1.1.2</t>
  </si>
  <si>
    <t>Instalace a nastavení sítí</t>
  </si>
  <si>
    <t>742330011mh21</t>
  </si>
  <si>
    <t>Implementace IT technologie, spolupráce servisní organizace a IT technik, zajištění chodu stávajících objektů v rámci rekonstrukce</t>
  </si>
  <si>
    <t>-1020415311</t>
  </si>
  <si>
    <t>74239-1.2</t>
  </si>
  <si>
    <t>Úprava RD-A2 přidání optického panelu propoj na WAN, včetně přepojení stávající optiky vedené do obj</t>
  </si>
  <si>
    <t>74239-1.2.1</t>
  </si>
  <si>
    <t>1915271050</t>
  </si>
  <si>
    <t>-780936190</t>
  </si>
  <si>
    <t>-1904044989</t>
  </si>
  <si>
    <t>-1290933485</t>
  </si>
  <si>
    <t>-1320859356</t>
  </si>
  <si>
    <t>SLP302</t>
  </si>
  <si>
    <t>BLOK LC SM 12 VLÁKEN</t>
  </si>
  <si>
    <t>-1502483250</t>
  </si>
  <si>
    <t>1909705209</t>
  </si>
  <si>
    <t>1286589617</t>
  </si>
  <si>
    <t>-1421089798</t>
  </si>
  <si>
    <t>1219696340</t>
  </si>
  <si>
    <t>1071139563</t>
  </si>
  <si>
    <t>190098875</t>
  </si>
  <si>
    <t>-1591152392</t>
  </si>
  <si>
    <t>SLP307</t>
  </si>
  <si>
    <t>PROPOJOVACÍ KABEL dle stávajících konektorů WAN</t>
  </si>
  <si>
    <t>1049030461</t>
  </si>
  <si>
    <t>74239-1.2.2</t>
  </si>
  <si>
    <t>Horizontální rozvody - Telefonní patch panel</t>
  </si>
  <si>
    <t>-1640266253</t>
  </si>
  <si>
    <t>-1437373576</t>
  </si>
  <si>
    <t>74239-1.2.3</t>
  </si>
  <si>
    <t>742330011mh2.1</t>
  </si>
  <si>
    <t>Implementace IT technologie, spolupráce servisní organizace a IT technik, zajištění chodu stávajících obejktů v době rekonstrukce</t>
  </si>
  <si>
    <t>1450927240</t>
  </si>
  <si>
    <t>74239-2</t>
  </si>
  <si>
    <t>Instalace přípojky do objektu Bytovek (42)</t>
  </si>
  <si>
    <t>1924500876</t>
  </si>
  <si>
    <t>1420579835</t>
  </si>
  <si>
    <t>-1276856079</t>
  </si>
  <si>
    <t>SLP313</t>
  </si>
  <si>
    <t>Universální optický kabel pro vnitřní i venkovní použití, s možností závesu, LSOH plášť, 12 vláken, singlemode, (SM), 9/125, 7A01, DROP, 3mm, KDP, vlákno OFS Allwave, barva černá</t>
  </si>
  <si>
    <t>272361122</t>
  </si>
  <si>
    <t>1336490177</t>
  </si>
  <si>
    <t>-529476942</t>
  </si>
  <si>
    <t>Montáž trubek elektroinstalačních plastových ohebných uložených volně na příchytky</t>
  </si>
  <si>
    <t>1910011918</t>
  </si>
  <si>
    <t>1400911200</t>
  </si>
  <si>
    <t>-333393073</t>
  </si>
  <si>
    <t>-456316699</t>
  </si>
  <si>
    <t>1175508795</t>
  </si>
  <si>
    <t>1809883030</t>
  </si>
  <si>
    <t>-967987510</t>
  </si>
  <si>
    <t>-1115953049</t>
  </si>
  <si>
    <t>SLP320</t>
  </si>
  <si>
    <t>Spojovací, koncové a odbočné prvky, instalační m.</t>
  </si>
  <si>
    <t>-445903439</t>
  </si>
  <si>
    <t>1146106726</t>
  </si>
  <si>
    <t>74239-3</t>
  </si>
  <si>
    <t>Přepojení stávající přípojky op.kabelu vedeného nad m.č.1.37,36,31 a nové uložení kabelu pro JTS</t>
  </si>
  <si>
    <t>-329951388</t>
  </si>
  <si>
    <t>SLP329</t>
  </si>
  <si>
    <t xml:space="preserve">Lišta hranatá  HF 40X40</t>
  </si>
  <si>
    <t>1537297754</t>
  </si>
  <si>
    <t>20+20</t>
  </si>
  <si>
    <t>SLP330</t>
  </si>
  <si>
    <t>Úprava trasy nad podhledem 1.01</t>
  </si>
  <si>
    <t>-1617518163</t>
  </si>
  <si>
    <t>SLPk1</t>
  </si>
  <si>
    <t>Montáž boxu 100parů včetně usazení, zapojení a měření</t>
  </si>
  <si>
    <t>-1336000691</t>
  </si>
  <si>
    <t>SLP332</t>
  </si>
  <si>
    <t>BOX 100párů pod omítku vybavený, pásky spojovací 50p</t>
  </si>
  <si>
    <t>-853025438</t>
  </si>
  <si>
    <t>0+1</t>
  </si>
  <si>
    <t>-1971787361</t>
  </si>
  <si>
    <t>SLP334</t>
  </si>
  <si>
    <t>Sdělovací vnitřní kabel s Al stíněním, plášť LSZH 25x2x0,5</t>
  </si>
  <si>
    <t>-1909572163</t>
  </si>
  <si>
    <t>50+10</t>
  </si>
  <si>
    <t>1439521003</t>
  </si>
  <si>
    <t>-1775806235</t>
  </si>
  <si>
    <t>5+5</t>
  </si>
  <si>
    <t>1889934158</t>
  </si>
  <si>
    <t>10*3 "Přepočtené koeficientem množství</t>
  </si>
  <si>
    <t>-1562380821</t>
  </si>
  <si>
    <t>2040059284</t>
  </si>
  <si>
    <t>946250777</t>
  </si>
  <si>
    <t>-1071375864</t>
  </si>
  <si>
    <t>-518858314</t>
  </si>
  <si>
    <t>74239-4</t>
  </si>
  <si>
    <t>Venkovní vedení - převěs do objektu "C"</t>
  </si>
  <si>
    <t>741374062mh1</t>
  </si>
  <si>
    <t>Montáž kotvicích a úchytných bodů s napínáky</t>
  </si>
  <si>
    <t>-1699622236</t>
  </si>
  <si>
    <t>210051071</t>
  </si>
  <si>
    <t>Montáž výstroje pro vedení samonosného dielektrického optického kabelu (SDOK) doplňkové prvky montované samostatně na sloup ve výšce kladka pro tažení kabelu</t>
  </si>
  <si>
    <t>184588699</t>
  </si>
  <si>
    <t>SLP3</t>
  </si>
  <si>
    <t xml:space="preserve">Držák  kovový s kolíkem</t>
  </si>
  <si>
    <t>513060543</t>
  </si>
  <si>
    <t>SLP4</t>
  </si>
  <si>
    <t>Hmoždinka kovová pr.12</t>
  </si>
  <si>
    <t>455607865</t>
  </si>
  <si>
    <t>SLP5</t>
  </si>
  <si>
    <t xml:space="preserve">Kotva  Drop kulatý 2-6mm, naviják, nosnost 180dN, UV stabilní</t>
  </si>
  <si>
    <t>-1732152723</t>
  </si>
  <si>
    <t>SLP6</t>
  </si>
  <si>
    <t>Napínák 2x oko M12 (30/04 - Turnbuckle 2 eye M12)</t>
  </si>
  <si>
    <t>1064928726</t>
  </si>
  <si>
    <t>210051111</t>
  </si>
  <si>
    <t>Montáž vodičů samonosného dielektrického optického kabelu (SDOK) tažením</t>
  </si>
  <si>
    <t>1285663408</t>
  </si>
  <si>
    <t>SLP7</t>
  </si>
  <si>
    <t>1950159687</t>
  </si>
  <si>
    <t>20+10+60+0+0+0+110</t>
  </si>
  <si>
    <t>742121001mh1</t>
  </si>
  <si>
    <t>Montáž kabelů sdělovacích pro vnitřní rozvody počtu žil do 15 vnější vedení</t>
  </si>
  <si>
    <t>1529996521</t>
  </si>
  <si>
    <t>SLP8</t>
  </si>
  <si>
    <t>Kabel TCEKFLES 3x4x0.8</t>
  </si>
  <si>
    <t>-1313664153</t>
  </si>
  <si>
    <t>0+0+0+0+0+0+80</t>
  </si>
  <si>
    <t>SLP9</t>
  </si>
  <si>
    <t>Instalační a drobný materiál</t>
  </si>
  <si>
    <t>-1149897769</t>
  </si>
  <si>
    <t>SLP100mh1</t>
  </si>
  <si>
    <t>Práce na vedení SLP z plošiny do 20m</t>
  </si>
  <si>
    <t>1231997684</t>
  </si>
  <si>
    <t>SLP10</t>
  </si>
  <si>
    <t>Plošina pronájem, práce ve výškách do 20m</t>
  </si>
  <si>
    <t>-1687555050</t>
  </si>
  <si>
    <t>74239-5</t>
  </si>
  <si>
    <t>858285699</t>
  </si>
  <si>
    <t>-2075453613</t>
  </si>
  <si>
    <t>D.1.SO01.4E.1-3 - Nosné trasy SLP a PUCP</t>
  </si>
  <si>
    <t>74211 - Elektroinstalace slaboproud - kabelové nosné systémy a PUCP</t>
  </si>
  <si>
    <t xml:space="preserve">    74211.1 - Kabelové nosné systémy - drátěné  žlaby 300/50</t>
  </si>
  <si>
    <t xml:space="preserve">    74211.2 - Kabelové nosné systémy - drátěné  žlaby 200/50</t>
  </si>
  <si>
    <t xml:space="preserve">    74211.3 - Kabelové nosné systémy - drátěné  žlaby 300/100 svislé konstrukce</t>
  </si>
  <si>
    <t xml:space="preserve">    74211.4 - Kabelové nosné systémy - kabelová lávka 300/60 P30-R ČSN 73 0895 svislá konstrukce</t>
  </si>
  <si>
    <t xml:space="preserve">    74211.5 - Kabelové nosné systémy - drátěné  žlaby 300/50 P30-R ČSN 73 0895 - vodorovná konstrukce</t>
  </si>
  <si>
    <t xml:space="preserve">    74211.6 - Kabelové nosné systémy - ostatní montáže, značení tras</t>
  </si>
  <si>
    <t xml:space="preserve">    74211.7 - Kabelové nosné systémy - pospojení</t>
  </si>
  <si>
    <t xml:space="preserve">    74211.8 - Kabelové nosné systémy - požární ucpávky PUCP</t>
  </si>
  <si>
    <t xml:space="preserve">    74211.9 - Ostatní náklady</t>
  </si>
  <si>
    <t>74211</t>
  </si>
  <si>
    <t>Elektroinstalace slaboproud - kabelové nosné systémy a PUCP</t>
  </si>
  <si>
    <t>74211.1</t>
  </si>
  <si>
    <t xml:space="preserve">Kabelové nosné systémy - drátěné  žlaby 300/50</t>
  </si>
  <si>
    <t>741910415</t>
  </si>
  <si>
    <t>Montáž žlabů bez stojiny a výložníků kovových s podpěrkami a příslušenstvím bez víka, šířky do 500 mm</t>
  </si>
  <si>
    <t>1605849470</t>
  </si>
  <si>
    <t>80+0+0+0+0+40</t>
  </si>
  <si>
    <t>1222603</t>
  </si>
  <si>
    <t>Žlab drátěný 300/50 GZ vzdálenost podpěr 1,5m</t>
  </si>
  <si>
    <t>357929948</t>
  </si>
  <si>
    <t>1166269</t>
  </si>
  <si>
    <t>Spojka pro spojení žlabů GZ</t>
  </si>
  <si>
    <t>337023559</t>
  </si>
  <si>
    <t>1637415</t>
  </si>
  <si>
    <t>Příchytka žlabu k nosné konstrukci</t>
  </si>
  <si>
    <t>-1222246896</t>
  </si>
  <si>
    <t>1166268</t>
  </si>
  <si>
    <t>Spojovací sada M6X10+M6 GZ</t>
  </si>
  <si>
    <t>-850776573</t>
  </si>
  <si>
    <t>741910101</t>
  </si>
  <si>
    <t>Montáž výložníků bez kabelových lávek a osazení úchytných prvků typových, šířky do 400 mm nástěnných, stropních s 1 ramenem</t>
  </si>
  <si>
    <t>1008796203</t>
  </si>
  <si>
    <t>1000287939</t>
  </si>
  <si>
    <t>Podpěra 300 "SZ" (1,5 mm) prostorová - třístr</t>
  </si>
  <si>
    <t>765031933</t>
  </si>
  <si>
    <t>1191845</t>
  </si>
  <si>
    <t>KOVOVA HMOZDINKA M8 GZ</t>
  </si>
  <si>
    <t>1868918093</t>
  </si>
  <si>
    <t>1166255</t>
  </si>
  <si>
    <t>SROUB M8X20 6-TI HRAN GZ (BAL100 KS)</t>
  </si>
  <si>
    <t>balení</t>
  </si>
  <si>
    <t>-1932873596</t>
  </si>
  <si>
    <t>1135715</t>
  </si>
  <si>
    <t>PODLOZKA M8,4 VELKOPLOSNA GZ (BAL100 KS)</t>
  </si>
  <si>
    <t>539241258</t>
  </si>
  <si>
    <t>74211.2</t>
  </si>
  <si>
    <t xml:space="preserve">Kabelové nosné systémy - drátěné  žlaby 200/50</t>
  </si>
  <si>
    <t>1397368160</t>
  </si>
  <si>
    <t>50+50+50+50+50+0</t>
  </si>
  <si>
    <t>1000287696</t>
  </si>
  <si>
    <t xml:space="preserve">Drátěný žlab  200/50 "GZ" - vzdálenost podpěr 1,5m</t>
  </si>
  <si>
    <t>660598656</t>
  </si>
  <si>
    <t>1750574881</t>
  </si>
  <si>
    <t>8605085</t>
  </si>
  <si>
    <t>1191655065</t>
  </si>
  <si>
    <t>-1357154355</t>
  </si>
  <si>
    <t>33+33+33+33+0+0</t>
  </si>
  <si>
    <t>1000287937</t>
  </si>
  <si>
    <t>Podpěra 200 "SZ" (1,5 mm) prostorová - třístr</t>
  </si>
  <si>
    <t>-1765465566</t>
  </si>
  <si>
    <t>-453695204</t>
  </si>
  <si>
    <t>-589634922</t>
  </si>
  <si>
    <t>-1723312137</t>
  </si>
  <si>
    <t>741910101.mh1</t>
  </si>
  <si>
    <t>Montáž držáku bez kabelových lávek a osazení úchytných prvků typových, šířky do 400 mm nástěnných, stropních</t>
  </si>
  <si>
    <t>135165302</t>
  </si>
  <si>
    <t>0+0+0+0+33+0</t>
  </si>
  <si>
    <t>-411479559</t>
  </si>
  <si>
    <t>-83142418</t>
  </si>
  <si>
    <t>1000287752</t>
  </si>
  <si>
    <t>Držák žlabů do trapézových plechů "GZ" včetně instalačního materiálu.</t>
  </si>
  <si>
    <t>1281433548</t>
  </si>
  <si>
    <t>74211.3</t>
  </si>
  <si>
    <t xml:space="preserve">Kabelové nosné systémy - drátěné  žlaby 300/100 svislé konstrukce</t>
  </si>
  <si>
    <t>625705980</t>
  </si>
  <si>
    <t>5+5+5+5+5+5</t>
  </si>
  <si>
    <t>1000287706</t>
  </si>
  <si>
    <t>Žlab drátěný 300/100 GZ - vzdálenost podpěr 1,5m</t>
  </si>
  <si>
    <t>-631621977</t>
  </si>
  <si>
    <t>1264246145</t>
  </si>
  <si>
    <t>4+4+4+4+4+4</t>
  </si>
  <si>
    <t>-784333121</t>
  </si>
  <si>
    <t>-1010108970</t>
  </si>
  <si>
    <t>-524649435</t>
  </si>
  <si>
    <t>-139429222</t>
  </si>
  <si>
    <t>-1076912456</t>
  </si>
  <si>
    <t>66,6666666666667*0,015 "Přepočtené koeficientem množství</t>
  </si>
  <si>
    <t>2081080875</t>
  </si>
  <si>
    <t>74211.4</t>
  </si>
  <si>
    <t>Kabelové nosné systémy - kabelová lávka 300/60 P30-R ČSN 73 0895 svislá konstrukce</t>
  </si>
  <si>
    <t>741910303</t>
  </si>
  <si>
    <t>Montáž roštů a lávek pro volné i pevné uložení kabelů bez podkladových desek a osazení úchytných prvků typových se stojinou, výložníky a odbočkami pozinkovaných stoupaček</t>
  </si>
  <si>
    <t>151978941</t>
  </si>
  <si>
    <t>SLP74</t>
  </si>
  <si>
    <t>LÁVKA KABELOVÁ 60X300</t>
  </si>
  <si>
    <t>962230028</t>
  </si>
  <si>
    <t>SLP75</t>
  </si>
  <si>
    <t>SPOJKA lávky 300</t>
  </si>
  <si>
    <t>-1542230182</t>
  </si>
  <si>
    <t>2+2+2+2+2+0</t>
  </si>
  <si>
    <t>SLP76</t>
  </si>
  <si>
    <t>ŠROUB VRAT.+MATICE 6X10</t>
  </si>
  <si>
    <t>971407102</t>
  </si>
  <si>
    <t>10+10+10+10+10+10</t>
  </si>
  <si>
    <t>SLP78</t>
  </si>
  <si>
    <t>SPOJKA LÁVKY KRÁTKÁ 60 K</t>
  </si>
  <si>
    <t>-1578891690</t>
  </si>
  <si>
    <t>SLP80</t>
  </si>
  <si>
    <t xml:space="preserve">ŠROUB VRAT.+MATICE  6X10</t>
  </si>
  <si>
    <t>676433422</t>
  </si>
  <si>
    <t>16+16+16+16+16+20</t>
  </si>
  <si>
    <t>SLP81</t>
  </si>
  <si>
    <t>ÚCHYT STĚNOVÝ PRO KL</t>
  </si>
  <si>
    <t>-747785974</t>
  </si>
  <si>
    <t>SLP82</t>
  </si>
  <si>
    <t>KOTVA POŽÁRNĚ ODOLNÁ 8X77</t>
  </si>
  <si>
    <t>1295962286</t>
  </si>
  <si>
    <t>7mh141910101</t>
  </si>
  <si>
    <t>Montáž krytu kabelových příchytek</t>
  </si>
  <si>
    <t>-897482395</t>
  </si>
  <si>
    <t>1+1+1+1+1+1</t>
  </si>
  <si>
    <t>1383943</t>
  </si>
  <si>
    <t>Kryt - ochrana kabelových příchytek do pr.40 160X400 PO</t>
  </si>
  <si>
    <t>-1622969938</t>
  </si>
  <si>
    <t>74211.5</t>
  </si>
  <si>
    <t xml:space="preserve">Kabelové nosné systémy - drátěné  žlaby 300/50 P30-R ČSN 73 0895 - vodorovná konstrukce</t>
  </si>
  <si>
    <t>-879869019</t>
  </si>
  <si>
    <t>0+0+0+0+0+14</t>
  </si>
  <si>
    <t>1000287706mh1</t>
  </si>
  <si>
    <t>Žlab drátěný 300/100 GZ - vzdálenost podpěr 1m</t>
  </si>
  <si>
    <t>1931679039</t>
  </si>
  <si>
    <t>-188362975</t>
  </si>
  <si>
    <t>-790352886</t>
  </si>
  <si>
    <t>2133962452</t>
  </si>
  <si>
    <t>1852587906</t>
  </si>
  <si>
    <t>1000287939mh2</t>
  </si>
  <si>
    <t>Nosník 300</t>
  </si>
  <si>
    <t>-1489015984</t>
  </si>
  <si>
    <t>963277383</t>
  </si>
  <si>
    <t>-392344684</t>
  </si>
  <si>
    <t>2021495440</t>
  </si>
  <si>
    <t>74211.6</t>
  </si>
  <si>
    <t>Kabelové nosné systémy - ostatní montáže, značení tras</t>
  </si>
  <si>
    <t>741910101.mh2</t>
  </si>
  <si>
    <t xml:space="preserve">Montáž závitové tyče </t>
  </si>
  <si>
    <t>-976199134</t>
  </si>
  <si>
    <t>100+100+100+100+100+0</t>
  </si>
  <si>
    <t>1000111788</t>
  </si>
  <si>
    <t>Závitová tyč 8 mm/1 m "GZ"</t>
  </si>
  <si>
    <t>900453423</t>
  </si>
  <si>
    <t>1000111791</t>
  </si>
  <si>
    <t>Spojka závitové tyče M8 "GZ"</t>
  </si>
  <si>
    <t>-1951389498</t>
  </si>
  <si>
    <t>1000112504</t>
  </si>
  <si>
    <t>Matice a podložka M8 k závitovým tyčím</t>
  </si>
  <si>
    <t>-1580742062</t>
  </si>
  <si>
    <t>742190002</t>
  </si>
  <si>
    <t>Ostatní práce pro trasy značení trasy vedení</t>
  </si>
  <si>
    <t>-1496365393</t>
  </si>
  <si>
    <t>1453677</t>
  </si>
  <si>
    <t>Evidenční štítek pro značení nosných tras včetně samolepícího štítku</t>
  </si>
  <si>
    <t>679039818</t>
  </si>
  <si>
    <t>10+10+10+10+10+5</t>
  </si>
  <si>
    <t>1001889</t>
  </si>
  <si>
    <t>Kabelový štítek označovací 30x8mm</t>
  </si>
  <si>
    <t>861894632</t>
  </si>
  <si>
    <t>1001889mh1</t>
  </si>
  <si>
    <t>Evidenční štítek pro značení nosných tras s funkční integritou dle 73 0895 včetně samolepícího štítku po 50m</t>
  </si>
  <si>
    <t>-334642210</t>
  </si>
  <si>
    <t>UKS-R1</t>
  </si>
  <si>
    <t>Drobný materiál, spojky, konektory</t>
  </si>
  <si>
    <t>-220824493</t>
  </si>
  <si>
    <t>UKS-R2</t>
  </si>
  <si>
    <t>Instalační materiál, hmoždinky, vruty</t>
  </si>
  <si>
    <t>-827525738</t>
  </si>
  <si>
    <t>74211.7</t>
  </si>
  <si>
    <t>Kabelové nosné systémy - pospojení</t>
  </si>
  <si>
    <t>210050721</t>
  </si>
  <si>
    <t>Montáž proudových spojů včetně odstřižení vodičů,potření vodičů ochranným tukem, provedení šablony a zasvorkování spoj šroubovanou svorkou do 50 mm2</t>
  </si>
  <si>
    <t>1984601183</t>
  </si>
  <si>
    <t>6+6+6+6+6+6</t>
  </si>
  <si>
    <t>10.046.769</t>
  </si>
  <si>
    <t>Svorka SS spojovací</t>
  </si>
  <si>
    <t>2104812336</t>
  </si>
  <si>
    <t>741410003</t>
  </si>
  <si>
    <t>Montáž uzemňovacího vedení s upevněním, propojením a připojením pomocí svorek na povrchu drátu nebo lana Ø do 10 mm</t>
  </si>
  <si>
    <t>561006501</t>
  </si>
  <si>
    <t>34140826</t>
  </si>
  <si>
    <t>vodič silový s Cu jádrem 6mm2 (CY)</t>
  </si>
  <si>
    <t>1122088911</t>
  </si>
  <si>
    <t>34140825</t>
  </si>
  <si>
    <t>vodič silový s Cu jádrem 4mm2 (CY H07 V-U)</t>
  </si>
  <si>
    <t>-928832094</t>
  </si>
  <si>
    <t>741410063</t>
  </si>
  <si>
    <t>Montáž uzemňovacího vedení s upevněním, propojením a připojením pomocí svorek doplňků ochranného pospojování pláště kabelu s konstrukcí</t>
  </si>
  <si>
    <t>-1079673728</t>
  </si>
  <si>
    <t>1000141993</t>
  </si>
  <si>
    <t>Svorka zemnící drátěný žlab mosaz/spoj. mat. mosaz</t>
  </si>
  <si>
    <t>-624139990</t>
  </si>
  <si>
    <t>1218640</t>
  </si>
  <si>
    <t>Pohyblivá spojka GZ-UZEMNOVACI (SU 1)-M1+M2</t>
  </si>
  <si>
    <t>-75592321</t>
  </si>
  <si>
    <t>74211.8</t>
  </si>
  <si>
    <t>Kabelové nosné systémy - požární ucpávky PUCP</t>
  </si>
  <si>
    <t>742PUCP4</t>
  </si>
  <si>
    <t>Označení ucpávky</t>
  </si>
  <si>
    <t>-710222052</t>
  </si>
  <si>
    <t>742190004</t>
  </si>
  <si>
    <t>Ostatní práce pro trasy požárně těsnící materiál do prostupu</t>
  </si>
  <si>
    <t>1442437090</t>
  </si>
  <si>
    <t>742190004mh1</t>
  </si>
  <si>
    <t>Požárně těsnící materiál do prostupu-revize</t>
  </si>
  <si>
    <t>-1663067707</t>
  </si>
  <si>
    <t>742PUCP5</t>
  </si>
  <si>
    <t>Revize ucpávky</t>
  </si>
  <si>
    <t>1076853910</t>
  </si>
  <si>
    <t>742PUCP1</t>
  </si>
  <si>
    <t xml:space="preserve">CFS-D 25, protipožární kabelový disk kabely s  jedním vodičem pr.&lt;= 14mm, kabely s více vodiči pr. &lt;= 19mm EI90, beton, zdivo, SDK-stěna</t>
  </si>
  <si>
    <t>916940811</t>
  </si>
  <si>
    <t>30+30+30+30+30+30</t>
  </si>
  <si>
    <t>742PUCP2</t>
  </si>
  <si>
    <t>CP 611A zpevňující tmel kabely svazek pr.&lt;= 50mm beton, zdivo, SDK, stěna strop</t>
  </si>
  <si>
    <t>-616771373</t>
  </si>
  <si>
    <t>742PUCP3</t>
  </si>
  <si>
    <t>CP 670/CFS-CT, protipožární povlak žlab š.150-400 beton, zdivo, SDK, stěna strop</t>
  </si>
  <si>
    <t>1070723861</t>
  </si>
  <si>
    <t>2+2+2+2+2+2</t>
  </si>
  <si>
    <t>742190003</t>
  </si>
  <si>
    <t>Ostatní práce pro trasy vyvazování kabeláže ve žlabech</t>
  </si>
  <si>
    <t>1042785066</t>
  </si>
  <si>
    <t>74211.9</t>
  </si>
  <si>
    <t>1866121141</t>
  </si>
  <si>
    <t>-205734201</t>
  </si>
  <si>
    <t>D.1.SO01.4E.1-4 - Systém VSS</t>
  </si>
  <si>
    <t>74223 - Kamerový systém - VSS</t>
  </si>
  <si>
    <t xml:space="preserve">    74223.1 - rozšíření stávajícího serveru</t>
  </si>
  <si>
    <t xml:space="preserve">    74223.2 - kamery</t>
  </si>
  <si>
    <t xml:space="preserve">    74223.3 - programování, nastavení systému</t>
  </si>
  <si>
    <t xml:space="preserve">    74223.4 - elektroinstalace</t>
  </si>
  <si>
    <t xml:space="preserve">      74223.4.1 - elektroinstalace: kabely</t>
  </si>
  <si>
    <t xml:space="preserve">        74223.4.2 - elektroinstalace: nosný, úložný a ostatní materiál</t>
  </si>
  <si>
    <t xml:space="preserve">    74223.5 - ostatní náklady</t>
  </si>
  <si>
    <t>74223</t>
  </si>
  <si>
    <t>Kamerový systém - VSS</t>
  </si>
  <si>
    <t>74223.1</t>
  </si>
  <si>
    <t>rozšíření stávajícího serveru</t>
  </si>
  <si>
    <t>742330011vss</t>
  </si>
  <si>
    <t>Montáž strukturované kabeláže zařízení do rozvaděče switche, UPS, DVR, server bez nastavení</t>
  </si>
  <si>
    <t>-881135324</t>
  </si>
  <si>
    <t>SLP421</t>
  </si>
  <si>
    <t>HDD ke stávajícímu záznamovému serveru - zařízení, Kapacita: 4 TB, Rozhraní: SATA 6 Gb/s</t>
  </si>
  <si>
    <t>-513307000</t>
  </si>
  <si>
    <t>1+0+0+0+0+0</t>
  </si>
  <si>
    <t>74223.2</t>
  </si>
  <si>
    <t>kamery</t>
  </si>
  <si>
    <t>742230004</t>
  </si>
  <si>
    <t>Montáž kamerového systému vnitřní kamery</t>
  </si>
  <si>
    <t>-1321210531</t>
  </si>
  <si>
    <t>SLP420</t>
  </si>
  <si>
    <t>Mini dome, IP kamera IR přísvitem, WDR. Rozlišení 2MPix/30fps, varifokální objektiv 3-9mm (úhel záběru 40-102°). Dual stream, komprese H.264,H.265, MJPEG, LowLux, antisabotáž, defog. Napájení PoE. Kompatibilita ONVIF, RTSP se stávajícím SW bez nutnosti za</t>
  </si>
  <si>
    <t>-1410878033</t>
  </si>
  <si>
    <t>5+3+3+3+3+0</t>
  </si>
  <si>
    <t>74223.3</t>
  </si>
  <si>
    <t>programování, nastavení systému</t>
  </si>
  <si>
    <t>SLP423</t>
  </si>
  <si>
    <t>Nastavení systému - oživení, uvedení do provozu</t>
  </si>
  <si>
    <t>-1686992110</t>
  </si>
  <si>
    <t>SLP424</t>
  </si>
  <si>
    <t>Propojení a nastavení síťových prvků spolupráce s IT technikem</t>
  </si>
  <si>
    <t>-1422967920</t>
  </si>
  <si>
    <t>742230101</t>
  </si>
  <si>
    <t>Montáž kamerového systému nastavení a instalace licence k připojení jedné kamery k SW</t>
  </si>
  <si>
    <t>-1189660431</t>
  </si>
  <si>
    <t>742230102</t>
  </si>
  <si>
    <t>Montáž kamerového systému nastavení a instalace a nastavení SW pro sledování kamer</t>
  </si>
  <si>
    <t>1927962577</t>
  </si>
  <si>
    <t>742230103</t>
  </si>
  <si>
    <t>Montáž kamerového systému nastavení a instalace nastavení záběru podle přání uživatele před instalací kabelů</t>
  </si>
  <si>
    <t>1743503922</t>
  </si>
  <si>
    <t>SLP426</t>
  </si>
  <si>
    <t>Nastavení kamery, provozní zkoušky</t>
  </si>
  <si>
    <t>2065372948</t>
  </si>
  <si>
    <t>SLP427vss</t>
  </si>
  <si>
    <t>Výchozí revize systému VSS</t>
  </si>
  <si>
    <t>1939624989</t>
  </si>
  <si>
    <t>SLP428vss</t>
  </si>
  <si>
    <t>Zaškolení obsluhy</t>
  </si>
  <si>
    <t>1769839658</t>
  </si>
  <si>
    <t>74223.4</t>
  </si>
  <si>
    <t>elektroinstalace</t>
  </si>
  <si>
    <t>74223.4.1</t>
  </si>
  <si>
    <t>elektroinstalace: kabely</t>
  </si>
  <si>
    <t>275294675</t>
  </si>
  <si>
    <t>-702348787</t>
  </si>
  <si>
    <t>305+180+170+150+110+0</t>
  </si>
  <si>
    <t>74223.4.2</t>
  </si>
  <si>
    <t>elektroinstalace: nosný, úložný a ostatní materiál</t>
  </si>
  <si>
    <t>1440266982</t>
  </si>
  <si>
    <t>-1331615916</t>
  </si>
  <si>
    <t>20+10+10+10+10+0</t>
  </si>
  <si>
    <t>442897650</t>
  </si>
  <si>
    <t>-1530804424</t>
  </si>
  <si>
    <t>-1042192045</t>
  </si>
  <si>
    <t>1461865755</t>
  </si>
  <si>
    <t>-1020575200</t>
  </si>
  <si>
    <t>74223.5</t>
  </si>
  <si>
    <t>313793589</t>
  </si>
  <si>
    <t>485638177</t>
  </si>
  <si>
    <t>D.1.SO01.4E.1-5 - Systém kontroly vstupu ACS</t>
  </si>
  <si>
    <t>74224 - Systém kontroly vstupu-ACS</t>
  </si>
  <si>
    <t xml:space="preserve">    72424.1 - systémové prvky</t>
  </si>
  <si>
    <t xml:space="preserve">    72424.2 - kabely a elektroinstalace</t>
  </si>
  <si>
    <t xml:space="preserve">      72424.2.1 - elektroinstalace: kabely</t>
  </si>
  <si>
    <t xml:space="preserve">      72424.2.2 - elektroinstalace: nosný, úložný a ostatní materiál</t>
  </si>
  <si>
    <t xml:space="preserve">    72424.3 - nastavení a programování systému</t>
  </si>
  <si>
    <t xml:space="preserve">    72424.4 - ostatní náklady</t>
  </si>
  <si>
    <t>74224</t>
  </si>
  <si>
    <t>Systém kontroly vstupu-ACS</t>
  </si>
  <si>
    <t>72424.1</t>
  </si>
  <si>
    <t>systémové prvky</t>
  </si>
  <si>
    <t>742240005</t>
  </si>
  <si>
    <t>Montáž elekronické kontroly vstupu řídící jednotka pro připojení čteček</t>
  </si>
  <si>
    <t>-1487837006</t>
  </si>
  <si>
    <t>SLP356</t>
  </si>
  <si>
    <t xml:space="preserve">2-dveřový síťovatelný kontrolér s IP v krytu,  Wiegand , Clock&amp;Data, Vstupy  2×stav dveří, 2×odchod.tlač., 2×tamper čtečky, Výstupy  2×relé pro zámky, 2×pomocné relé, Integrovaný 230V napájecí zdroj pro systém a zámky, rozhranní LAN RJ45.</t>
  </si>
  <si>
    <t>-1392559668</t>
  </si>
  <si>
    <t>1+0+0+0+0+2</t>
  </si>
  <si>
    <t>742240001</t>
  </si>
  <si>
    <t>Montáž elekronické kontroly vstupu čtečky karet</t>
  </si>
  <si>
    <t>-1965779262</t>
  </si>
  <si>
    <t>SLP357</t>
  </si>
  <si>
    <t>Bezkontaktní multitechnol.čtečka (podpora SIO) 13.56MHz, tenká konstrukce formát Wiegand schopnost číst 32-bitové sériová čísla MIFARE, vysoce bezpečné 64-bitové diverzifikované klíče pro vzájemné , tříbarevná nastavitelná indikace a více tónový repr</t>
  </si>
  <si>
    <t>-1241916608</t>
  </si>
  <si>
    <t>1+1+1+1+1+0</t>
  </si>
  <si>
    <t>SLP358</t>
  </si>
  <si>
    <t>Bezkontaktních (RFID) identifikátor duální technologie Mifare</t>
  </si>
  <si>
    <t>1719885301</t>
  </si>
  <si>
    <t>72424.2</t>
  </si>
  <si>
    <t>kabely a elektroinstalace</t>
  </si>
  <si>
    <t>72424.2.1</t>
  </si>
  <si>
    <t>-1703290934</t>
  </si>
  <si>
    <t>846585445</t>
  </si>
  <si>
    <t>150+150+150+150+150+165</t>
  </si>
  <si>
    <t>1146289</t>
  </si>
  <si>
    <t>KABEL CYSY 2X0,75 H05VV-</t>
  </si>
  <si>
    <t>-656866760</t>
  </si>
  <si>
    <t>10+5+5+5+5+0</t>
  </si>
  <si>
    <t>-1759666038</t>
  </si>
  <si>
    <t>1027911199</t>
  </si>
  <si>
    <t>72424.2.2</t>
  </si>
  <si>
    <t>-412914898</t>
  </si>
  <si>
    <t>1018511185</t>
  </si>
  <si>
    <t>200516142</t>
  </si>
  <si>
    <t>707548023</t>
  </si>
  <si>
    <t>20+10+10+10+10+10</t>
  </si>
  <si>
    <t>1289190483</t>
  </si>
  <si>
    <t>-1763225367</t>
  </si>
  <si>
    <t>-2127714775</t>
  </si>
  <si>
    <t>1647611229</t>
  </si>
  <si>
    <t>1782182018</t>
  </si>
  <si>
    <t>741110231mh1</t>
  </si>
  <si>
    <t>Montáž pancéřovaných průchodek s nasunutím nebo našroubováním na koncovky a propojením do krabic</t>
  </si>
  <si>
    <t>-1839932608</t>
  </si>
  <si>
    <t>1725744</t>
  </si>
  <si>
    <t>DVERNI PANCER. PRUCHODKA NEREZ 850/1/30 včetně koncovek</t>
  </si>
  <si>
    <t>-1863694014</t>
  </si>
  <si>
    <t>2+1+1+1+1+0</t>
  </si>
  <si>
    <t>-1189723724</t>
  </si>
  <si>
    <t>890881445</t>
  </si>
  <si>
    <t>4+2+2+2+2+0</t>
  </si>
  <si>
    <t>72424.3</t>
  </si>
  <si>
    <t>nastavení a programování systému</t>
  </si>
  <si>
    <t>SLP374</t>
  </si>
  <si>
    <t>Nastavení systému ACS - oživení, uvedení do provozu</t>
  </si>
  <si>
    <t>994835996</t>
  </si>
  <si>
    <t>SLP375</t>
  </si>
  <si>
    <t>Instalace nového SW, Propojení a nastavení síťových prvků spolupráce s IT technikem</t>
  </si>
  <si>
    <t>336284787</t>
  </si>
  <si>
    <t>742240022</t>
  </si>
  <si>
    <t>Montáž elekronické kontroly vstupu přístupového softwaru k dodanému HW, multilicence</t>
  </si>
  <si>
    <t>1913217043</t>
  </si>
  <si>
    <t>SLP427</t>
  </si>
  <si>
    <t>Výchozí revize systému ACS</t>
  </si>
  <si>
    <t>-585452082</t>
  </si>
  <si>
    <t>SLP428</t>
  </si>
  <si>
    <t>-942418788</t>
  </si>
  <si>
    <t>72424.4</t>
  </si>
  <si>
    <t>SLP385</t>
  </si>
  <si>
    <t>Drobný materiál, propojovací kabely, spojky, konektory - Montáž spojovacích prvků kabelů, drobných propojení v systému</t>
  </si>
  <si>
    <t>-1282073771</t>
  </si>
  <si>
    <t>HZS2132</t>
  </si>
  <si>
    <t>Hodinové zúčtovací sazby profesí PSV provádění stavebních konstrukcí zámečník odborný</t>
  </si>
  <si>
    <t>-1827438836</t>
  </si>
  <si>
    <t>-520648517</t>
  </si>
  <si>
    <t>-97877222</t>
  </si>
  <si>
    <t>D.1.SO01.4E.1-6 - Systém STA/SAT</t>
  </si>
  <si>
    <t>74242 - STA-SAT Společná televizní anténa, satelitní rozvod</t>
  </si>
  <si>
    <t xml:space="preserve">    74242-1 - STA-SAT systémové prvky</t>
  </si>
  <si>
    <t xml:space="preserve">    74242-2 - STA-SAT elektroinstalace</t>
  </si>
  <si>
    <t xml:space="preserve">      74242-2.1 - STA-SAT elektroinstalace kabely</t>
  </si>
  <si>
    <t xml:space="preserve">      74242-2.2 - STA-SAT elektroinstalace: nosný, úložný a ostatní materiál</t>
  </si>
  <si>
    <t xml:space="preserve">      74242-2.3 - STA-SAT elektroinstalace: ostatní materiál</t>
  </si>
  <si>
    <t xml:space="preserve">    74242-3 - STA-SAT práce technika, oživení, zkoušky, revize</t>
  </si>
  <si>
    <t xml:space="preserve">    74242-4 - STA-SAT ostatní náklady</t>
  </si>
  <si>
    <t>74242</t>
  </si>
  <si>
    <t>STA-SAT Společná televizní anténa, satelitní rozvod</t>
  </si>
  <si>
    <t>74242-1</t>
  </si>
  <si>
    <t>STA-SAT systémové prvky</t>
  </si>
  <si>
    <t>742420021</t>
  </si>
  <si>
    <t>Montáž společné televizní antény antenního stožáru včetně upevňovacího materiálu</t>
  </si>
  <si>
    <t>-954063506</t>
  </si>
  <si>
    <t>10.043.176mh1</t>
  </si>
  <si>
    <t>Tříbodový pozinkovaný držák, 250/120/28, 25 cm od zdi</t>
  </si>
  <si>
    <t>-1598108318</t>
  </si>
  <si>
    <t>0+0+0+0+0+1</t>
  </si>
  <si>
    <t>741374062mh</t>
  </si>
  <si>
    <t>Montáž kotvicích a úchytných bodů</t>
  </si>
  <si>
    <t>-113287015</t>
  </si>
  <si>
    <t>-1821770133</t>
  </si>
  <si>
    <t>742420001mh1</t>
  </si>
  <si>
    <t>Montáž venkovní satelitní antény</t>
  </si>
  <si>
    <t>92878736</t>
  </si>
  <si>
    <t>742420001mh2</t>
  </si>
  <si>
    <t>Montáž zařízení LNB</t>
  </si>
  <si>
    <t>-277251552</t>
  </si>
  <si>
    <t>74242-2</t>
  </si>
  <si>
    <t>STA-SAT elektroinstalace</t>
  </si>
  <si>
    <t>74242-2.1</t>
  </si>
  <si>
    <t>STA-SAT elektroinstalace kabely</t>
  </si>
  <si>
    <t>-519194327</t>
  </si>
  <si>
    <t>0031508.URS</t>
  </si>
  <si>
    <t xml:space="preserve">Koaxiální kabel Tri-Shield  splňují normu EN50117 a požadavky třídy A v celém rozsahu přenosových frekvencí 5 ... 3000 MHz určený  pro vnější instalace 75 Ohm plášť PE 1,13/4,8/6,8</t>
  </si>
  <si>
    <t>1977574518</t>
  </si>
  <si>
    <t>0+0+0+0+0+80</t>
  </si>
  <si>
    <t>0031507.URS</t>
  </si>
  <si>
    <t xml:space="preserve">Koaxiální kabel Tri-Shield  splňují normu EN50117 a požadavky třídy A v celém rozsahu přenosových frekvencí 5 ... 3000 MHz určený  pro vnitřní instalace 75 Ohm plášť  Dca s1d1 1,13/4,8/6,8</t>
  </si>
  <si>
    <t>-254341539</t>
  </si>
  <si>
    <t>0+0+160+100+80+60</t>
  </si>
  <si>
    <t>74242-2.2</t>
  </si>
  <si>
    <t>STA-SAT elektroinstalace: nosný, úložný a ostatní materiál</t>
  </si>
  <si>
    <t>1270750957</t>
  </si>
  <si>
    <t>1825208232</t>
  </si>
  <si>
    <t>0+0+30+20+20+20</t>
  </si>
  <si>
    <t>-418332195</t>
  </si>
  <si>
    <t>1346899244</t>
  </si>
  <si>
    <t>-1541861340</t>
  </si>
  <si>
    <t>-1780528700</t>
  </si>
  <si>
    <t>74242-2.3</t>
  </si>
  <si>
    <t>STA-SAT elektroinstalace: ostatní materiál</t>
  </si>
  <si>
    <t>742123001</t>
  </si>
  <si>
    <t>Montáž přepěťové ochrany pro slaboproudá zařízení</t>
  </si>
  <si>
    <t>113949913</t>
  </si>
  <si>
    <t>1386716</t>
  </si>
  <si>
    <t>Širokopásmová koaxiální přepěťová ochrana F75-SAT/TV-B/F-F ochrana tř. B (typ 1, svodič bleskového proudu), osazená plynovou bleskojistkou. Je určena k ochraně koaxiálních kabelů 75 vedoucího z venkovního prostředí (LPZ 0B) a výstupů ze SAT konvertorů a vstupů TV přijímačů. Konstrukce zajišťuje spolehlivé svedení bleskového proudu bez termodynamické destrukce ochrany a jejího okolí. To umožňuje instalaci koaxiálních přepěťových ochran do plastových rozvaděčů.</t>
  </si>
  <si>
    <t>1002189809</t>
  </si>
  <si>
    <t>742123001mh1</t>
  </si>
  <si>
    <t>Montáž ekvipotenciální krabice ochrany pro slaboproudá zařízení</t>
  </si>
  <si>
    <t>78146797</t>
  </si>
  <si>
    <t>1030037326</t>
  </si>
  <si>
    <t>Ekvipotenciální přípojnice s krytem 5x 2,5-25mm2, 3x16-95mm2, 1x pásek 30x4mm</t>
  </si>
  <si>
    <t>1912683129</t>
  </si>
  <si>
    <t>742123001mh2sta</t>
  </si>
  <si>
    <t>Montáž krabice pod omítku pro zařízení SLP včetně propojení SAT</t>
  </si>
  <si>
    <t>-1502797561</t>
  </si>
  <si>
    <t>1000232980</t>
  </si>
  <si>
    <t>Rozvodnice SLP multimediální, pod omítku do 300x500x115</t>
  </si>
  <si>
    <t>1990068658</t>
  </si>
  <si>
    <t>742420111</t>
  </si>
  <si>
    <t>Montáž společné televizní antény F konektoru</t>
  </si>
  <si>
    <t>-122431494</t>
  </si>
  <si>
    <t>565665</t>
  </si>
  <si>
    <t>Kompresní profesionální konektor F MASTER na kabel Tri-Shield</t>
  </si>
  <si>
    <t>-1650520599</t>
  </si>
  <si>
    <t>0+0+2+1+1+22</t>
  </si>
  <si>
    <t>74242-3</t>
  </si>
  <si>
    <t>STA-SAT práce technika, oživení, zkoušky, revize</t>
  </si>
  <si>
    <t>SLP479</t>
  </si>
  <si>
    <t>Nastavení a programování systému, demontáž a repase stávajícího SAT příjmu</t>
  </si>
  <si>
    <t>331749230</t>
  </si>
  <si>
    <t>SLP480</t>
  </si>
  <si>
    <t>Revize</t>
  </si>
  <si>
    <t>-2111916951</t>
  </si>
  <si>
    <t>SLP481</t>
  </si>
  <si>
    <t>1674502596</t>
  </si>
  <si>
    <t>74242-4</t>
  </si>
  <si>
    <t>STA-SAT ostatní náklady</t>
  </si>
  <si>
    <t>-1156942965</t>
  </si>
  <si>
    <t>1147656589</t>
  </si>
  <si>
    <t>D.1.SO01.4E.1-7 - Systém školních zvonků</t>
  </si>
  <si>
    <t>74239.2 - Systém školních zvonků</t>
  </si>
  <si>
    <t xml:space="preserve">    74239.2.1 - práce technika, demontáže stávajících zvonků, repase, zpětná montáž</t>
  </si>
  <si>
    <t xml:space="preserve">    74239.2.2 - kabely</t>
  </si>
  <si>
    <t xml:space="preserve">    74239.2.3 - elektroinstalace</t>
  </si>
  <si>
    <t xml:space="preserve">    74239.3 - ostatní náklady</t>
  </si>
  <si>
    <t>74239.2</t>
  </si>
  <si>
    <t>74239.2.1</t>
  </si>
  <si>
    <t>práce technika, demontáže stávajících zvonků, repase, zpětná montáž</t>
  </si>
  <si>
    <t>SLP342</t>
  </si>
  <si>
    <t>Demontáž stávajících zvonků a jejich zpětná montáž, repase</t>
  </si>
  <si>
    <t>294621523</t>
  </si>
  <si>
    <t>SLP343</t>
  </si>
  <si>
    <t>Úprava rozvodů v prostoru hlavních hodin</t>
  </si>
  <si>
    <t>-1935371481</t>
  </si>
  <si>
    <t>SLP345</t>
  </si>
  <si>
    <t>Napojení stávajícího rozvodu, úprava</t>
  </si>
  <si>
    <t>-2110858088</t>
  </si>
  <si>
    <t>74239.2.2</t>
  </si>
  <si>
    <t>kabely</t>
  </si>
  <si>
    <t>543580119</t>
  </si>
  <si>
    <t>34111259l</t>
  </si>
  <si>
    <t>kabel silový oheň retardující bezhalogenový bez funkční schopnosti při požáru jádro Cu 0,6/1kV (N2XH) 2x1,5mm2</t>
  </si>
  <si>
    <t>960056442</t>
  </si>
  <si>
    <t>40+20+30+0+0+0</t>
  </si>
  <si>
    <t>74239.2.3</t>
  </si>
  <si>
    <t>-403221499</t>
  </si>
  <si>
    <t>-1536108226</t>
  </si>
  <si>
    <t>5+5+0+0+0+0</t>
  </si>
  <si>
    <t>-715080746</t>
  </si>
  <si>
    <t>742110503mh1</t>
  </si>
  <si>
    <t>1680527500</t>
  </si>
  <si>
    <t>SLP344</t>
  </si>
  <si>
    <t>Krabice rozvodná, vybavená, pod omítku</t>
  </si>
  <si>
    <t>108794801</t>
  </si>
  <si>
    <t>0+0+1+0+0+0</t>
  </si>
  <si>
    <t>-1636776393</t>
  </si>
  <si>
    <t>-1592376108</t>
  </si>
  <si>
    <t>-1888013291</t>
  </si>
  <si>
    <t>-486277721</t>
  </si>
  <si>
    <t>-124426698</t>
  </si>
  <si>
    <t>1069258218</t>
  </si>
  <si>
    <t>D.1.SO01.4E.1-8 - Systém elektronického zabezpečení PZTS</t>
  </si>
  <si>
    <t>74222 - PZTS</t>
  </si>
  <si>
    <t xml:space="preserve">    74222-1 - PZTS-ústředna, doplňková zařízení</t>
  </si>
  <si>
    <t xml:space="preserve">    74222-2 - PZTS-expandery, přídavné zdroje</t>
  </si>
  <si>
    <t xml:space="preserve">    74222-3 - PZTS-detekční prvky</t>
  </si>
  <si>
    <t xml:space="preserve">    74222-4 - PZTS-signalizační prvky</t>
  </si>
  <si>
    <t xml:space="preserve">    74222-5 - PZTS-elektroinstalace</t>
  </si>
  <si>
    <t xml:space="preserve">    74222-5.1 - PZTS-elektroinstalace:kabely</t>
  </si>
  <si>
    <t xml:space="preserve">    74222-5.2 - PZTS-elektroinstalace:nosný, úložný a ostatní materiál</t>
  </si>
  <si>
    <t xml:space="preserve">    74222-6 - PZTS-práce technika, oživení, nastavení systému, revize</t>
  </si>
  <si>
    <t xml:space="preserve">    74222-7 - PZTS-ostatní náklady</t>
  </si>
  <si>
    <t>74222</t>
  </si>
  <si>
    <t>PZTS</t>
  </si>
  <si>
    <t>74222-1</t>
  </si>
  <si>
    <t>PZTS-ústředna, doplňková zařízení</t>
  </si>
  <si>
    <t>742220002</t>
  </si>
  <si>
    <t>Montáž ústředny PZTS s komunikátorem na PCO a zdrojem přes 16 do 48 zón a 8 podsystémů</t>
  </si>
  <si>
    <t>-212577874</t>
  </si>
  <si>
    <t>SLP441</t>
  </si>
  <si>
    <t>Ústředna v krytu, trafo, 8-32 zón, 8-32 pg. výstupů, imp. zdroj 1,7A s ochranou proti přetížení a zkratu, až. 4 LCD klávesnice, 32 modulů (podpora všech typů INT-xx), možnost přístupového systému a bezdrátové nadstavby. 16 bloků / 4 objekty, 28 časovačů,</t>
  </si>
  <si>
    <t>-615004864</t>
  </si>
  <si>
    <t>742220141</t>
  </si>
  <si>
    <t>Montáž klávesnice pro dodanou ústřednu</t>
  </si>
  <si>
    <t>1062946969</t>
  </si>
  <si>
    <t>SLP444</t>
  </si>
  <si>
    <t>LCD klávesnice, 2 zóny, tamper, RS-232 port pro připojení programu, zeleně podsvětlený displej 2x16 znaků, 6x LED indikace stavu systému, akustická signalizace, dvířka.</t>
  </si>
  <si>
    <t>293954310</t>
  </si>
  <si>
    <t>1+0+1+0+0+1</t>
  </si>
  <si>
    <t>742220161</t>
  </si>
  <si>
    <t>Montáž akumulátoru 12V</t>
  </si>
  <si>
    <t>-1379423118</t>
  </si>
  <si>
    <t>SLP443</t>
  </si>
  <si>
    <t>AKU 17Ah/12V</t>
  </si>
  <si>
    <t>1332679804</t>
  </si>
  <si>
    <t>74222-2</t>
  </si>
  <si>
    <t>PZTS-expandery, přídavné zdroje</t>
  </si>
  <si>
    <t>742220221</t>
  </si>
  <si>
    <t>Montáž systémového zdroje s akumulátorem a 8 kanálovým expandérem</t>
  </si>
  <si>
    <t>1178729835</t>
  </si>
  <si>
    <t>SLP442</t>
  </si>
  <si>
    <t>Expandér výstupů 8x IN, 4 reléové výstupy a 4 nízko zatížitelné výstupy typu OC, systémový zdroj v krytu</t>
  </si>
  <si>
    <t>286839806</t>
  </si>
  <si>
    <t>74222-3</t>
  </si>
  <si>
    <t>PZTS-detekční prvky</t>
  </si>
  <si>
    <t>742220053</t>
  </si>
  <si>
    <t>Montáž krabice pro magnetický kontakt propojovací</t>
  </si>
  <si>
    <t>-1024861963</t>
  </si>
  <si>
    <t>SLP446</t>
  </si>
  <si>
    <t>Propojovací karbice 8svorek. 2.st</t>
  </si>
  <si>
    <t>-393575654</t>
  </si>
  <si>
    <t>742220236</t>
  </si>
  <si>
    <t>Montáž příslušenství pro PZTS magnetický kontakt závrtný čtyřdrátový</t>
  </si>
  <si>
    <t>1089723923</t>
  </si>
  <si>
    <t>74222-EURO22</t>
  </si>
  <si>
    <t>Magnetický kontakt, zápustná montáž, pracovní mezera 14-18mm, plast, NC kontakt, 2 vodiče, rozměry: 25 x 8,5 mm</t>
  </si>
  <si>
    <t>677316323</t>
  </si>
  <si>
    <t>742220251</t>
  </si>
  <si>
    <t>Montáž příslušenství pro PZTS tlačítka tísňové výklopné s pamětí poplachu</t>
  </si>
  <si>
    <t>1423625597</t>
  </si>
  <si>
    <t>SLP448</t>
  </si>
  <si>
    <t>Táhlo a tlačítko nouzového volání</t>
  </si>
  <si>
    <t>1314272270</t>
  </si>
  <si>
    <t>74222-4</t>
  </si>
  <si>
    <t>PZTS-signalizační prvky</t>
  </si>
  <si>
    <t>742220255</t>
  </si>
  <si>
    <t>Montáž příslušenství pro PZTS siréna vnitřní pro vyhlášení poplachu</t>
  </si>
  <si>
    <t>-1694896549</t>
  </si>
  <si>
    <t>SLP447</t>
  </si>
  <si>
    <t>Signalizační velká LED dioda + audio v krytu barva červená</t>
  </si>
  <si>
    <t>-1685668062</t>
  </si>
  <si>
    <t>74222-5</t>
  </si>
  <si>
    <t>PZTS-elektroinstalace</t>
  </si>
  <si>
    <t>74222-5.1</t>
  </si>
  <si>
    <t>PZTS-elektroinstalace:kabely</t>
  </si>
  <si>
    <t>238539283</t>
  </si>
  <si>
    <t>74222-EURO24</t>
  </si>
  <si>
    <t>Sdělovací kabel 2x1x4x0,22 provedení lanko, stínění hliníkovou fólií, barevné rozlišení jednotlivých vodičů</t>
  </si>
  <si>
    <t>-518819930</t>
  </si>
  <si>
    <t>80+80+80+0+0+20</t>
  </si>
  <si>
    <t>74222-EURO25</t>
  </si>
  <si>
    <t>Sdělovací kabel 6 x 0,22 provedení lanko, stínění hliníkovou fólií, barevné rozlišení jednotlivých vodičů</t>
  </si>
  <si>
    <t>1386339488</t>
  </si>
  <si>
    <t>80+120+120+110+100+30</t>
  </si>
  <si>
    <t>74222-5.2</t>
  </si>
  <si>
    <t>PZTS-elektroinstalace:nosný, úložný a ostatní materiál</t>
  </si>
  <si>
    <t>-788969822</t>
  </si>
  <si>
    <t>122005502</t>
  </si>
  <si>
    <t>3+3+3+3+3+0</t>
  </si>
  <si>
    <t>-705543284</t>
  </si>
  <si>
    <t>-1531270162</t>
  </si>
  <si>
    <t>-323826201</t>
  </si>
  <si>
    <t>1386523486</t>
  </si>
  <si>
    <t>-683860133</t>
  </si>
  <si>
    <t>-1803768430</t>
  </si>
  <si>
    <t>1153861379</t>
  </si>
  <si>
    <t>30+20+10+10+10+10</t>
  </si>
  <si>
    <t>535630343</t>
  </si>
  <si>
    <t>74222-6</t>
  </si>
  <si>
    <t>PZTS-práce technika, oživení, nastavení systému, revize</t>
  </si>
  <si>
    <t>742220401</t>
  </si>
  <si>
    <t>Nastavení a oživení PZTS programování základních parametrů ústředny</t>
  </si>
  <si>
    <t>-374180343</t>
  </si>
  <si>
    <t>742220401R1</t>
  </si>
  <si>
    <t>Provozní zkoušky</t>
  </si>
  <si>
    <t>852809234</t>
  </si>
  <si>
    <t>742220511</t>
  </si>
  <si>
    <t>Výchozí revize systému PZTS</t>
  </si>
  <si>
    <t>2144424546</t>
  </si>
  <si>
    <t>742220511R1</t>
  </si>
  <si>
    <t>1521611062</t>
  </si>
  <si>
    <t>74222-7</t>
  </si>
  <si>
    <t>PZTS-ostatní náklady</t>
  </si>
  <si>
    <t>-629493068</t>
  </si>
  <si>
    <t>-2147154967</t>
  </si>
  <si>
    <t>D.1.SO01.4E.1-9 - Systém domácího telefonu DT</t>
  </si>
  <si>
    <t>74231 - Domácí telefon (DT)</t>
  </si>
  <si>
    <t xml:space="preserve">    74231.1 - systémové prvky</t>
  </si>
  <si>
    <t xml:space="preserve">    74231.2 - kabely</t>
  </si>
  <si>
    <t xml:space="preserve">    74231.3 - elektroinstalace</t>
  </si>
  <si>
    <t xml:space="preserve">    74231.4 - práce technika, oživení, nastavení systému, revize</t>
  </si>
  <si>
    <t xml:space="preserve">    74231.5 - ostatní náklady</t>
  </si>
  <si>
    <t>74231</t>
  </si>
  <si>
    <t>Domácí telefon (DT)</t>
  </si>
  <si>
    <t>74231.1</t>
  </si>
  <si>
    <t>742310002</t>
  </si>
  <si>
    <t>Montáž domovního telefonu komunikačního tabla</t>
  </si>
  <si>
    <t>2023377376</t>
  </si>
  <si>
    <t>SLP392</t>
  </si>
  <si>
    <t>Analog dveřní interkom, vnitřní, 3x2 tlačítka.</t>
  </si>
  <si>
    <t>1039256560</t>
  </si>
  <si>
    <t>1+0+1+1+1+0</t>
  </si>
  <si>
    <t>SLP393</t>
  </si>
  <si>
    <t>Analog dveřní interkom, vnitřní, 1 tlačítko.</t>
  </si>
  <si>
    <t>1377188547</t>
  </si>
  <si>
    <t>0+1+0+0+0+0</t>
  </si>
  <si>
    <t>SLP394</t>
  </si>
  <si>
    <t>Extender 8x1 button</t>
  </si>
  <si>
    <t>-1550889743</t>
  </si>
  <si>
    <t>742310004</t>
  </si>
  <si>
    <t>Montáž domovního telefonu elektroinstalační krabice pod tablo</t>
  </si>
  <si>
    <t>854037662</t>
  </si>
  <si>
    <t>SLP395</t>
  </si>
  <si>
    <t>Zápustná krabice pro 1 modul</t>
  </si>
  <si>
    <t>1192921300</t>
  </si>
  <si>
    <t>SLP396</t>
  </si>
  <si>
    <t>Zápustná krabice pro 2 moduly</t>
  </si>
  <si>
    <t>-403197752</t>
  </si>
  <si>
    <t>SLP397</t>
  </si>
  <si>
    <t>Siemens adapter, Příslušenství</t>
  </si>
  <si>
    <t>-1142379979</t>
  </si>
  <si>
    <t>74231.2</t>
  </si>
  <si>
    <t>663002018</t>
  </si>
  <si>
    <t>-1485650442</t>
  </si>
  <si>
    <t>50+50+55+50+50+50</t>
  </si>
  <si>
    <t>74231.3</t>
  </si>
  <si>
    <t>-2020571419</t>
  </si>
  <si>
    <t>65287134</t>
  </si>
  <si>
    <t>10+10+10+10+10+0</t>
  </si>
  <si>
    <t>492196002</t>
  </si>
  <si>
    <t>1147705074</t>
  </si>
  <si>
    <t>350961750</t>
  </si>
  <si>
    <t>808324492</t>
  </si>
  <si>
    <t>479286502</t>
  </si>
  <si>
    <t>1438644065</t>
  </si>
  <si>
    <t>941057573</t>
  </si>
  <si>
    <t>-1191192972</t>
  </si>
  <si>
    <t>74231.4</t>
  </si>
  <si>
    <t>práce technika, oživení, nastavení systému, revize</t>
  </si>
  <si>
    <t>SLP399</t>
  </si>
  <si>
    <t>Úprava zapojení stávajícího vstupního panelu u vchodu, oživení celého systému</t>
  </si>
  <si>
    <t>-901749745</t>
  </si>
  <si>
    <t>742330011DT-R2</t>
  </si>
  <si>
    <t>Spolupráce s IT technikem při propojení systému UKS</t>
  </si>
  <si>
    <t>-1604680995</t>
  </si>
  <si>
    <t>742330511DT-R3</t>
  </si>
  <si>
    <t>Výchozí revize systému DT</t>
  </si>
  <si>
    <t>-622648669</t>
  </si>
  <si>
    <t>742330511DT-R4</t>
  </si>
  <si>
    <t>738265708</t>
  </si>
  <si>
    <t>74231.5</t>
  </si>
  <si>
    <t>-178364607</t>
  </si>
  <si>
    <t>1819902062</t>
  </si>
  <si>
    <t>D.1.SO01.4E.2-1 - Systém EPS</t>
  </si>
  <si>
    <t>74221 - EPS - systém</t>
  </si>
  <si>
    <t xml:space="preserve">    74221-01 - EPS - ústředny, tabla a doplňková zařízení</t>
  </si>
  <si>
    <t xml:space="preserve">    74221-02 - EPS - hlásiče</t>
  </si>
  <si>
    <t xml:space="preserve">    74221-02.1 - EPS - příslušenství hlásičů</t>
  </si>
  <si>
    <t xml:space="preserve">    74221-03 - EPS - tlačítkové hlásiče</t>
  </si>
  <si>
    <t xml:space="preserve">    74221-04 - EPS - IN/OUT moduly</t>
  </si>
  <si>
    <t xml:space="preserve">    74221-05 - EPS - přídavné zdroje</t>
  </si>
  <si>
    <t xml:space="preserve">    74221-06 - EPS - signalizační prvky</t>
  </si>
  <si>
    <t xml:space="preserve">    74221-07 - EPS - elektroinstalace: kabely</t>
  </si>
  <si>
    <t xml:space="preserve">    74221-08 - EPS - elektroinstalace: požárně odolné trasy</t>
  </si>
  <si>
    <t xml:space="preserve">    74221-09 - EPS - elektroinstalace: elektroinstalační, nosný a úložný materiál</t>
  </si>
  <si>
    <t xml:space="preserve">    74221-10 - EPS - nastavení systému, oživení, zkoušky</t>
  </si>
  <si>
    <t xml:space="preserve">    74221-11 - EPS - zkušební přípravky</t>
  </si>
  <si>
    <t xml:space="preserve">    74221-12 - EPS - ostatní náklady</t>
  </si>
  <si>
    <t>74221</t>
  </si>
  <si>
    <t>EPS - systém</t>
  </si>
  <si>
    <t>74221-01</t>
  </si>
  <si>
    <t>EPS - ústředny, tabla a doplňková zařízení</t>
  </si>
  <si>
    <t>742210002</t>
  </si>
  <si>
    <t>Montáž ústředny EPS bez čelního panelu dvou nebo tříkruhové</t>
  </si>
  <si>
    <t>582968277</t>
  </si>
  <si>
    <t>SLP3eps</t>
  </si>
  <si>
    <t>Ústředna EPS analogová 1 kruhová linka 128 adres, možnost rozšíření na 256 adres. Obsahuje desku DLI 115, desku systémovou, desku ovládání, zdroj, grafický displej, prostor na 2 aku 12V/12Ah.</t>
  </si>
  <si>
    <t>-969003317</t>
  </si>
  <si>
    <t>SLP4eps</t>
  </si>
  <si>
    <t>Smyčkový modul - 128 adres</t>
  </si>
  <si>
    <t>2070577771</t>
  </si>
  <si>
    <t>SLP5eps</t>
  </si>
  <si>
    <t>Modul pro připojení tabla,OPPO,vstupně/výstupních prvků</t>
  </si>
  <si>
    <t>-1154057503</t>
  </si>
  <si>
    <t>SLP6eps</t>
  </si>
  <si>
    <t>Modul komunikace pro síťování ústředen a obslužného a signalizačního panelu</t>
  </si>
  <si>
    <t>1801734849</t>
  </si>
  <si>
    <t>742210041</t>
  </si>
  <si>
    <t>Montáž akumulátoru 2 x 12 V pro ústřednu EPS</t>
  </si>
  <si>
    <t>-1389770622</t>
  </si>
  <si>
    <t>SLP11</t>
  </si>
  <si>
    <t>Náhradní zdroj- AKU - akumulátor 12V/12 Ah</t>
  </si>
  <si>
    <t>-800964396</t>
  </si>
  <si>
    <t>0+0+0+0+0+2</t>
  </si>
  <si>
    <t>742210071</t>
  </si>
  <si>
    <t>Montáž ovládacího tabla externího pro EPS</t>
  </si>
  <si>
    <t>-100306661</t>
  </si>
  <si>
    <t>SLP7eps</t>
  </si>
  <si>
    <t>Tablo obsluhy (OaSP) k analogové ústředně napojené na komunikační RS485</t>
  </si>
  <si>
    <t>-61051250</t>
  </si>
  <si>
    <t>SLP8eps</t>
  </si>
  <si>
    <t>Tablo obsluhy pasivní k analogové ústředně napojené na slave RS485</t>
  </si>
  <si>
    <t>579685165</t>
  </si>
  <si>
    <t>SLP13eps</t>
  </si>
  <si>
    <t>OPPO k ústředně jako slave na RS 485</t>
  </si>
  <si>
    <t>-524362297</t>
  </si>
  <si>
    <t>742210111</t>
  </si>
  <si>
    <t>Montáž klíčového trezoru se zámkovou vložkou</t>
  </si>
  <si>
    <t>-437613300</t>
  </si>
  <si>
    <t>SLP14eps</t>
  </si>
  <si>
    <t>TREZOR-24V Požární trezor s přípravou pro vložku Jihlava, varianta 24V</t>
  </si>
  <si>
    <t>-690429143</t>
  </si>
  <si>
    <t>74221-02</t>
  </si>
  <si>
    <t>EPS - hlásiče</t>
  </si>
  <si>
    <t>742210121</t>
  </si>
  <si>
    <t>Montáž hlásiče automatického bodového</t>
  </si>
  <si>
    <t>-393686918</t>
  </si>
  <si>
    <t>SLP22eps</t>
  </si>
  <si>
    <t>Hlásič kouře optický interaktivní, IP 43, Rozměry (Ø98 × 58) mm, -25°C +70°C</t>
  </si>
  <si>
    <t>-431466290</t>
  </si>
  <si>
    <t>SLP23eps</t>
  </si>
  <si>
    <t>Hlásič kouře optický interaktivní, IP 43, Rozměry (Ø98 × 58) mm, -25°C +70°C s izolátorem</t>
  </si>
  <si>
    <t>-344732565</t>
  </si>
  <si>
    <t>SLP24eps</t>
  </si>
  <si>
    <t>Hlásič teplotní Interaktivní bez izolátoru IP44, -25°C +70°C</t>
  </si>
  <si>
    <t>476827284</t>
  </si>
  <si>
    <t>2+0+1+1+0+0</t>
  </si>
  <si>
    <t>742210127mh1</t>
  </si>
  <si>
    <t>Montáž hlásiče těžké provedení</t>
  </si>
  <si>
    <t>-1811187150</t>
  </si>
  <si>
    <t>SLP25eps</t>
  </si>
  <si>
    <t>Hlásič kouře optický interaktivní, IP 65, (Ø147 × 90) mm, -25°C +70°C</t>
  </si>
  <si>
    <t>-583340217</t>
  </si>
  <si>
    <t>0+0+0+0+0+4</t>
  </si>
  <si>
    <t>74221-02.1</t>
  </si>
  <si>
    <t>EPS - příslušenství hlásičů</t>
  </si>
  <si>
    <t>742210131</t>
  </si>
  <si>
    <t>Montáž soklu hlásiče nebo patice</t>
  </si>
  <si>
    <t>1017757270</t>
  </si>
  <si>
    <t>SLP29</t>
  </si>
  <si>
    <t>Zásuvka pro adresovatelné a interaktivní hlásiče IP43</t>
  </si>
  <si>
    <t>-774985305</t>
  </si>
  <si>
    <t>742210131mh1</t>
  </si>
  <si>
    <t>Montáž redukce patice do podhledu</t>
  </si>
  <si>
    <t>1760660694</t>
  </si>
  <si>
    <t>742-03.3</t>
  </si>
  <si>
    <t>Adaptér pro patice do podhledu</t>
  </si>
  <si>
    <t>-1575029431</t>
  </si>
  <si>
    <t>742210131mh2</t>
  </si>
  <si>
    <t>Montáž patice se zvýšeným krytím IP</t>
  </si>
  <si>
    <t>-371520651</t>
  </si>
  <si>
    <t>SLP30eps</t>
  </si>
  <si>
    <t>Svorkovnice pro těžké hlásiče, IP54</t>
  </si>
  <si>
    <t>848373758</t>
  </si>
  <si>
    <t>epsm</t>
  </si>
  <si>
    <t>Popis hlásiče</t>
  </si>
  <si>
    <t>-1071231333</t>
  </si>
  <si>
    <t>74221-03</t>
  </si>
  <si>
    <t>EPS - tlačítkové hlásiče</t>
  </si>
  <si>
    <t>742210151</t>
  </si>
  <si>
    <t>Montáž hlásiče tlačítkového se sklíčkem</t>
  </si>
  <si>
    <t>2009536931</t>
  </si>
  <si>
    <t>SLP26eps</t>
  </si>
  <si>
    <t>Hlásič tlačítkový adresný vnitřní IP43, -25° +70°</t>
  </si>
  <si>
    <t>-745510297</t>
  </si>
  <si>
    <t>6+4+4+4+4+2</t>
  </si>
  <si>
    <t>-165747999</t>
  </si>
  <si>
    <t>1441338</t>
  </si>
  <si>
    <t>KRABICE UNIVERZ. 68/2 pod omítku do SDK</t>
  </si>
  <si>
    <t>-1534016491</t>
  </si>
  <si>
    <t>74221-04</t>
  </si>
  <si>
    <t>EPS - IN/OUT moduly</t>
  </si>
  <si>
    <t>742210305</t>
  </si>
  <si>
    <t>Montáž vstupně výstupního reléového prvku 5 a více kontaktů s krytem</t>
  </si>
  <si>
    <t>1605440510</t>
  </si>
  <si>
    <t>ADI.0035299.URS</t>
  </si>
  <si>
    <t xml:space="preserve">Výstupní jednotka (8x OUT -  relé)</t>
  </si>
  <si>
    <t>-1975269271</t>
  </si>
  <si>
    <t>SLP27</t>
  </si>
  <si>
    <t>Vstupní prvek s izolátorem adresovatelný technologický hlásič s vestavěným izolátorem 4.IN/4 adr.</t>
  </si>
  <si>
    <t>-490539655</t>
  </si>
  <si>
    <t>2+0+0+0+0+2</t>
  </si>
  <si>
    <t>SLP28</t>
  </si>
  <si>
    <t>Vstupní prvek s izolátorem adresovatelný technologický hlásič s vestavěným izolátorem 1.IN/1 adr.</t>
  </si>
  <si>
    <t>1650461351</t>
  </si>
  <si>
    <t>1+0+0+0+0+1</t>
  </si>
  <si>
    <t>74221-05</t>
  </si>
  <si>
    <t>EPS - přídavné zdroje</t>
  </si>
  <si>
    <t>742210031</t>
  </si>
  <si>
    <t>Montáž zdroje napájecího pro ústřednu EPS dle EN54-4</t>
  </si>
  <si>
    <t>1599936288</t>
  </si>
  <si>
    <t>EN54-5A40</t>
  </si>
  <si>
    <t>Zdroj 27V v krytu s prostorem pro 2 AKU 40Ah, proud 5A, výstupy, LED displej</t>
  </si>
  <si>
    <t>-416268771</t>
  </si>
  <si>
    <t>742-04.4</t>
  </si>
  <si>
    <t xml:space="preserve">Modul 4 jištěných výstupů F1,0/250V </t>
  </si>
  <si>
    <t>48313317</t>
  </si>
  <si>
    <t>-552710889</t>
  </si>
  <si>
    <t>6*0,5 "Přepočtené koeficientem množství</t>
  </si>
  <si>
    <t>AKU-12V/38Ah-NP</t>
  </si>
  <si>
    <t>Bezúdržbový VRLA akumulátor 12V, kapacita 38Ah</t>
  </si>
  <si>
    <t>-968105991</t>
  </si>
  <si>
    <t>3*2 "Přepočtené koeficientem množství</t>
  </si>
  <si>
    <t>74221-06</t>
  </si>
  <si>
    <t>EPS - signalizační prvky</t>
  </si>
  <si>
    <t>742210261</t>
  </si>
  <si>
    <t>Montáž světelných nebo zvukových prvků EPS sirény nebo majáku nebo signalizace</t>
  </si>
  <si>
    <t>180829699</t>
  </si>
  <si>
    <t>SOL-LX-W/RF/R1/D</t>
  </si>
  <si>
    <t>Červený plastový LED maják, vysoký, EN54-23</t>
  </si>
  <si>
    <t>537736592</t>
  </si>
  <si>
    <t>74221-07</t>
  </si>
  <si>
    <t>EPS - elektroinstalace: kabely</t>
  </si>
  <si>
    <t>-467783998</t>
  </si>
  <si>
    <t>SLP35</t>
  </si>
  <si>
    <t>Kabel pro pevné vnitřní rozvody ve sdělovací a signalizační technice, plášť HM2 J-H(St)H 1x2x0,8, kabel pro uložení přímo pod omítku</t>
  </si>
  <si>
    <t>-546719715</t>
  </si>
  <si>
    <t>600+500+500+0+0+0</t>
  </si>
  <si>
    <t>SLP38</t>
  </si>
  <si>
    <t>Bezhalogenové kabely sdělovací, oheň retardující s třídou B2caS1d0 (1) 1x2x0,8</t>
  </si>
  <si>
    <t>-877381911</t>
  </si>
  <si>
    <t>100+100+100+500+500+200</t>
  </si>
  <si>
    <t>SLP42</t>
  </si>
  <si>
    <t>Bezhalogenový, ohniodolný kabel sdělovací s třídou B2caS1d0 (1) 2x2x0.8</t>
  </si>
  <si>
    <t>-2027752939</t>
  </si>
  <si>
    <t>350+180+100+50+50+100</t>
  </si>
  <si>
    <t>SLPcab-10.1.4</t>
  </si>
  <si>
    <t>P15-R – P90-R,PH120-R,P75090-R,PS15–PS90 B2ca s1d1a1.Bezhalogen NF kabel s Cu jádrem a Al stíněním pro přenos analogových a digitálních dat se zachováním funkčnosti kabelové trasy při požáru podle ČSN 73 0895, STN 92 0205. Pro vnitřní rozvody–5x2x0,8</t>
  </si>
  <si>
    <t>-23438584</t>
  </si>
  <si>
    <t>200+150+100+50+50+80</t>
  </si>
  <si>
    <t>741120301</t>
  </si>
  <si>
    <t>Montáž vodičů izolovaných měděných bez ukončení uložených pevně plných a laněných s PVC pláštěm, bezhalogenových, ohniodolných (CY, CHAH-R(V)) průřezu žíly 0,55 až 16 mm2</t>
  </si>
  <si>
    <t>474834790</t>
  </si>
  <si>
    <t>SMS51</t>
  </si>
  <si>
    <t>Vodič H07V-K 4 Z/ZL (CYA 4 zlž), SKL000010079</t>
  </si>
  <si>
    <t>438496790</t>
  </si>
  <si>
    <t>74221-08</t>
  </si>
  <si>
    <t>EPS - elektroinstalace: požárně odolné trasy</t>
  </si>
  <si>
    <t>741910611</t>
  </si>
  <si>
    <t>Montáž ostatních nosných prvků příchytek kovových pro kabelové lávky a žebříky, pro kabel do Ø 40 mm</t>
  </si>
  <si>
    <t>-1887008199</t>
  </si>
  <si>
    <t>1030125428</t>
  </si>
  <si>
    <t>Kabelová příchytka P60-R na lávku dle pr.kabelu</t>
  </si>
  <si>
    <t>292071033</t>
  </si>
  <si>
    <t>86+86+86+86+86+30</t>
  </si>
  <si>
    <t>SLPER1</t>
  </si>
  <si>
    <t>Montáž krabice 12 svorek pro 230V P90-R pod omítku</t>
  </si>
  <si>
    <t>-1594579438</t>
  </si>
  <si>
    <t>SLP125</t>
  </si>
  <si>
    <t xml:space="preserve">Krabice požárně odolná pro 230V-125 2PO6, rozměr  126 x 126 x 74</t>
  </si>
  <si>
    <t>1608131795</t>
  </si>
  <si>
    <t>Montáž příchytek pro kabely samostatné ohniodolné včetně šroubu a hmoždinky</t>
  </si>
  <si>
    <t>-1183235971</t>
  </si>
  <si>
    <t>SLP127</t>
  </si>
  <si>
    <t xml:space="preserve">Skupinový držák  klasifikace E90, P90-R, PS90 na stěnu nebo strop - montáž na betonový podklad, plné zdivo, zatížení 2,5kg pro SLP</t>
  </si>
  <si>
    <t>2074427794</t>
  </si>
  <si>
    <t>300+200+150+50+50+50</t>
  </si>
  <si>
    <t>SLP128</t>
  </si>
  <si>
    <t>Jednotlivá příchytka klasifikace E90, P90-R, PS90 na stěnu nebo strop - montáž na betonový podklad, plné zdivo, maximálně tři kabely do příchytky</t>
  </si>
  <si>
    <t>-1166174160</t>
  </si>
  <si>
    <t>200+100+80+50+50+50</t>
  </si>
  <si>
    <t>SLP129eps</t>
  </si>
  <si>
    <t>Šroub do betonu- k upevnění samostatných kabelových příchytek, příchytek a skupinového držáku k podkladovému materiálu.</t>
  </si>
  <si>
    <t>1457353715</t>
  </si>
  <si>
    <t>SLP131</t>
  </si>
  <si>
    <t>Kotva KPO 8</t>
  </si>
  <si>
    <t>-2055413528</t>
  </si>
  <si>
    <t>742ZT0</t>
  </si>
  <si>
    <t>Značení tras a kabelů</t>
  </si>
  <si>
    <t>238051786</t>
  </si>
  <si>
    <t>742ZT2</t>
  </si>
  <si>
    <t>Evidenční štítek značení tras</t>
  </si>
  <si>
    <t>-538851556</t>
  </si>
  <si>
    <t>74221-09</t>
  </si>
  <si>
    <t>EPS - elektroinstalace: elektroinstalační, nosný a úložný materiál</t>
  </si>
  <si>
    <t>-518827929</t>
  </si>
  <si>
    <t>100+100+100+20+20+0</t>
  </si>
  <si>
    <t>1823802160</t>
  </si>
  <si>
    <t>80+80+20+20+10+0</t>
  </si>
  <si>
    <t>-916798089</t>
  </si>
  <si>
    <t>742110011</t>
  </si>
  <si>
    <t>Montáž trubek elektroinstalačních plastových tuhých pro vnitřní rozvody uložených volně na příchytky</t>
  </si>
  <si>
    <t>1289519932</t>
  </si>
  <si>
    <t>1185858</t>
  </si>
  <si>
    <t>TRUBKA TUHA 20MM PVC</t>
  </si>
  <si>
    <t>-1133689758</t>
  </si>
  <si>
    <t>1185865</t>
  </si>
  <si>
    <t xml:space="preserve">PRICHYTKA 20MM PVC </t>
  </si>
  <si>
    <t>-747889673</t>
  </si>
  <si>
    <t>80*3 "Přepočtené koeficientem množství</t>
  </si>
  <si>
    <t>1217263</t>
  </si>
  <si>
    <t>SPOJKA TRUBKY 20MM PVC</t>
  </si>
  <si>
    <t>348097971</t>
  </si>
  <si>
    <t>80*0,2 "Přepočtené koeficientem množství</t>
  </si>
  <si>
    <t>1496100419</t>
  </si>
  <si>
    <t>1163911819</t>
  </si>
  <si>
    <t>-722195684</t>
  </si>
  <si>
    <t>-393610322</t>
  </si>
  <si>
    <t>40+40+40+40+40+0</t>
  </si>
  <si>
    <t>SLP111.1</t>
  </si>
  <si>
    <t>1160202612</t>
  </si>
  <si>
    <t>60+30+20+20+20+0</t>
  </si>
  <si>
    <t>742110003.1</t>
  </si>
  <si>
    <t>970179226</t>
  </si>
  <si>
    <t>-1441194978</t>
  </si>
  <si>
    <t>50+40+20+20+20+0</t>
  </si>
  <si>
    <t>975223019</t>
  </si>
  <si>
    <t>150*3 "Přepočtené koeficientem množství</t>
  </si>
  <si>
    <t>-29836462</t>
  </si>
  <si>
    <t>SLP98eps</t>
  </si>
  <si>
    <t>1063860620</t>
  </si>
  <si>
    <t>0+0+0+0+0+20</t>
  </si>
  <si>
    <t>1981766767</t>
  </si>
  <si>
    <t>SLP106.1</t>
  </si>
  <si>
    <t>1896567489</t>
  </si>
  <si>
    <t>-310166890</t>
  </si>
  <si>
    <t>-1181154565</t>
  </si>
  <si>
    <t>-1900876392</t>
  </si>
  <si>
    <t>SLP20</t>
  </si>
  <si>
    <t>Přepěťová ochrana 24Vss/1A</t>
  </si>
  <si>
    <t>-128549702</t>
  </si>
  <si>
    <t>2100757623</t>
  </si>
  <si>
    <t>-1322636668</t>
  </si>
  <si>
    <t>742123001mh2</t>
  </si>
  <si>
    <t xml:space="preserve">Montáž krabice pod omítku pro zařízení SLP včetně propojení </t>
  </si>
  <si>
    <t>-845342386</t>
  </si>
  <si>
    <t>1000232980EPS</t>
  </si>
  <si>
    <t>Rozvodnice SLP pod omítku do 300x500x115</t>
  </si>
  <si>
    <t>-908298804</t>
  </si>
  <si>
    <t>-1916760532</t>
  </si>
  <si>
    <t>116118359</t>
  </si>
  <si>
    <t>6+6+6+6+6+2</t>
  </si>
  <si>
    <t>742111001mh</t>
  </si>
  <si>
    <t>-225977962</t>
  </si>
  <si>
    <t>-1350996235</t>
  </si>
  <si>
    <t>300+300+300+300+300+50</t>
  </si>
  <si>
    <t>1218106506</t>
  </si>
  <si>
    <t>611880333</t>
  </si>
  <si>
    <t>74221-10</t>
  </si>
  <si>
    <t>EPS - nastavení systému, oživení, zkoušky</t>
  </si>
  <si>
    <t>HZS3222_A</t>
  </si>
  <si>
    <t>Nastavení, programování ústředny systému, obslužného a signalizačního panelu _x000d_
- Práce technika, instalační činnost. Zprovoznění systému. Konfigurace, programování systému, SW práce</t>
  </si>
  <si>
    <t>616756235</t>
  </si>
  <si>
    <t>HZS3222_B</t>
  </si>
  <si>
    <t>Nastavení, programování ústředny systému EPS v součinnosti se zařízením ZDP.</t>
  </si>
  <si>
    <t>-225324283</t>
  </si>
  <si>
    <t>HZS3222_C</t>
  </si>
  <si>
    <t>Výchozí revize systému EPS - Práce technika, kontrolní činnost systému, vyhotovení revizní zprávy, včetně dopravy.</t>
  </si>
  <si>
    <t>1138986058</t>
  </si>
  <si>
    <t>HZS3222_D</t>
  </si>
  <si>
    <t>Zkoušky zařízení EPS před uvedením do provozu - Práce technika, instalační činnost. Zprovoznění systému. Konfigurace, programování systému, SW práce</t>
  </si>
  <si>
    <t>1521696041</t>
  </si>
  <si>
    <t>HZS3222_E</t>
  </si>
  <si>
    <t>Funkční zkoušky systému EPS a jednotlivých PBZ - koordinační zkouška dle ČSN 730875, - Vystavení legislativních náležitostí spojených s instalací systému</t>
  </si>
  <si>
    <t>-908592021</t>
  </si>
  <si>
    <t>HZS3222_F</t>
  </si>
  <si>
    <t>Zaškolení obsluhy - Práce technika, seznámení pověřených osob s obsluhou systému</t>
  </si>
  <si>
    <t>232614895</t>
  </si>
  <si>
    <t>SLP86</t>
  </si>
  <si>
    <t>Protokol zkoušky činnosti - písemné vyhotovení dokumentu</t>
  </si>
  <si>
    <t>-1757811026</t>
  </si>
  <si>
    <t>SLP88</t>
  </si>
  <si>
    <t>Provozní kniha EPS - ČAP</t>
  </si>
  <si>
    <t>254273442</t>
  </si>
  <si>
    <t>74221-11</t>
  </si>
  <si>
    <t>EPS - zkušební přípravky</t>
  </si>
  <si>
    <t>SLP74eps</t>
  </si>
  <si>
    <t>Základní tyč 1,2 m + prodlužovací teleskop</t>
  </si>
  <si>
    <t>1720361497</t>
  </si>
  <si>
    <t>SLP75eps</t>
  </si>
  <si>
    <t>Hlavice pro zkoušení kouřových detektorů</t>
  </si>
  <si>
    <t>-406874505</t>
  </si>
  <si>
    <t>SLP76eps</t>
  </si>
  <si>
    <t xml:space="preserve">Testovací hlavice (bateriová) pro zkoušky tepelných hlásičů  včetně baterie a nabíječky</t>
  </si>
  <si>
    <t>-288375263</t>
  </si>
  <si>
    <t>SLP77eps</t>
  </si>
  <si>
    <t>Testovací plyn pro prověření činnosti opticko-kouřových detektorů.</t>
  </si>
  <si>
    <t>-589635387</t>
  </si>
  <si>
    <t>74221-12</t>
  </si>
  <si>
    <t>EPS - ostatní náklady</t>
  </si>
  <si>
    <t>1884805411</t>
  </si>
  <si>
    <t>19642790</t>
  </si>
  <si>
    <t>D.1.SO01.4E.2-2 - Systém ER</t>
  </si>
  <si>
    <t>74241 - Systém evakuačního rozhlasu</t>
  </si>
  <si>
    <t xml:space="preserve">    74241-01 - ústředna ER</t>
  </si>
  <si>
    <t xml:space="preserve">    74241-02 - audio a reproduktorové zásuvky, audio zdroje</t>
  </si>
  <si>
    <t xml:space="preserve">    74241-03 - mikrofonní stanice a příslušenství</t>
  </si>
  <si>
    <t xml:space="preserve">    74241-04 - reproduktory</t>
  </si>
  <si>
    <t xml:space="preserve">    74241-05 - elektroinstalace: kabely</t>
  </si>
  <si>
    <t xml:space="preserve">    74241-06 - elektroinstalace: elektroinstalační materiál</t>
  </si>
  <si>
    <t xml:space="preserve">    74241-07 - elektroinstalace: požárně odolné systémy - normové nosné konstrukce- ČSN 73 0895</t>
  </si>
  <si>
    <t xml:space="preserve">    74241-08 - práce technika instalace systému oživení</t>
  </si>
  <si>
    <t xml:space="preserve">    74241-09 - ostatní náklady</t>
  </si>
  <si>
    <t>74241</t>
  </si>
  <si>
    <t>Systém evakuačního rozhlasu</t>
  </si>
  <si>
    <t>74241-01</t>
  </si>
  <si>
    <t>ústředna ER</t>
  </si>
  <si>
    <t>-190762041</t>
  </si>
  <si>
    <t>SLP117</t>
  </si>
  <si>
    <t>Datový rozvaděč Uzamykatelný 19", s prosklenými dveřmi, napájecím panelem, ventilační jednotkou a potřebným montážním příslušenstvím pro instalaci prvků ústředny</t>
  </si>
  <si>
    <t>283563378</t>
  </si>
  <si>
    <t>742410001mh1</t>
  </si>
  <si>
    <t>Montáž systémové jednotky ER 8-32 zón</t>
  </si>
  <si>
    <t>1277089449</t>
  </si>
  <si>
    <t>SLP92</t>
  </si>
  <si>
    <t>Síťová systémová jednotka evakuačního zvukového systému dle EN54-16, 8 - 32 zón na společném zesilovači, 3 sloty pro instalaci výkonových zesilovačů, 2 výstupní audio kanály, variabilní zónová topologie 1-&gt;1, 1-&gt;N a 2-&gt;N. 2 nezávislé porty pro připojení a</t>
  </si>
  <si>
    <t>-354815639</t>
  </si>
  <si>
    <t>742410001</t>
  </si>
  <si>
    <t>Montáž rozhlasu systémového zesilovače</t>
  </si>
  <si>
    <t>-1974264872</t>
  </si>
  <si>
    <t>SLP93</t>
  </si>
  <si>
    <t>Modul výkonového zesilovače digitálního evakuačního zvukového systému dle EN54-16 pro instalaci do síťové systémové jednotky 0xxF, 300W @ 100V, digitální topologie Class-D s vysokou účinností, frekvenční rozsah 40Hz-20kHz, odstup S/N &gt;100dB, zkreslení &lt;1%</t>
  </si>
  <si>
    <t>-1284462382</t>
  </si>
  <si>
    <t>0+0+0+0+0+6</t>
  </si>
  <si>
    <t>742410021</t>
  </si>
  <si>
    <t>Montáž rozhlasu manageru napájení a nabíječi akumulátorů</t>
  </si>
  <si>
    <t>-1279564698</t>
  </si>
  <si>
    <t>SLP95</t>
  </si>
  <si>
    <t xml:space="preserve">Certifikovaný systémový napájecí zdroj EN54-4  a manager napájení, jmenovitý výstupní výkon 1150W, dohled a dobíjení záložních akumulátorů</t>
  </si>
  <si>
    <t>-443935789</t>
  </si>
  <si>
    <t>SLP961</t>
  </si>
  <si>
    <t>AKU, Bezúdržbový ventilem řízený olověný akumulátor 12V / 80Ah</t>
  </si>
  <si>
    <t>-456240647</t>
  </si>
  <si>
    <t>74241-02</t>
  </si>
  <si>
    <t>audio a reproduktorové zásuvky, audio zdroje</t>
  </si>
  <si>
    <t>742410111 mh1</t>
  </si>
  <si>
    <t>Montáž audio panelu včetně instalační zásuvky</t>
  </si>
  <si>
    <t>-1805244154</t>
  </si>
  <si>
    <t>SLP98</t>
  </si>
  <si>
    <t>Aktivní přípojný - audio panel, 2 mixované audio vstupy, 1x symetrický vstup Mic s konektorem XLR pro dynamický mikrofon + 1x stereo vstup Line s konektory RCA, nezávislá regulace úrovně pro oba vstupy, galvanicky oddělený symetrický výstup, napájení pane</t>
  </si>
  <si>
    <t>2069169368</t>
  </si>
  <si>
    <t>1+1+1+0+0+0</t>
  </si>
  <si>
    <t>742410051</t>
  </si>
  <si>
    <t>Montáž rozhlasu MP3 přehrávače spotů, znělek a hlášení</t>
  </si>
  <si>
    <t>1073541268</t>
  </si>
  <si>
    <t>SLP99</t>
  </si>
  <si>
    <t>Síťový hudební přehrávač internetových rádií, FM rádií, hudby ze síťových zařízení i lokální hudby z USB flash disku. Podporuje formáty MP3, WMA, FLAC i WAV, FM tuner s podporou RDS. LAN port, WiFi 2,4 / 5 GHz, USB port pro flash disky s kapacitou až 128G</t>
  </si>
  <si>
    <t>-894729971</t>
  </si>
  <si>
    <t>74241-03</t>
  </si>
  <si>
    <t>mikrofonní stanice a příslušenství</t>
  </si>
  <si>
    <t>742410111</t>
  </si>
  <si>
    <t>Montáž rozhlasu klávesnice hlasatele</t>
  </si>
  <si>
    <t>-1962955437</t>
  </si>
  <si>
    <t>SLP101</t>
  </si>
  <si>
    <t>Systémová mikrofonní stanice Systémová mikrofonní stanice digitálního evakuačního zvukového systému dle EN54-16, 10+3 softwarově konfigurovatelných tlačítek, AUX vstup, certifikace dle EN54-16 číslo 1134-CPR-195</t>
  </si>
  <si>
    <t>1411136286</t>
  </si>
  <si>
    <t>SLP103</t>
  </si>
  <si>
    <t>EN54-16 certifikovaná klávesnice pro rozšíření požární mikrofonní stanice, 20 programovatelných tlačítek / LED pro volbu zón a indikaci / resetování poruchových stavů</t>
  </si>
  <si>
    <t>-711828030</t>
  </si>
  <si>
    <t>-2056804112</t>
  </si>
  <si>
    <t>SLP102</t>
  </si>
  <si>
    <t>Požární systémová mikrofonní stanice EN54-16, certifikovaná</t>
  </si>
  <si>
    <t>-1180848279</t>
  </si>
  <si>
    <t>74241-04</t>
  </si>
  <si>
    <t>reproduktory</t>
  </si>
  <si>
    <t>742410063</t>
  </si>
  <si>
    <t>Montáž rozhlasu reproduktoru nástěnného</t>
  </si>
  <si>
    <t>1493628529</t>
  </si>
  <si>
    <t>SLP105</t>
  </si>
  <si>
    <t>Nástěnný reproduktor - dle EN54-24 pro přisazenou instalaci na zeď nebo strop. Technická data dle EN54-24: jmenovitý šumový výkon a napětí 6W @ 100V, citlivost 78dB @ 1W/4m, max. úroveň akustického tlaku 86,4dB @ 4m, frekvenční charakteristika 80Hz-15kHz,</t>
  </si>
  <si>
    <t>-736889040</t>
  </si>
  <si>
    <t>SLP1061</t>
  </si>
  <si>
    <t>Nástěnný reproduktor - dle EN54-24 pro přisazenou instalaci na zeď nebo strop, speciální provedení pro prostředí s vysokou vlhkostí. Technická data dle EN54-24: jmenovitý šumový výkon a napětí 6W @ 100V, citlivost 78dB @ 1W/4m, max. úroveň akustického tlaku</t>
  </si>
  <si>
    <t>-1839576940</t>
  </si>
  <si>
    <t>0+4+0+0+0+0</t>
  </si>
  <si>
    <t>742410062</t>
  </si>
  <si>
    <t>Montáž rozhlasu reproduktoru podhledového s krytem</t>
  </si>
  <si>
    <t>-1234832723</t>
  </si>
  <si>
    <t>SLP108</t>
  </si>
  <si>
    <t xml:space="preserve">Stropní reproduktor -  6W @ 100V. Technická data dle EN54-24: citlivost 77dB @ 1W/4m, úhel pokrytí 180° (500Hz), 180° (1kHz), 154° (2kHz), 172° (4kHz), kov, bílý, 180mm, certifikace dle EN54-24 číslo 1293-CPD-0305</t>
  </si>
  <si>
    <t>575869678</t>
  </si>
  <si>
    <t>SLP109</t>
  </si>
  <si>
    <t>Stropní reproduktor - 6W/100V, speciální provedení pro prostředí s vysokou vlhkostí, tělo i mřížka z hliníku pro maximální odolnost proti korozi, dvojitě impregnovaná membrána pro vysokou odolnost vůči dlouhodobé vlhkosti, ocelový kryt, 180mm</t>
  </si>
  <si>
    <t>1878404229</t>
  </si>
  <si>
    <t>0+1+13+13+11+0</t>
  </si>
  <si>
    <t>742410064</t>
  </si>
  <si>
    <t>Montáž rozhlasu reproduktoru směrového</t>
  </si>
  <si>
    <t>-2054141890</t>
  </si>
  <si>
    <t>SLP1111</t>
  </si>
  <si>
    <t>Směrový reproduktor EN54-24 certifikovaný směrový reproduktor 20W @ 100V, ABS plast, mřížka + montážní konzola hliník, šrouby V2A nerez, vhodný i pro venkovní instalaci, převodní transformátor s integrovanou tepelnou pojistkou, plastová připojovací svorko</t>
  </si>
  <si>
    <t>212432836</t>
  </si>
  <si>
    <t>SLP113</t>
  </si>
  <si>
    <t>Sloupový reproduktor 50W @ 100V. Technická data dle EN54-24: citlivost 80dB @ 1W/4m, max. úroveň akustického tlaku 96dB @ 50W/4m, frekvenční charakteristika 70Hz-18kHz, vyzařovací úhel H 360° (500Hz), 194° (1kHz), 122° (2kHz), 79° (4kHz) / V 117° (500Hz),</t>
  </si>
  <si>
    <t>-1216758758</t>
  </si>
  <si>
    <t>3+4+0+0+0+0</t>
  </si>
  <si>
    <t>742410071</t>
  </si>
  <si>
    <t>Montáž rozhlasu evakuační svorkovnice</t>
  </si>
  <si>
    <t>1252585806</t>
  </si>
  <si>
    <t>SLP115</t>
  </si>
  <si>
    <t>Keramická svorkovnice s tepelnou pojistkou dle BS-5839-8 (zvláštní příslušenství nad rámec požadavků EN54)</t>
  </si>
  <si>
    <t>890607633</t>
  </si>
  <si>
    <t>43+29+72+72+52+4</t>
  </si>
  <si>
    <t>74241-05</t>
  </si>
  <si>
    <t>741122601mh1</t>
  </si>
  <si>
    <t xml:space="preserve">Montáž kabelu Cu plný kulatý žíla 2x1,5 až 6 mm2 uložený pevně pomocí příchytek P90-R </t>
  </si>
  <si>
    <t>-1280425304</t>
  </si>
  <si>
    <t>34111525</t>
  </si>
  <si>
    <t xml:space="preserve">kabel silový oheň retardující bezhalogenový s funkčností při požáru 180min a P60-R  reakce na oheň B2cas1d1a1 jádro Cu 0,6/1kV (1-CSKH-V) 2x2,5mm2</t>
  </si>
  <si>
    <t>-1013364453</t>
  </si>
  <si>
    <t>120+100+80+60+40+40</t>
  </si>
  <si>
    <t>34111524</t>
  </si>
  <si>
    <t xml:space="preserve">kabel silový oheň retardující bezhalogenový s funkčností při požáru 180min a P60-R  reakce na oheň B2cas1d1a1 jádro Cu 0,6/1kV (1-CSKH-V) 2x1,5mm2</t>
  </si>
  <si>
    <t>-292149120</t>
  </si>
  <si>
    <t>690+600+730+730+730+80</t>
  </si>
  <si>
    <t>741122611mh1</t>
  </si>
  <si>
    <t xml:space="preserve">Montáž kabelu Cu plný kulatý žíla 3x1,5 až 6 mm2 uložený pevně pomocí příchytek P90-R </t>
  </si>
  <si>
    <t>911509860</t>
  </si>
  <si>
    <t>34111532</t>
  </si>
  <si>
    <t xml:space="preserve">kabel silový oheň retardující bezhalogenový s funkčností při požáru 180min a P60-R  reakce na oheň B2cas1d1a1 jádro Cu 0,6/1kV (1-CSKH-V) 5x2,5mm2</t>
  </si>
  <si>
    <t>1554319494</t>
  </si>
  <si>
    <t>0+0+40+10+10+40</t>
  </si>
  <si>
    <t>-882556346</t>
  </si>
  <si>
    <t>1395096209</t>
  </si>
  <si>
    <t>1615820000</t>
  </si>
  <si>
    <t>SLP137er</t>
  </si>
  <si>
    <t>Bezhalogenový, ohniodolný kabel sdělovací s třídou B2caS1d0 (1) 4x2x0.8</t>
  </si>
  <si>
    <t>-1813909699</t>
  </si>
  <si>
    <t>200+0+0+0+0+0</t>
  </si>
  <si>
    <t>SLP139</t>
  </si>
  <si>
    <t>Bezhalogenové kabely sdělovací, oheň retardující s třídou B2caS1d0 (1) 4x2x0,8</t>
  </si>
  <si>
    <t>153908338</t>
  </si>
  <si>
    <t>400+300+200+0+0+0</t>
  </si>
  <si>
    <t>74241-06</t>
  </si>
  <si>
    <t>elektroinstalace: elektroinstalační materiál</t>
  </si>
  <si>
    <t>-1647736618</t>
  </si>
  <si>
    <t>1828941970</t>
  </si>
  <si>
    <t>20+20+20+20+10+0</t>
  </si>
  <si>
    <t>1685723494</t>
  </si>
  <si>
    <t>50+40+52+52+20+0</t>
  </si>
  <si>
    <t>1222416312</t>
  </si>
  <si>
    <t>SLP96.1</t>
  </si>
  <si>
    <t>1433037343</t>
  </si>
  <si>
    <t>-772620264</t>
  </si>
  <si>
    <t>-15386030</t>
  </si>
  <si>
    <t>20+20+20+20+20+0</t>
  </si>
  <si>
    <t>41793220</t>
  </si>
  <si>
    <t>993741796</t>
  </si>
  <si>
    <t>-1565698783</t>
  </si>
  <si>
    <t>22394820</t>
  </si>
  <si>
    <t>2001157904</t>
  </si>
  <si>
    <t>1092334990</t>
  </si>
  <si>
    <t>2+2+2+0+0+0</t>
  </si>
  <si>
    <t>-206089251</t>
  </si>
  <si>
    <t>1116520361</t>
  </si>
  <si>
    <t>-154395338</t>
  </si>
  <si>
    <t>1763589616</t>
  </si>
  <si>
    <t>43300649</t>
  </si>
  <si>
    <t>729019786</t>
  </si>
  <si>
    <t>74241-07</t>
  </si>
  <si>
    <t>elektroinstalace: požárně odolné systémy - normové nosné konstrukce- ČSN 73 0895</t>
  </si>
  <si>
    <t>-624820183</t>
  </si>
  <si>
    <t>1914347882</t>
  </si>
  <si>
    <t>-1011420932</t>
  </si>
  <si>
    <t>1382336440</t>
  </si>
  <si>
    <t>-2000873733</t>
  </si>
  <si>
    <t>-1620645946</t>
  </si>
  <si>
    <t>700+500+550+550+550+60</t>
  </si>
  <si>
    <t>-270556282</t>
  </si>
  <si>
    <t>800+700+720+720+720+60</t>
  </si>
  <si>
    <t>SLP129er</t>
  </si>
  <si>
    <t>-1876510226</t>
  </si>
  <si>
    <t>-1735249548</t>
  </si>
  <si>
    <t>-778497278</t>
  </si>
  <si>
    <t>-34363247</t>
  </si>
  <si>
    <t>74241-08</t>
  </si>
  <si>
    <t>práce technika instalace systému oživení</t>
  </si>
  <si>
    <t>SLP119</t>
  </si>
  <si>
    <t>Osazení prvků ústředny do rozváděče, propojení, HW / SW konfigurace systému, česká lokalizace FW, oživení</t>
  </si>
  <si>
    <t>1585106548</t>
  </si>
  <si>
    <t>SLP121</t>
  </si>
  <si>
    <t>Povinná náležitost dle ČSN EN 60849: Odborné měření srozumitelnosti vč. měřicího protokolu s přepočtem hodnot na stupnici CIS. Měření bude provedeno metodou indexu přenosu řeči, tzv. STI.</t>
  </si>
  <si>
    <t>239065474</t>
  </si>
  <si>
    <t>SLP122</t>
  </si>
  <si>
    <t>Povinná náležitost dle ČSN EN 60849: Odborné měření skutečné impedance 100V linek vč. měřicího protokolu s přepočtem hodnot na výkon repro @ 100V. Měření musí být provedeno specializovaným měřicím přístrojem určeným pro tento účel a používajícím střídavý</t>
  </si>
  <si>
    <t>-134156941</t>
  </si>
  <si>
    <t>SLP123</t>
  </si>
  <si>
    <t>Povinná náležitost dle ČSN EN 60849: Provozní kniha ER, drátěná kroužková vazba, číslované listy</t>
  </si>
  <si>
    <t>715830976</t>
  </si>
  <si>
    <t>74241-09</t>
  </si>
  <si>
    <t>-1459715808</t>
  </si>
  <si>
    <t>902625530</t>
  </si>
  <si>
    <t xml:space="preserve">D.1.SO01.4E.3 - VRN pro SLP </t>
  </si>
  <si>
    <t>VRN - Vedlejší rozpočtové náklady-SLP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</si>
  <si>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</si>
  <si>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</si>
  <si>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</si>
  <si>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</si>
  <si>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</si>
  <si>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</si>
  <si>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náklady-SLP</t>
  </si>
  <si>
    <t>1024</t>
  </si>
  <si>
    <t>-93968322</t>
  </si>
  <si>
    <t>090001000</t>
  </si>
  <si>
    <t>Ostatní náklady spojené s pracemi servisních organizací na stávajících systémech SLP v objektu. Spolupráce dodavatel, investor, servisní organizace.</t>
  </si>
  <si>
    <t>-1740185230</t>
  </si>
  <si>
    <t>092002000</t>
  </si>
  <si>
    <t>Ostatní náklady související s provozem</t>
  </si>
  <si>
    <t>…</t>
  </si>
  <si>
    <t>767570281</t>
  </si>
  <si>
    <t>VRN1</t>
  </si>
  <si>
    <t>Průzkumné, geodetické a projektové práce</t>
  </si>
  <si>
    <t>013254000</t>
  </si>
  <si>
    <t>Dokumentace skutečného provedení stavby</t>
  </si>
  <si>
    <t>-599660751</t>
  </si>
  <si>
    <t>VRN2</t>
  </si>
  <si>
    <t>Příprava staveniště</t>
  </si>
  <si>
    <t>020001000</t>
  </si>
  <si>
    <t>2010337691</t>
  </si>
  <si>
    <t>VRN3</t>
  </si>
  <si>
    <t>Zařízení staveniště</t>
  </si>
  <si>
    <t>030001000</t>
  </si>
  <si>
    <t>490349757</t>
  </si>
  <si>
    <t>034002000</t>
  </si>
  <si>
    <t>Zabezpečení staveniště</t>
  </si>
  <si>
    <t>-1566677162</t>
  </si>
  <si>
    <t>VRN4</t>
  </si>
  <si>
    <t>Inženýrská činnost</t>
  </si>
  <si>
    <t>045002000R1</t>
  </si>
  <si>
    <t>Koordinační práce na stavbě při zhotovení elektroinstalačních prací v návaznosti na umístění systémových prvků systémů v rámci dodávek ostatních subdodávek a interiéru</t>
  </si>
  <si>
    <t>807219488</t>
  </si>
  <si>
    <t>045002000R2</t>
  </si>
  <si>
    <t xml:space="preserve"> Koordinační práce na stavbě při zhotovení elektroinstalačních prací v návaznosti na umístění systémových prvků vůči ostatním profesím v souladu s interiérem - zejména s ohledem na uložení krabic a trubek pod omítkou.</t>
  </si>
  <si>
    <t>1023219024</t>
  </si>
  <si>
    <t>741120811</t>
  </si>
  <si>
    <t>Demontáž vodičů izolovaných měděných uložených pod omítku plných a laněných průřezu žíly 0,35 až 16 mm2 včetně likvidace</t>
  </si>
  <si>
    <t>645574774</t>
  </si>
  <si>
    <t>741120821</t>
  </si>
  <si>
    <t>Demontáž vodičů izolovaných měděných uložených v trubkách nebo lištách plných a laněných s PVC pláštěm, bezhalogenových, ohniodolných průřezu žíly 0,15 až 70 mm2 včetně likvidace</t>
  </si>
  <si>
    <t>-85721258</t>
  </si>
  <si>
    <t>mh1</t>
  </si>
  <si>
    <t>Demontáže stávajících slaboproudých rozvodů, úložného materiálu a jejich likvidace .</t>
  </si>
  <si>
    <t>1275300810</t>
  </si>
  <si>
    <t>mh2</t>
  </si>
  <si>
    <t>Opravy stávajících rozvodů vedených do objektu B a C v závislosti na stavebních pracech.</t>
  </si>
  <si>
    <t>2145908567</t>
  </si>
  <si>
    <t>SLP386</t>
  </si>
  <si>
    <t>Demontáže stávajících prvků, zajištění chodu systémů SLP při rekonstrukci, zpětná montáž a nastavení</t>
  </si>
  <si>
    <t>91982507</t>
  </si>
  <si>
    <t>VRN6</t>
  </si>
  <si>
    <t>Územní vlivy</t>
  </si>
  <si>
    <t>065002000</t>
  </si>
  <si>
    <t>Mimostaveništní doprava materiálů</t>
  </si>
  <si>
    <t>1178651357</t>
  </si>
  <si>
    <t>IO_01 - zpevněné plochy - úpravy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</si>
  <si>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 </t>
  </si>
  <si>
    <t xml:space="preserve">    1 - Zemní práce</t>
  </si>
  <si>
    <t xml:space="preserve">      11 - Zemní práce - přípravné a přidružené práce</t>
  </si>
  <si>
    <t xml:space="preserve">    5 - Komunikace pozemní</t>
  </si>
  <si>
    <t xml:space="preserve">      5 - 1 - Zámková dlažba - skladba T 1</t>
  </si>
  <si>
    <t xml:space="preserve">      5 - 2 - Zámková dlažba - skladba T 2</t>
  </si>
  <si>
    <t xml:space="preserve">      5 - 3 - Asfaltová plocha - skladba T 4</t>
  </si>
  <si>
    <t xml:space="preserve">    91 - Doplňující konstrukce a práce pozemních komunikací, letišť a ploch</t>
  </si>
  <si>
    <t xml:space="preserve">    767 - Konstrukce zámečnické</t>
  </si>
  <si>
    <t>Zemní práce</t>
  </si>
  <si>
    <t>122251101</t>
  </si>
  <si>
    <t>Odkopávky a prokopávky nezapažené strojně v hornině třídy těžitelnosti I skupiny 3 do 20 m3</t>
  </si>
  <si>
    <t>-1019630838</t>
  </si>
  <si>
    <t>https://podminky.urs.cz/item/CS_URS_2023_01/122251101</t>
  </si>
  <si>
    <t>"skladba T 1" 50,00*0,49</t>
  </si>
  <si>
    <t>"skladba T 2" 20,00*0,20</t>
  </si>
  <si>
    <t>"skladba T 4" 15,00*0,52</t>
  </si>
  <si>
    <t>129001101</t>
  </si>
  <si>
    <t>Příplatek k cenám vykopávek za ztížení vykopávky v blízkosti podzemního vedení nebo výbušnin v horninách jakékoliv třídy</t>
  </si>
  <si>
    <t>-1221114621</t>
  </si>
  <si>
    <t>https://podminky.urs.cz/item/CS_URS_2023_01/129001101</t>
  </si>
  <si>
    <t>36,300+4,500</t>
  </si>
  <si>
    <t>132251101</t>
  </si>
  <si>
    <t>Hloubení nezapažených rýh šířky do 800 mm strojně s urovnáním dna do předepsaného profilu a spádu v hornině třídy těžitelnosti I skupiny 3 do 20 m3</t>
  </si>
  <si>
    <t>-440496746</t>
  </si>
  <si>
    <t>https://podminky.urs.cz/item/CS_URS_2023_01/132251101</t>
  </si>
  <si>
    <t>"pro obrubníky" 30,00*0,20*0,30+30,00*0,30*0,30</t>
  </si>
  <si>
    <t>174211101</t>
  </si>
  <si>
    <t>Zásyp sypaninou z jakékoliv horniny ručně s uložením výkopku ve vrstvách bez zhutnění jam, šachet, rýh nebo kolem objektů v těchto vykopávkách</t>
  </si>
  <si>
    <t>1739319803</t>
  </si>
  <si>
    <t>https://podminky.urs.cz/item/CS_URS_2023_01/174211101</t>
  </si>
  <si>
    <t>"kolem obrubníků" 30,00*0,20*0,20+30,00*0,30*0,20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</si>
  <si>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</si>
  <si>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</si>
  <si>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-1017094309</t>
  </si>
  <si>
    <t>https://podminky.urs.cz/item/CS_URS_2023_01/162251102</t>
  </si>
  <si>
    <t>3,000*2</t>
  </si>
  <si>
    <t>167151101</t>
  </si>
  <si>
    <t>Nakládání, skládání a překládání neulehlého výkopku nebo sypaniny strojně nakládání, množství do 100 m3, z horniny třídy těžitelnosti I, skupiny 1 až 3</t>
  </si>
  <si>
    <t>254390348</t>
  </si>
  <si>
    <t>https://podminky.urs.cz/item/CS_URS_2023_01/167151101</t>
  </si>
  <si>
    <t>3,000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</si>
  <si>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</si>
  <si>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</si>
  <si>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459630191</t>
  </si>
  <si>
    <t>https://podminky.urs.cz/item/CS_URS_2023_01/162751113</t>
  </si>
  <si>
    <t>36,300+4,500-3,000</t>
  </si>
  <si>
    <t>171201221</t>
  </si>
  <si>
    <t>Poplatek za uložení stavebního odpadu na skládce (skládkovné) zeminy a kamení zatříděného do Katalogu odpadů pod kódem 17 05 04</t>
  </si>
  <si>
    <t>-181566950</t>
  </si>
  <si>
    <t>https://podminky.urs.cz/item/CS_URS_2023_01/171201221</t>
  </si>
  <si>
    <t>171251201</t>
  </si>
  <si>
    <t>Uložení sypaniny na skládky nebo meziskládky bez hutnění s upravením uložené sypaniny do předepsaného tvaru</t>
  </si>
  <si>
    <t>-2121302245</t>
  </si>
  <si>
    <t>https://podminky.urs.cz/item/CS_URS_2023_01/171251201</t>
  </si>
  <si>
    <t>37,8*1,6 'Přepočtené koeficientem množství</t>
  </si>
  <si>
    <t>181912112</t>
  </si>
  <si>
    <t>Úprava pláně vyrovnáním výškových rozdílů ručně v hornině třídy těžitelnosti I skupiny 3 se zhutněním</t>
  </si>
  <si>
    <t>1049174128</t>
  </si>
  <si>
    <t>https://podminky.urs.cz/item/CS_URS_2023_01/181912112</t>
  </si>
  <si>
    <t>"skladba T 1,2,4" 50,00+20,00+15,00</t>
  </si>
  <si>
    <t>Zemní práce - přípravné a přidružené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</si>
  <si>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</si>
  <si>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</si>
  <si>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-1853788654</t>
  </si>
  <si>
    <t>https://podminky.urs.cz/item/CS_URS_2023_01/113106123</t>
  </si>
  <si>
    <t>"T 2" 4,00*5,00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</si>
  <si>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</si>
  <si>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</si>
  <si>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-712446633</t>
  </si>
  <si>
    <t>https://podminky.urs.cz/item/CS_URS_2023_01/113107324</t>
  </si>
  <si>
    <t>podkladní vrstvy stávajícího chodníku</t>
  </si>
  <si>
    <t>113202111</t>
  </si>
  <si>
    <t>Vytrhání obrub s vybouráním lože, s přemístěním hmot na skládku na vzdálenost do 3 m nebo s naložením na dopravní prostředek z krajníků nebo obrubníků stojatých</t>
  </si>
  <si>
    <t>2007583911</t>
  </si>
  <si>
    <t>https://podminky.urs.cz/item/CS_URS_2023_01/113202111</t>
  </si>
  <si>
    <t>21,000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</si>
  <si>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</si>
  <si>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</si>
  <si>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-1872288519</t>
  </si>
  <si>
    <t>https://podminky.urs.cz/item/CS_URS_2023_01/966008212</t>
  </si>
  <si>
    <t>"ozn.4 na v.ř.: C 2" 40,000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</si>
  <si>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</si>
  <si>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</si>
  <si>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1829737090</t>
  </si>
  <si>
    <t>https://podminky.urs.cz/item/CS_URS_2023_01/113107312</t>
  </si>
  <si>
    <t>"ozn.4 na v.ř.: C 2" 40,00*0,60</t>
  </si>
  <si>
    <t>Komunikace pozemní</t>
  </si>
  <si>
    <t>5 - 1</t>
  </si>
  <si>
    <t>Zámková dlažba - skladba T 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</si>
  <si>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</si>
  <si>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</si>
  <si>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1153801521</t>
  </si>
  <si>
    <t>https://podminky.urs.cz/item/CS_URS_2023_01/596211110</t>
  </si>
  <si>
    <t>skladba T 1</t>
  </si>
  <si>
    <t>"dle situace C 2" 50,000</t>
  </si>
  <si>
    <t>59245018</t>
  </si>
  <si>
    <t>dlažba tvar obdélník betonová 200x100x60mm přírodní</t>
  </si>
  <si>
    <t>1467157307</t>
  </si>
  <si>
    <t>50*1,03 'Přepočtené koeficientem množství</t>
  </si>
  <si>
    <t>564782111</t>
  </si>
  <si>
    <t>Podklad nebo kryt z vibrovaného štěrku VŠ s rozprostřením, vlhčením a zhutněním, po zhutnění tl. 300 mm</t>
  </si>
  <si>
    <t>-1446023991</t>
  </si>
  <si>
    <t>https://podminky.urs.cz/item/CS_URS_2023_01/564782111</t>
  </si>
  <si>
    <t>"skladba T 1" 50,000</t>
  </si>
  <si>
    <t>564231111</t>
  </si>
  <si>
    <t>Podklad nebo podsyp ze štěrkopísku ŠP s rozprostřením, vlhčením a zhutněním, po zhutnění tl. 100 mm</t>
  </si>
  <si>
    <t>1171191208</t>
  </si>
  <si>
    <t>https://podminky.urs.cz/item/CS_URS_2023_01/564231111</t>
  </si>
  <si>
    <t>5 - 2</t>
  </si>
  <si>
    <t>Zámková dlažba - skladba T 2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</si>
  <si>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</si>
  <si>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</si>
  <si>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1595721970</t>
  </si>
  <si>
    <t>https://podminky.urs.cz/item/CS_URS_2023_01/596211210</t>
  </si>
  <si>
    <t>"skladba T 2" 20,000</t>
  </si>
  <si>
    <t>59245020</t>
  </si>
  <si>
    <t>dlažba tvar obdélník betonová 200x100x80mm přírodní</t>
  </si>
  <si>
    <t>-1327481694</t>
  </si>
  <si>
    <t>20*1,03 'Přepočtené koeficientem množství</t>
  </si>
  <si>
    <t>-1374128968</t>
  </si>
  <si>
    <t>-422225060</t>
  </si>
  <si>
    <t>5 - 3</t>
  </si>
  <si>
    <t>Asfaltová plocha - skladba T 4</t>
  </si>
  <si>
    <t>577144111</t>
  </si>
  <si>
    <t>Asfaltový beton vrstva obrusná ACO 11 (ABS) s rozprostřením a se zhutněním z nemodifikovaného asfaltu v pruhu šířky do 3 m tř. I, po zhutnění tl. 50 mm</t>
  </si>
  <si>
    <t>1882622392</t>
  </si>
  <si>
    <t>https://podminky.urs.cz/item/CS_URS_2023_01/577144111</t>
  </si>
  <si>
    <t>"skladba T 4" 15,000</t>
  </si>
  <si>
    <t>573211109</t>
  </si>
  <si>
    <t>Postřik spojovací PS bez posypu kamenivem z asfaltu silničního, v množství 0,50 kg/m2</t>
  </si>
  <si>
    <t>-78635608</t>
  </si>
  <si>
    <t>https://podminky.urs.cz/item/CS_URS_2023_01/573211109</t>
  </si>
  <si>
    <t>565155111</t>
  </si>
  <si>
    <t>Asfaltový beton vrstva podkladní ACP 16+ (obalované kamenivo střednězrnné - OKS) s rozprostřením a zhutněním v pruhu šířky přes 1,5 do 3 m, po zhutnění tl. 70 mm</t>
  </si>
  <si>
    <t>-1838780427</t>
  </si>
  <si>
    <t>https://podminky.urs.cz/item/CS_URS_2023_01/565155111</t>
  </si>
  <si>
    <t>573111115</t>
  </si>
  <si>
    <t>Postřik infiltrační PI z asfaltu silničního s posypem kamenivem, v množství 2,50 kg/m2</t>
  </si>
  <si>
    <t>661648150</t>
  </si>
  <si>
    <t>https://podminky.urs.cz/item/CS_URS_2023_01/573111115</t>
  </si>
  <si>
    <t>564861111</t>
  </si>
  <si>
    <t>Podklad ze štěrkodrti ŠD s rozprostřením a zhutněním, po zhutnění tl. 200 mm</t>
  </si>
  <si>
    <t>819748509</t>
  </si>
  <si>
    <t>https://podminky.urs.cz/item/CS_URS_2023_01/564861111</t>
  </si>
  <si>
    <t>678056350</t>
  </si>
  <si>
    <t>Doplňující konstrukce a práce pozemních komunikací, letišť a ploch</t>
  </si>
  <si>
    <t>916331112</t>
  </si>
  <si>
    <t>Osazení zahradního obrubníku betonového s ložem tl. od 50 do 100 mm z betonu prostého tř. C 12/15 s boční opěrou z betonu prostého tř. C 12/15</t>
  </si>
  <si>
    <t>-1593732637</t>
  </si>
  <si>
    <t>https://podminky.urs.cz/item/CS_URS_2023_01/916331112</t>
  </si>
  <si>
    <t>"ozn.1 na v.č.: C 2" 30,000</t>
  </si>
  <si>
    <t>59217001</t>
  </si>
  <si>
    <t>obrubník betonový zahradní 1000x50x250mm</t>
  </si>
  <si>
    <t>641823475</t>
  </si>
  <si>
    <t>30*1,02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</si>
  <si>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</si>
  <si>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</si>
  <si>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963333128</t>
  </si>
  <si>
    <t>https://podminky.urs.cz/item/CS_URS_2023_01/916131213</t>
  </si>
  <si>
    <t>"ozn.2 na v.č.: C 2" 30,000</t>
  </si>
  <si>
    <t>"nájezdový" 5,00*2</t>
  </si>
  <si>
    <t>"přechodový L+P" 2,00+1,00</t>
  </si>
  <si>
    <t>"obloukový" 2,00*2</t>
  </si>
  <si>
    <t>59217031</t>
  </si>
  <si>
    <t>obrubník betonový silniční 1000x150x250mm</t>
  </si>
  <si>
    <t>1682467981</t>
  </si>
  <si>
    <t>59217029</t>
  </si>
  <si>
    <t>obrubník betonový silniční nájezdový 1000x150x150mm</t>
  </si>
  <si>
    <t>1096039850</t>
  </si>
  <si>
    <t>10*1,02 'Přepočtené koeficientem množství</t>
  </si>
  <si>
    <t>59217030</t>
  </si>
  <si>
    <t>obrubník betonový silniční přechodový 1000x150x150-250mm</t>
  </si>
  <si>
    <t>-325895647</t>
  </si>
  <si>
    <t>3*1,02 'Přepočtené koeficientem množství</t>
  </si>
  <si>
    <t>59217035</t>
  </si>
  <si>
    <t>obrubník betonový obloukový vnější 780x150x250mm</t>
  </si>
  <si>
    <t>-1522185754</t>
  </si>
  <si>
    <t>4*1,02 'Přepočtené koeficientem množství</t>
  </si>
  <si>
    <t>919735112</t>
  </si>
  <si>
    <t>Řezání stávajícího živičného krytu nebo podkladu hloubky přes 50 do 100 mm</t>
  </si>
  <si>
    <t>-1083745207</t>
  </si>
  <si>
    <t>https://podminky.urs.cz/item/CS_URS_2023_01/919735112</t>
  </si>
  <si>
    <t>řezání pro napojení nové zpevněné asfaltové plochy</t>
  </si>
  <si>
    <t>24,000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</si>
  <si>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</si>
  <si>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</si>
  <si>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1557776460</t>
  </si>
  <si>
    <t>https://podminky.urs.cz/item/CS_URS_2023_01/919732211</t>
  </si>
  <si>
    <t>997221571</t>
  </si>
  <si>
    <t>Vodorovná doprava vybouraných hmot bez naložení, ale se složením a s hrubým urovnáním na vzdálenost do 1 km</t>
  </si>
  <si>
    <t>-1781930370</t>
  </si>
  <si>
    <t>https://podminky.urs.cz/item/CS_URS_2023_01/997221571</t>
  </si>
  <si>
    <t>997221579</t>
  </si>
  <si>
    <t>Vodorovná doprava vybouraných hmot bez naložení, ale se složením a s hrubým urovnáním na vzdálenost Příplatek k ceně za každý další i započatý 1 km přes 1 km</t>
  </si>
  <si>
    <t>987234239</t>
  </si>
  <si>
    <t>https://podminky.urs.cz/item/CS_URS_2023_01/997221579</t>
  </si>
  <si>
    <t>42,305*5 'Přepočtené koeficientem množství</t>
  </si>
  <si>
    <t>997221612</t>
  </si>
  <si>
    <t>Nakládání na dopravní prostředky pro vodorovnou dopravu vybouraných hmot</t>
  </si>
  <si>
    <t>-234720340</t>
  </si>
  <si>
    <t>https://podminky.urs.cz/item/CS_URS_2023_01/997221612</t>
  </si>
  <si>
    <t>997221615</t>
  </si>
  <si>
    <t>Poplatek za uložení stavebního odpadu na skládce (skládkovné) z prostého betonu zatříděného do Katalogu odpadů pod kódem 17 01 01</t>
  </si>
  <si>
    <t>1311498097</t>
  </si>
  <si>
    <t>https://podminky.urs.cz/item/CS_URS_2023_01/997221615</t>
  </si>
  <si>
    <t>998223011</t>
  </si>
  <si>
    <t>Přesun hmot pro pozemní komunikace s krytem dlážděným dopravní vzdálenost do 200 m jakékoliv délky objektu</t>
  </si>
  <si>
    <t>-376512397</t>
  </si>
  <si>
    <t>https://podminky.urs.cz/item/CS_URS_2023_01/998223011</t>
  </si>
  <si>
    <t>767</t>
  </si>
  <si>
    <t>Konstrukce zámečnické</t>
  </si>
  <si>
    <t>767531111</t>
  </si>
  <si>
    <t>Montáž vstupních čistících zón z rohoží kovových nebo plastových</t>
  </si>
  <si>
    <t>73428224</t>
  </si>
  <si>
    <t>https://podminky.urs.cz/item/CS_URS_2023_01/767531111</t>
  </si>
  <si>
    <t>3,00*2,00</t>
  </si>
  <si>
    <t>69752030</t>
  </si>
  <si>
    <t>rohož vstupní provedení hliník nebo mosaz/gumové vlnovky/</t>
  </si>
  <si>
    <t>-1857081555</t>
  </si>
  <si>
    <t>6*1,05 'Přepočtené koeficientem množství</t>
  </si>
  <si>
    <t>767531121</t>
  </si>
  <si>
    <t>Montáž vstupních čistících zón z rohoží osazení rámu mosazného nebo hliníkového zapuštěného z L profilů</t>
  </si>
  <si>
    <t>-1353764410</t>
  </si>
  <si>
    <t>https://podminky.urs.cz/item/CS_URS_2023_01/767531121</t>
  </si>
  <si>
    <t>(3,00+2,00)*2</t>
  </si>
  <si>
    <t>69752160</t>
  </si>
  <si>
    <t>rám pro zapuštění profil L-30/30 25/25 20/30 15/30-Al</t>
  </si>
  <si>
    <t>1588365654</t>
  </si>
  <si>
    <t>10*1,05 'Přepočtené koeficientem množství</t>
  </si>
  <si>
    <t>998767101</t>
  </si>
  <si>
    <t>Přesun hmot pro zámečnické konstrukce stanovený z hmotnosti přesunovaného materiálu vodorovná dopravní vzdálenost do 50 m v objektech výšky do 6 m</t>
  </si>
  <si>
    <t>-1130194717</t>
  </si>
  <si>
    <t>https://podminky.urs.cz/item/CS_URS_2023_01/998767101</t>
  </si>
  <si>
    <t>IO 02 - Areálové sítě</t>
  </si>
  <si>
    <t xml:space="preserve">    8 - Trubní vedení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</si>
  <si>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</si>
  <si>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</si>
  <si>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-1227850305</t>
  </si>
  <si>
    <t>https://podminky.urs.cz/item/CS_URS_2023_01/113107422</t>
  </si>
  <si>
    <t>"Přípojka splaškové kanalizace" 3*1,2</t>
  </si>
  <si>
    <t>113107431</t>
  </si>
  <si>
    <t>Odstranění podkladů nebo krytů při překopech inženýrských sítí s přemístěním hmot na skládku ve vzdálenosti do 3 m nebo s naložením na dopravní prostředek strojně plochy jednotlivě do 15 m2 z betonu prostého, o tl. vrstvy přes 100 do 150 mm</t>
  </si>
  <si>
    <t>-708910663</t>
  </si>
  <si>
    <t>https://podminky.urs.cz/item/CS_URS_2023_01/113107431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</si>
  <si>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</si>
  <si>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</si>
  <si>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1634358322</t>
  </si>
  <si>
    <t>https://podminky.urs.cz/item/CS_URS_2023_01/119001405</t>
  </si>
  <si>
    <t>"Hloubení a výkopové práce" 55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</si>
  <si>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</si>
  <si>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</si>
  <si>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1951623736</t>
  </si>
  <si>
    <t>https://podminky.urs.cz/item/CS_URS_2023_01/119001422</t>
  </si>
  <si>
    <t>"Hloubení a výkopové práce" 65</t>
  </si>
  <si>
    <t>121112003</t>
  </si>
  <si>
    <t>Sejmutí ornice ručně při souvislé ploše, tl. vrstvy do 200 mm</t>
  </si>
  <si>
    <t>-799182878</t>
  </si>
  <si>
    <t>https://podminky.urs.cz/item/CS_URS_2023_01/121112003</t>
  </si>
  <si>
    <t>"Stávající septik - zrušení" 3*3</t>
  </si>
  <si>
    <t>"Dešťová kanalizace hlavní řad + přípojky" (48+10)*1,2</t>
  </si>
  <si>
    <t>641484411</t>
  </si>
  <si>
    <t>"Přípojka splaškové kanalizace" 3*1,2*0,9</t>
  </si>
  <si>
    <t>"Dešťová kanalizace hlavní řad + přípojky" (48+10)*1,2*2,8</t>
  </si>
  <si>
    <t>131313131</t>
  </si>
  <si>
    <t>Hloubení jam a zářezů při překopech inženýrských sítí ručně zapažených i nezapažených s urovnáním dna do předepsaného profilu a spádu objemu do 10 m3 v hornině třídy těžitelnosti II skupiny 4 soudržných</t>
  </si>
  <si>
    <t>1772326162</t>
  </si>
  <si>
    <t>https://podminky.urs.cz/item/CS_URS_2023_01/131313131</t>
  </si>
  <si>
    <t>"Vybourání stávajících ulučních vpustí" ((2*2*2)-(0,6*0,6*2))*6</t>
  </si>
  <si>
    <t>132351031</t>
  </si>
  <si>
    <t>Hloubení zapažených rýh šířky přes 800 do 2 000 mm při překopech inženýrských sítí strojně s urovnáním dna do předepsaného profilu a spádu objemu do 15 m3 v hornině třídy těžitelnosti II skupiny 4</t>
  </si>
  <si>
    <t>-1851323037</t>
  </si>
  <si>
    <t>https://podminky.urs.cz/item/CS_URS_2023_01/132351031</t>
  </si>
  <si>
    <t>139001101</t>
  </si>
  <si>
    <t>Příplatek k cenám hloubených vykopávek za ztížení vykopávky v blízkosti podzemního vedení nebo výbušnin pro jakoukoliv třídu horniny</t>
  </si>
  <si>
    <t>473367736</t>
  </si>
  <si>
    <t>https://podminky.urs.cz/item/CS_URS_2023_01/139001101</t>
  </si>
  <si>
    <t>151201101</t>
  </si>
  <si>
    <t>Zřízení pažení a rozepření stěn rýh pro podzemní vedení zátažné, hloubky do 2 m</t>
  </si>
  <si>
    <t>1726986890</t>
  </si>
  <si>
    <t>https://podminky.urs.cz/item/CS_URS_2023_01/151201101</t>
  </si>
  <si>
    <t>"Přípojka splaškové kanalizace" 3*1,3*2</t>
  </si>
  <si>
    <t>"Dešťová kanalizace hlavní řad + přípojky" (48+10)*2,8</t>
  </si>
  <si>
    <t>151201111</t>
  </si>
  <si>
    <t>Odstranění pažení a rozepření stěn rýh pro podzemní vedení s uložením materiálu na vzdálenost do 3 m od kraje výkopu zátažné, hloubky do 2 m</t>
  </si>
  <si>
    <t>-926586571</t>
  </si>
  <si>
    <t>https://podminky.urs.cz/item/CS_URS_2023_01/151201111</t>
  </si>
  <si>
    <t>162706111</t>
  </si>
  <si>
    <t>Vodorovné přemístění výkopku bez naložení, avšak se složením zemin schopných zúrodnění, na vzdálenost přes 5000 do 6000 m</t>
  </si>
  <si>
    <t>2108865120</t>
  </si>
  <si>
    <t>https://podminky.urs.cz/item/CS_URS_2023_01/162706111</t>
  </si>
  <si>
    <t>(43,68+198,12)-230,22</t>
  </si>
  <si>
    <t>167103101</t>
  </si>
  <si>
    <t>Nakládání neulehlého výkopku z hromad zeminy schopné zúrodnění</t>
  </si>
  <si>
    <t>2131101021</t>
  </si>
  <si>
    <t>https://podminky.urs.cz/item/CS_URS_2023_01/167103101</t>
  </si>
  <si>
    <t>-1802330114</t>
  </si>
  <si>
    <t>((43,68+198,12)-230,22)*2</t>
  </si>
  <si>
    <t>-652814110</t>
  </si>
  <si>
    <t>174151101</t>
  </si>
  <si>
    <t>Zásyp sypaninou z jakékoliv horniny strojně s uložením výkopku ve vrstvách se zhutněním jam, šachet, rýh nebo kolem objektů v těchto vykopávkách</t>
  </si>
  <si>
    <t>125139530</t>
  </si>
  <si>
    <t>https://podminky.urs.cz/item/CS_URS_2023_01/174151101</t>
  </si>
  <si>
    <t>"Přípojka splaškové kanalizace" 3*1,2*0,25</t>
  </si>
  <si>
    <t>"Stávající septik - zrušení" 3*3*2</t>
  </si>
  <si>
    <t>"Dešťová kanalizace hlavní řad + přípojky" (48+10)*1,2*2,15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</si>
  <si>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</si>
  <si>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</si>
  <si>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-1672377609</t>
  </si>
  <si>
    <t>https://podminky.urs.cz/item/CS_URS_2023_01/175151101</t>
  </si>
  <si>
    <t>"Přípojka splaškové kanalizace" 3*1,2*0,5</t>
  </si>
  <si>
    <t>"Dešťové svody" (6*1,5)*1,2*0,5</t>
  </si>
  <si>
    <t>"Přípojka splaškové kanalizace" 1*1,2*0,5</t>
  </si>
  <si>
    <t>"Dešťová kanalizace hlavní řad + přípojky" (48+10)*1,2*0,5</t>
  </si>
  <si>
    <t>58343872</t>
  </si>
  <si>
    <t>kamenivo drcené hrubé frakce 8/16</t>
  </si>
  <si>
    <t>-1534471656</t>
  </si>
  <si>
    <t>42,6*2 'Přepočtené koeficientem množství</t>
  </si>
  <si>
    <t>181311103</t>
  </si>
  <si>
    <t>Rozprostření a urovnání ornice v rovině nebo ve svahu sklonu do 1:5 ručně při souvislé ploše, tl. vrstvy do 200 mm</t>
  </si>
  <si>
    <t>-1047182206</t>
  </si>
  <si>
    <t>https://podminky.urs.cz/item/CS_URS_2023_01/181311103</t>
  </si>
  <si>
    <t>181411121</t>
  </si>
  <si>
    <t>Založení trávníku na půdě předem připravené plochy do 1000 m2 výsevem včetně utažení lučního v rovině nebo na svahu do 1:5</t>
  </si>
  <si>
    <t>-1733626982</t>
  </si>
  <si>
    <t>https://podminky.urs.cz/item/CS_URS_2023_01/181411121</t>
  </si>
  <si>
    <t>00572100</t>
  </si>
  <si>
    <t>osivo jetelotráva intenzivní víceletá</t>
  </si>
  <si>
    <t>-441829993</t>
  </si>
  <si>
    <t>78,6*0,02 'Přepočtené koeficientem množství</t>
  </si>
  <si>
    <t>181951114</t>
  </si>
  <si>
    <t>Úprava pláně vyrovnáním výškových rozdílů strojně v hornině třídy těžitelnosti II, skupiny 4 a 5 se zhutněním</t>
  </si>
  <si>
    <t>-1728756347</t>
  </si>
  <si>
    <t>https://podminky.urs.cz/item/CS_URS_2023_01/181951114</t>
  </si>
  <si>
    <t>"Vybourání stávajících ulučních vpustí" 0,6*0,6</t>
  </si>
  <si>
    <t>"Dešťové svody" (6*1,5)*1,2</t>
  </si>
  <si>
    <t>"Přípojka splaškové kanalizace" 1*1,2</t>
  </si>
  <si>
    <t>359901111</t>
  </si>
  <si>
    <t>Vyčištění stok jakékoliv výšky</t>
  </si>
  <si>
    <t>507525914</t>
  </si>
  <si>
    <t>https://podminky.urs.cz/item/CS_URS_2023_01/359901111</t>
  </si>
  <si>
    <t>"Stávající splašková kanalizace" 46</t>
  </si>
  <si>
    <t>359901212</t>
  </si>
  <si>
    <t>Monitoring stok (kamerový systém) jakékoli výšky stávající kanalizace</t>
  </si>
  <si>
    <t>-1593164190</t>
  </si>
  <si>
    <t>https://podminky.urs.cz/item/CS_URS_2023_01/359901212</t>
  </si>
  <si>
    <t>451573111</t>
  </si>
  <si>
    <t>Lože pod potrubí, stoky a drobné objekty v otevřeném výkopu z písku a štěrkopísku do 63 mm</t>
  </si>
  <si>
    <t>-520621134</t>
  </si>
  <si>
    <t>https://podminky.urs.cz/item/CS_URS_2023_01/451573111</t>
  </si>
  <si>
    <t>"Přípojka splaškové kanalizace" 3*1,2*0,15</t>
  </si>
  <si>
    <t>"Dešťové svody" (6*1,5)*1,2*0,15</t>
  </si>
  <si>
    <t>"Přípojka splaškové kanalizace" 1*1,2*0,15</t>
  </si>
  <si>
    <t>"Dešťová kanalizace hlavní řad + přípojky" (48+10)*1,2*0,15</t>
  </si>
  <si>
    <t>566901144</t>
  </si>
  <si>
    <t>Vyspravení podkladu po překopech inženýrských sítí plochy do 15 m2 s rozprostřením a zhutněním kamenivem hrubým drceným tl. 250 mm</t>
  </si>
  <si>
    <t>-1907658344</t>
  </si>
  <si>
    <t>https://podminky.urs.cz/item/CS_URS_2023_01/566901144</t>
  </si>
  <si>
    <t>Trubní vedení</t>
  </si>
  <si>
    <t>837355121</t>
  </si>
  <si>
    <t>Výsek a montáž kameninové odbočné tvarovky na kameninovém potrubí DN 200</t>
  </si>
  <si>
    <t>144792870</t>
  </si>
  <si>
    <t>https://podminky.urs.cz/item/CS_URS_2023_01/837355121</t>
  </si>
  <si>
    <t xml:space="preserve">Poznámka k položce:_x000d_
Položka obsahuje napojení PVC potrubí na stávající potrubí dle skutečného materiálu a dimenze. Položka obsahuje také příslušné tvarovky, ostatní přidružené práce, utěsnění spojů, zapravení stáv. potrubí a veškeré spojené práce </t>
  </si>
  <si>
    <t>871265211</t>
  </si>
  <si>
    <t>Kanalizační potrubí z tvrdého PVC v otevřeném výkopu ve sklonu do 20 %, hladkého plnostěnného jednovrstvého, tuhost třídy SN 4 DN 110</t>
  </si>
  <si>
    <t>654460065</t>
  </si>
  <si>
    <t>https://podminky.urs.cz/item/CS_URS_2023_01/871265211</t>
  </si>
  <si>
    <t>"Příčné žlaby" 2</t>
  </si>
  <si>
    <t>"Prořez 10%" 2*0,1</t>
  </si>
  <si>
    <t>871275211</t>
  </si>
  <si>
    <t>Kanalizační potrubí z tvrdého PVC v otevřeném výkopu ve sklonu do 20 %, hladkého plnostěnného jednovrstvého, tuhost třídy SN 4 DN 125</t>
  </si>
  <si>
    <t>2130676161</t>
  </si>
  <si>
    <t>https://podminky.urs.cz/item/CS_URS_2023_01/871275211</t>
  </si>
  <si>
    <t>"Dešťové svody" 6*1,5</t>
  </si>
  <si>
    <t>"UV" 2</t>
  </si>
  <si>
    <t>"Prořez 10%" 11*0,1</t>
  </si>
  <si>
    <t>871315211</t>
  </si>
  <si>
    <t>Kanalizační potrubí z tvrdého PVC v otevřeném výkopu ve sklonu do 20 %, hladkého plnostěnného jednovrstvého, tuhost třídy SN 4 DN 160</t>
  </si>
  <si>
    <t>997348431</t>
  </si>
  <si>
    <t>https://podminky.urs.cz/item/CS_URS_2023_01/871315211</t>
  </si>
  <si>
    <t>"Dešťová kanalizace hlavní řad + přípojky" (48+10)</t>
  </si>
  <si>
    <t>"Prořez 10%" 58*0,1</t>
  </si>
  <si>
    <t>871355221</t>
  </si>
  <si>
    <t>Kanalizační potrubí z tvrdého PVC v otevřeném výkopu ve sklonu do 20 %, hladkého plnostěnného jednovrstvého, tuhost třídy SN 8 DN 200</t>
  </si>
  <si>
    <t>1515208616</t>
  </si>
  <si>
    <t>https://podminky.urs.cz/item/CS_URS_2023_01/871355221</t>
  </si>
  <si>
    <t>"Přípojka splaškové kanalizace" 3</t>
  </si>
  <si>
    <t>"Prořez 10%" 3*0,1</t>
  </si>
  <si>
    <t>877275211</t>
  </si>
  <si>
    <t>Montáž tvarovek na kanalizačním potrubí z trub z plastu z tvrdého PVC nebo z polypropylenu v otevřeném výkopu jednoosých DN 125</t>
  </si>
  <si>
    <t>-1921460674</t>
  </si>
  <si>
    <t>https://podminky.urs.cz/item/CS_URS_2023_01/877275211</t>
  </si>
  <si>
    <t>"Dešťové svody" 6</t>
  </si>
  <si>
    <t>28611356</t>
  </si>
  <si>
    <t>koleno kanalizační PVC KG 125x45°</t>
  </si>
  <si>
    <t>734208501</t>
  </si>
  <si>
    <t>877315211</t>
  </si>
  <si>
    <t>Montáž tvarovek na kanalizačním potrubí z trub z plastu z tvrdého PVC nebo z polypropylenu v otevřeném výkopu jednoosých DN 160</t>
  </si>
  <si>
    <t>1077879652</t>
  </si>
  <si>
    <t>https://podminky.urs.cz/item/CS_URS_2023_01/877315211</t>
  </si>
  <si>
    <t>"Dešťová kanalizace hlavní řad + přípojky" 14</t>
  </si>
  <si>
    <t>28611361</t>
  </si>
  <si>
    <t>koleno kanalizační PVC KG 160x45°</t>
  </si>
  <si>
    <t>-157047104</t>
  </si>
  <si>
    <t>877315221</t>
  </si>
  <si>
    <t>Montáž tvarovek na kanalizačním potrubí z trub z plastu z tvrdého PVC nebo z polypropylenu v otevřeném výkopu dvouosých DN 160</t>
  </si>
  <si>
    <t>-1643778114</t>
  </si>
  <si>
    <t>https://podminky.urs.cz/item/CS_URS_2023_01/877315221</t>
  </si>
  <si>
    <t>"Dešťová kanalizace hlavní řad + přípojky" 4</t>
  </si>
  <si>
    <t>28611392</t>
  </si>
  <si>
    <t>odbočka kanalizační PVC s hrdlem 160/160/45°</t>
  </si>
  <si>
    <t>-1756925054</t>
  </si>
  <si>
    <t>877355211</t>
  </si>
  <si>
    <t>Montáž tvarovek na kanalizačním potrubí z trub z plastu z tvrdého PVC nebo z polypropylenu v otevřeném výkopu jednoosých DN 200</t>
  </si>
  <si>
    <t>249800816</t>
  </si>
  <si>
    <t>https://podminky.urs.cz/item/CS_URS_2023_01/877355211</t>
  </si>
  <si>
    <t>"Přípojka splaškové kanalizace" 1</t>
  </si>
  <si>
    <t>28611366</t>
  </si>
  <si>
    <t>koleno kanalizace PVC KG 200x45°</t>
  </si>
  <si>
    <t>-947115541</t>
  </si>
  <si>
    <t>890211811</t>
  </si>
  <si>
    <t>Bourání šachet a jímek ručně velikosti obestavěného prostoru do 1,5 m3 z prostého betonu</t>
  </si>
  <si>
    <t>251026249</t>
  </si>
  <si>
    <t>https://podminky.urs.cz/item/CS_URS_2023_01/890211811</t>
  </si>
  <si>
    <t>"Vybourání stávajících ulučních vpustí" 6*(0,6*0,6*2)</t>
  </si>
  <si>
    <t>892351111</t>
  </si>
  <si>
    <t>Tlakové zkoušky vodou na potrubí DN 150 nebo 200</t>
  </si>
  <si>
    <t>1856288689</t>
  </si>
  <si>
    <t>https://podminky.urs.cz/item/CS_URS_2023_01/892351111</t>
  </si>
  <si>
    <t>892372111</t>
  </si>
  <si>
    <t>Tlakové zkoušky vodou zabezpečení konců potrubí při tlakových zkouškách DN do 300</t>
  </si>
  <si>
    <t>1588704016</t>
  </si>
  <si>
    <t>https://podminky.urs.cz/item/CS_URS_2023_01/892372111</t>
  </si>
  <si>
    <t>894812201</t>
  </si>
  <si>
    <t>Revizní a čistící šachta z polypropylenu PP pro hladké trouby DN 425 šachtové dno (DN šachty / DN trubního vedení) DN 425/150 průtočné</t>
  </si>
  <si>
    <t>-1837779076</t>
  </si>
  <si>
    <t>https://podminky.urs.cz/item/CS_URS_2023_01/894812201</t>
  </si>
  <si>
    <t>"Dešťová kanalizace hlavní řad + přípojky" 1</t>
  </si>
  <si>
    <t>894812235</t>
  </si>
  <si>
    <t>Revizní a čistící šachta z polypropylenu PP pro hladké trouby DN 425 roura šachtová korugovaná s hrdlem, světlé hloubky 3000 mm</t>
  </si>
  <si>
    <t>-419628104</t>
  </si>
  <si>
    <t>https://podminky.urs.cz/item/CS_URS_2023_01/894812235</t>
  </si>
  <si>
    <t>894812241</t>
  </si>
  <si>
    <t>Revizní a čistící šachta z polypropylenu PP pro hladké trouby DN 425 roura šachtová korugovaná teleskopická (včetně těsnění) 375 mm</t>
  </si>
  <si>
    <t>1370546290</t>
  </si>
  <si>
    <t>https://podminky.urs.cz/item/CS_URS_2023_01/894812241</t>
  </si>
  <si>
    <t>894812249</t>
  </si>
  <si>
    <t>Revizní a čistící šachta z polypropylenu PP pro hladké trouby DN 425 roura šachtová korugovaná Příplatek k cenám 2231 - 2242 za uříznutí šachtové roury</t>
  </si>
  <si>
    <t>-677064868</t>
  </si>
  <si>
    <t>https://podminky.urs.cz/item/CS_URS_2023_01/894812249</t>
  </si>
  <si>
    <t>894812251</t>
  </si>
  <si>
    <t>Revizní a čistící šachta z polypropylenu PP pro hladké trouby DN 425 poklop betonový (pro třídu zatížení) s betonovým konusem (B125)</t>
  </si>
  <si>
    <t>364460962</t>
  </si>
  <si>
    <t>https://podminky.urs.cz/item/CS_URS_2023_01/894812251</t>
  </si>
  <si>
    <t>895941302</t>
  </si>
  <si>
    <t>Osazení vpusti uliční z betonových dílců DN 450 dno s kalištěm</t>
  </si>
  <si>
    <t>690259671</t>
  </si>
  <si>
    <t>https://podminky.urs.cz/item/CS_URS_2023_01/895941302</t>
  </si>
  <si>
    <t>59223852</t>
  </si>
  <si>
    <t>dno pro uliční vpusť s kalovou prohlubní betonové 450x300x50mm</t>
  </si>
  <si>
    <t>-2139446278</t>
  </si>
  <si>
    <t>59223858</t>
  </si>
  <si>
    <t>skruž pro uliční vpusť horní betonová 450x570x50mm</t>
  </si>
  <si>
    <t>-364732039</t>
  </si>
  <si>
    <t>59223862</t>
  </si>
  <si>
    <t>skruž pro uliční vpusť středová betonová 450x295x50mm</t>
  </si>
  <si>
    <t>-713561397</t>
  </si>
  <si>
    <t>28661789</t>
  </si>
  <si>
    <t>koš kalový ocelový pro silniční vpusť 425mm vč. madla</t>
  </si>
  <si>
    <t>-1273569050</t>
  </si>
  <si>
    <t>59223864</t>
  </si>
  <si>
    <t>prstenec pro uliční vpusť vyrovnávací betonový 390x60x130mm</t>
  </si>
  <si>
    <t>165107422</t>
  </si>
  <si>
    <t>59223854</t>
  </si>
  <si>
    <t>skruž pro uliční vpusť s výtokovým otvorem PVC betonová 450x350x50mm</t>
  </si>
  <si>
    <t>2117902275</t>
  </si>
  <si>
    <t>899103112</t>
  </si>
  <si>
    <t>Osazení poklopů litinových a ocelových včetně rámů pro třídu zatížení B125, C250</t>
  </si>
  <si>
    <t>1397684863</t>
  </si>
  <si>
    <t>https://podminky.urs.cz/item/CS_URS_2023_01/899103112</t>
  </si>
  <si>
    <t>"Výšková úprava poklopu šachty stáv. splaškové kanalizace" 1</t>
  </si>
  <si>
    <t>63126037</t>
  </si>
  <si>
    <t>poklop šachtový s kompozitním rámem kruhový DN 600 B125</t>
  </si>
  <si>
    <t>13030276</t>
  </si>
  <si>
    <t>899203112</t>
  </si>
  <si>
    <t>Osazení mříží litinových včetně rámů a košů na bahno pro třídu zatížení B125, C250</t>
  </si>
  <si>
    <t>1165032801</t>
  </si>
  <si>
    <t>https://podminky.urs.cz/item/CS_URS_2023_01/899203112</t>
  </si>
  <si>
    <t>"Vybourání stávajících ulučních vpustí" 6</t>
  </si>
  <si>
    <t>55242320</t>
  </si>
  <si>
    <t>mříž vtoková litinová plochá 500x500mm</t>
  </si>
  <si>
    <t>1194503216</t>
  </si>
  <si>
    <t>899304811</t>
  </si>
  <si>
    <t>Demontáž poklopů betonových a železobetonových včetně rámu, hmotnosti jednotlivě přes 150 kg</t>
  </si>
  <si>
    <t>-676080345</t>
  </si>
  <si>
    <t>https://podminky.urs.cz/item/CS_URS_2023_01/899304811</t>
  </si>
  <si>
    <t>"Stávající septik - zrušení" 2</t>
  </si>
  <si>
    <t>899331111</t>
  </si>
  <si>
    <t>Výšková úprava uličního vstupu nebo vpusti do 200 mm zvýšením poklopu</t>
  </si>
  <si>
    <t>-1816763078</t>
  </si>
  <si>
    <t>https://podminky.urs.cz/item/CS_URS_2023_01/899331111</t>
  </si>
  <si>
    <t>935113111</t>
  </si>
  <si>
    <t>Osazení odvodňovacího žlabu s krycím roštem polymerbetonového šířky do 200 mm</t>
  </si>
  <si>
    <t>1103378862</t>
  </si>
  <si>
    <t>https://podminky.urs.cz/item/CS_URS_2023_01/935113111</t>
  </si>
  <si>
    <t>"Příčné žlaby" 5+1,5</t>
  </si>
  <si>
    <t>59227006</t>
  </si>
  <si>
    <t>žlab odvodňovací z polymerbetonu se spádem dna 0,5% 130x155/160mm</t>
  </si>
  <si>
    <t>944530061</t>
  </si>
  <si>
    <t>952905121</t>
  </si>
  <si>
    <t>Čištění objektů po zatopení nebo záplavách čerpání fekálií</t>
  </si>
  <si>
    <t>120748543</t>
  </si>
  <si>
    <t>https://podminky.urs.cz/item/CS_URS_2023_01/952905121</t>
  </si>
  <si>
    <t>961031511</t>
  </si>
  <si>
    <t>Bourání základového zdiva z tvárnic ztraceného bednění včetně výplně z betonu a výztuže</t>
  </si>
  <si>
    <t>977905827</t>
  </si>
  <si>
    <t>https://podminky.urs.cz/item/CS_URS_2023_01/961031511</t>
  </si>
  <si>
    <t>"Stávající septik - zrušení" ((3*2*0,3)*4)+((3*3*0,3)*2)</t>
  </si>
  <si>
    <t>972054411</t>
  </si>
  <si>
    <t>Vybourání otvorů ve stropech nebo klenbách železobetonových bez odstranění podlahy a násypu, plochy do 1 m2, tl. do 80 mm</t>
  </si>
  <si>
    <t>-617980911</t>
  </si>
  <si>
    <t>https://podminky.urs.cz/item/CS_URS_2023_01/972054411</t>
  </si>
  <si>
    <t>Poznámka k položce:_x000d_
Položka obsahuje veškeré kompletní bourací práce včetně napojení potrubí dešťové kanalizace a zapravení otvoru včetně veškerých přidružených prací</t>
  </si>
  <si>
    <t>-1468309733</t>
  </si>
  <si>
    <t>1332549146</t>
  </si>
  <si>
    <t>39,077*9 'Přepočtené koeficientem množství</t>
  </si>
  <si>
    <t>998276101</t>
  </si>
  <si>
    <t>Přesun hmot pro trubní vedení hloubené z trub z plastických hmot nebo sklolaminátových pro vodovody nebo kanalizace v otevřeném výkopu dopravní vzdálenost do 15 m</t>
  </si>
  <si>
    <t>-1871546487</t>
  </si>
  <si>
    <t>https://podminky.urs.cz/item/CS_URS_2023_01/998276101</t>
  </si>
  <si>
    <t>998276129</t>
  </si>
  <si>
    <t>Přesun hmot pro trubní vedení hloubené z trub z plastických hmot nebo sklolaminátových Příplatek k cenám za zvětšený přesun přes vymezenou největší dopravní vzdálenost za každých dalších i započatých 5000 m</t>
  </si>
  <si>
    <t>616105075</t>
  </si>
  <si>
    <t>https://podminky.urs.cz/item/CS_URS_2023_01/998276129</t>
  </si>
  <si>
    <t>141,523*2 'Přepočtené koeficientem množství</t>
  </si>
  <si>
    <t>VON - Vedlejší a ostatní náklady</t>
  </si>
  <si>
    <t>František Neuwirth</t>
  </si>
  <si>
    <t>02 - Vedlejší náklady</t>
  </si>
  <si>
    <t>02</t>
  </si>
  <si>
    <t>Vedlejší náklady</t>
  </si>
  <si>
    <t>02-001</t>
  </si>
  <si>
    <t>Zařízení staveniště_x000d_
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 Součástí zařízení staveniště bude oplocení, osvětlení a značení v souladu s požadavky BOZP, dále vyklizení prostoru staveniště, závěrečný úklid staveniště a komunikačních tras.</t>
  </si>
  <si>
    <t>765702712</t>
  </si>
  <si>
    <t>02-002</t>
  </si>
  <si>
    <t>Vytýčení vedení a rozvodů inženýrských sítí._x000d_
Detekce a vytýčení známých a předpokládaných vnitřních a v případě nutnosti i vnějších, podzemních a nadzemních, povrchových a podpovrchových vedení a rozvodů inženýrských sítí a souvisejících zařízení, včetně pořízení zápisu zúčastněných osob do stavebního deníku.</t>
  </si>
  <si>
    <t>-1643976389</t>
  </si>
  <si>
    <t>02-003</t>
  </si>
  <si>
    <t>Zajištění požadavků BOZP._x000d_
Realizace souboru požadavků a opatření vyplývajících z přílohy Plán bezpečnosti a ochrany zdraví při práci na staveništi._x000d_
Viz Obchodní podmínky zadavatele.</t>
  </si>
  <si>
    <t>421550412</t>
  </si>
  <si>
    <t>02-005</t>
  </si>
  <si>
    <t>Zajištění místnosti pro umožnění výkonu činností TDI, AD, SÚ._x000d_
Poskytnutí vytápěné a osvětlené místnosti nebo její části včetně vybavení pracovním stolem a 6 židlemi pro konání kontrolních dnů, případně pro umožnění výkonu činností TDS, AD, SÚ.</t>
  </si>
  <si>
    <t>1004653661</t>
  </si>
  <si>
    <t>02-006</t>
  </si>
  <si>
    <t>Dočasné dopravní opatření bezprostředně související se stavbou. Vyřízení a zajištění dopravní uzavírky nebo omezení provozu._x000d_
Náklady na vyhotovení návrhu dočasného dopravního značení bezprostředně souvisejícího se zabezpečením staveniště, se zajištěním dopravní uzavírky nebo omezení provozu bude-li stavba vyžadovat, jeho projednání a odsouhlasení s dotčenými orgány a organizacemi, dodání dopravních značek a světelné signalizace, jejich rozmístění a přemísťování a jejich údržba v průběhu výstavby včetně následného odstranění.</t>
  </si>
  <si>
    <t>1457970063</t>
  </si>
  <si>
    <t>02-009</t>
  </si>
  <si>
    <t>Průběžný úklid veřejných komunikací znečištěných při výjezdu vozidel ze staveniště._x000d_
Zhotovitel zajistí na vlastní náklady průběžný úklid veřejných komunikací, zpevněných a zatravněných ploch znečištěných v průběhu výstavby při výjezdu vozidel ze staveniště.</t>
  </si>
  <si>
    <t>-209420696</t>
  </si>
  <si>
    <t>02-010</t>
  </si>
  <si>
    <t>Závěrečný úklid staveniště a vnějších komunikačních tras._x000d_
Po ukončení provádění stavebních prací bude proveden kompletní závěrečný úklid staveniště a komunikačních tras vně objektu, a to i mokrou cestou. Poškozené zatravněné plochy budou ozeleněny a upraveny. Ostatní dotčené plochy a konstrukce budou uvedeny do původního stavu.</t>
  </si>
  <si>
    <t>-119342951</t>
  </si>
  <si>
    <t>02-011</t>
  </si>
  <si>
    <t>reklamní plachta dle grafického manuálu Kraje Vysočina_x000d_
https://www.kr-vysocina.cz/assets/File.ashx?id_org=450008&amp;id_dokumenty=4117406</t>
  </si>
  <si>
    <t>177570715</t>
  </si>
  <si>
    <t>R10001</t>
  </si>
  <si>
    <t>geodetické vytyčení_x000d_
vytyčení nově budovaných inženýrských sítí a stavebních objektů, vytyčení hranice pozemku, vytyčení stávajících inženýrských sítí, kontrolní měřění</t>
  </si>
  <si>
    <t>1394337702</t>
  </si>
  <si>
    <t>R10002</t>
  </si>
  <si>
    <t>projektová dokumentace skutečného provedení_x000d_
"náklady na vyhotovení dokumentace skutečného provedení stavby"			_x000d_
"předání objednateli v 3 x v tištěné podobě, 3 x v digitální podobě na CD - formát xls, doc, pdf a zároveň dwg"</t>
  </si>
  <si>
    <t>-1638160086</t>
  </si>
  <si>
    <t>R10003</t>
  </si>
  <si>
    <t>geometrický plán_x000d_
geometrický plán objektů podléhající vkladu do katastru nemovitostí (budovy, inženýrské sítě, věcná břemena k částem pozemků v 6ti tištěných vyhotoveních + 1 x elektronicky CD</t>
  </si>
  <si>
    <t>-122428260</t>
  </si>
  <si>
    <t>R10004</t>
  </si>
  <si>
    <t>geodetické zaměření řešených stavebních objektů po dokončení díla_x000d_
geodetické zaměření řešených stavebních objektů (zpevněné plochy, parkoviště, chodníky...) ve 3 tištěných vyhotoveních + 1 x elektronicky CD</t>
  </si>
  <si>
    <t>827540541</t>
  </si>
  <si>
    <t>R100041</t>
  </si>
  <si>
    <t>geodetické zaměření řešených inženýrských objektů po dokončení díla_x000d_
geodetické zaměření řešených inženýrských objektů ve 3 tištěných vyhotoveních + 1 x elektronicky CD</t>
  </si>
  <si>
    <t>-971945276</t>
  </si>
  <si>
    <t>R100072</t>
  </si>
  <si>
    <t>kompletace dokladové části stavby k předání a převzetí a kolaudaci_x000d_
doklady o vlastnostech materiálů, o provedených zkouškách a měření, o výchozích kontrolách provozuschopnosti			_x000d_
o zaškolení obsluhy, revizní zprávy - bez závad, doklady o oprávnění k provádění prací, doklady o likvidaci odpadů			_x000d_
návody k obsluze, kopie záručních listů 3 x tištěné + 1 x na CD nosiči</t>
  </si>
  <si>
    <t>1358220241</t>
  </si>
  <si>
    <t>R100073</t>
  </si>
  <si>
    <t>zpracování a předložení harmonogramů před podpisem smlouvy_x000d_
"náklady na předložení podrobného časového harmonogramu prací a plnění, termín před podpisem smlouvy"</t>
  </si>
  <si>
    <t>1910109751</t>
  </si>
  <si>
    <t>Poznámka k položce:_x000d_
"náklady na předložení podrobného časového harmonogramu prací a plnění, termín před podpisem smlouvy"</t>
  </si>
  <si>
    <t>R1000741</t>
  </si>
  <si>
    <t>měření intenzity umělého osvětlení_x000d_
náklady spojené s ověrením navržených parametrů intenzity umělého osvětlení po dokončení stavby, před kolaudací			_x000d_
v případě, že bude vyžadováno toto ověrení krajskou hygienickou stanicí u kolaudace</t>
  </si>
  <si>
    <t>406061598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</si>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</sst>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4" fillId="5" borderId="23" xfId="0" applyFont="1" applyFill="1" applyBorder="1" applyAlignment="1" applyProtection="1">
      <alignment horizontal="center" vertical="center"/>
    </xf>
    <xf numFmtId="0" fontId="24" fillId="6" borderId="23" xfId="0" applyFont="1" applyFill="1" applyBorder="1" applyAlignment="1" applyProtection="1">
      <alignment horizontal="center" vertical="center"/>
    </xf>
    <xf numFmtId="0" fontId="40" fillId="5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23" fillId="0" borderId="0" xfId="0" applyFont="1" applyAlignment="1" applyProtection="1">
      <alignment horizontal="left"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1272125" TargetMode="External" /><Relationship Id="rId2" Type="http://schemas.openxmlformats.org/officeDocument/2006/relationships/hyperlink" Target="https://podminky.urs.cz/item/CS_URS_2023_01/311272227" TargetMode="External" /><Relationship Id="rId3" Type="http://schemas.openxmlformats.org/officeDocument/2006/relationships/hyperlink" Target="https://podminky.urs.cz/item/CS_URS_2023_01/342272225" TargetMode="External" /><Relationship Id="rId4" Type="http://schemas.openxmlformats.org/officeDocument/2006/relationships/hyperlink" Target="https://podminky.urs.cz/item/CS_URS_2023_01/342272245" TargetMode="External" /><Relationship Id="rId5" Type="http://schemas.openxmlformats.org/officeDocument/2006/relationships/hyperlink" Target="https://podminky.urs.cz/item/CS_URS_2023_01/346272226" TargetMode="External" /><Relationship Id="rId6" Type="http://schemas.openxmlformats.org/officeDocument/2006/relationships/hyperlink" Target="https://podminky.urs.cz/item/CS_URS_2023_01/317143441" TargetMode="External" /><Relationship Id="rId7" Type="http://schemas.openxmlformats.org/officeDocument/2006/relationships/hyperlink" Target="https://podminky.urs.cz/item/CS_URS_2023_01/317142442" TargetMode="External" /><Relationship Id="rId8" Type="http://schemas.openxmlformats.org/officeDocument/2006/relationships/hyperlink" Target="https://podminky.urs.cz/item/CS_URS_2023_01/317168054" TargetMode="External" /><Relationship Id="rId9" Type="http://schemas.openxmlformats.org/officeDocument/2006/relationships/hyperlink" Target="https://podminky.urs.cz/item/CS_URS_2023_01/317998112" TargetMode="External" /><Relationship Id="rId10" Type="http://schemas.openxmlformats.org/officeDocument/2006/relationships/hyperlink" Target="https://podminky.urs.cz/item/CS_URS_2023_01/953946127" TargetMode="External" /><Relationship Id="rId11" Type="http://schemas.openxmlformats.org/officeDocument/2006/relationships/hyperlink" Target="https://podminky.urs.cz/item/CS_URS_2023_01/953946122" TargetMode="External" /><Relationship Id="rId12" Type="http://schemas.openxmlformats.org/officeDocument/2006/relationships/hyperlink" Target="https://podminky.urs.cz/item/CS_URS_2023_01/411322525" TargetMode="External" /><Relationship Id="rId13" Type="http://schemas.openxmlformats.org/officeDocument/2006/relationships/hyperlink" Target="https://podminky.urs.cz/item/CS_URS_2023_01/411354247" TargetMode="External" /><Relationship Id="rId14" Type="http://schemas.openxmlformats.org/officeDocument/2006/relationships/hyperlink" Target="https://podminky.urs.cz/item/CS_URS_2023_01/411361821" TargetMode="External" /><Relationship Id="rId15" Type="http://schemas.openxmlformats.org/officeDocument/2006/relationships/hyperlink" Target="https://podminky.urs.cz/item/CS_URS_2023_01/411362021" TargetMode="External" /><Relationship Id="rId16" Type="http://schemas.openxmlformats.org/officeDocument/2006/relationships/hyperlink" Target="https://podminky.urs.cz/item/CS_URS_2023_01/411388621" TargetMode="External" /><Relationship Id="rId17" Type="http://schemas.openxmlformats.org/officeDocument/2006/relationships/hyperlink" Target="https://podminky.urs.cz/item/CS_URS_2023_01/417321414" TargetMode="External" /><Relationship Id="rId18" Type="http://schemas.openxmlformats.org/officeDocument/2006/relationships/hyperlink" Target="https://podminky.urs.cz/item/CS_URS_2023_01/417351115" TargetMode="External" /><Relationship Id="rId19" Type="http://schemas.openxmlformats.org/officeDocument/2006/relationships/hyperlink" Target="https://podminky.urs.cz/item/CS_URS_2023_01/417351116" TargetMode="External" /><Relationship Id="rId20" Type="http://schemas.openxmlformats.org/officeDocument/2006/relationships/hyperlink" Target="https://podminky.urs.cz/item/CS_URS_2023_01/417361821" TargetMode="External" /><Relationship Id="rId21" Type="http://schemas.openxmlformats.org/officeDocument/2006/relationships/hyperlink" Target="https://podminky.urs.cz/item/CS_URS_2023_01/434311115" TargetMode="External" /><Relationship Id="rId22" Type="http://schemas.openxmlformats.org/officeDocument/2006/relationships/hyperlink" Target="https://podminky.urs.cz/item/CS_URS_2023_01/434351141" TargetMode="External" /><Relationship Id="rId23" Type="http://schemas.openxmlformats.org/officeDocument/2006/relationships/hyperlink" Target="https://podminky.urs.cz/item/CS_URS_2023_01/434351142" TargetMode="External" /><Relationship Id="rId24" Type="http://schemas.openxmlformats.org/officeDocument/2006/relationships/hyperlink" Target="https://podminky.urs.cz/item/CS_URS_2023_01/632451456" TargetMode="External" /><Relationship Id="rId25" Type="http://schemas.openxmlformats.org/officeDocument/2006/relationships/hyperlink" Target="https://podminky.urs.cz/item/CS_URS_2023_01/612142001" TargetMode="External" /><Relationship Id="rId26" Type="http://schemas.openxmlformats.org/officeDocument/2006/relationships/hyperlink" Target="https://podminky.urs.cz/item/CS_URS_2023_01/612321141" TargetMode="External" /><Relationship Id="rId27" Type="http://schemas.openxmlformats.org/officeDocument/2006/relationships/hyperlink" Target="https://podminky.urs.cz/item/CS_URS_2023_01/612321191" TargetMode="External" /><Relationship Id="rId28" Type="http://schemas.openxmlformats.org/officeDocument/2006/relationships/hyperlink" Target="https://podminky.urs.cz/item/CS_URS_2023_01/632451234" TargetMode="External" /><Relationship Id="rId29" Type="http://schemas.openxmlformats.org/officeDocument/2006/relationships/hyperlink" Target="https://podminky.urs.cz/item/CS_URS_2023_01/632451292" TargetMode="External" /><Relationship Id="rId30" Type="http://schemas.openxmlformats.org/officeDocument/2006/relationships/hyperlink" Target="https://podminky.urs.cz/item/CS_URS_2023_01/949101111" TargetMode="External" /><Relationship Id="rId31" Type="http://schemas.openxmlformats.org/officeDocument/2006/relationships/hyperlink" Target="https://podminky.urs.cz/item/CS_URS_2023_01/949121122" TargetMode="External" /><Relationship Id="rId32" Type="http://schemas.openxmlformats.org/officeDocument/2006/relationships/hyperlink" Target="https://podminky.urs.cz/item/CS_URS_2023_01/949121222" TargetMode="External" /><Relationship Id="rId33" Type="http://schemas.openxmlformats.org/officeDocument/2006/relationships/hyperlink" Target="https://podminky.urs.cz/item/CS_URS_2023_01/949121822" TargetMode="External" /><Relationship Id="rId34" Type="http://schemas.openxmlformats.org/officeDocument/2006/relationships/hyperlink" Target="https://podminky.urs.cz/item/CS_URS_2023_01/952901114" TargetMode="External" /><Relationship Id="rId35" Type="http://schemas.openxmlformats.org/officeDocument/2006/relationships/hyperlink" Target="https://podminky.urs.cz/item/CS_URS_2023_01/953943211" TargetMode="External" /><Relationship Id="rId36" Type="http://schemas.openxmlformats.org/officeDocument/2006/relationships/hyperlink" Target="https://podminky.urs.cz/item/CS_URS_2023_01/998017003" TargetMode="External" /><Relationship Id="rId37" Type="http://schemas.openxmlformats.org/officeDocument/2006/relationships/hyperlink" Target="https://podminky.urs.cz/item/CS_URS_2023_01/711193121" TargetMode="External" /><Relationship Id="rId38" Type="http://schemas.openxmlformats.org/officeDocument/2006/relationships/hyperlink" Target="https://podminky.urs.cz/item/CS_URS_2023_01/711193131" TargetMode="External" /><Relationship Id="rId39" Type="http://schemas.openxmlformats.org/officeDocument/2006/relationships/hyperlink" Target="https://podminky.urs.cz/item/CS_URS_2023_01/771591162" TargetMode="External" /><Relationship Id="rId40" Type="http://schemas.openxmlformats.org/officeDocument/2006/relationships/hyperlink" Target="https://podminky.urs.cz/item/CS_URS_2023_01/771591115" TargetMode="External" /><Relationship Id="rId41" Type="http://schemas.openxmlformats.org/officeDocument/2006/relationships/hyperlink" Target="https://podminky.urs.cz/item/CS_URS_2023_01/781495115" TargetMode="External" /><Relationship Id="rId42" Type="http://schemas.openxmlformats.org/officeDocument/2006/relationships/hyperlink" Target="https://podminky.urs.cz/item/CS_URS_2023_01/998711103" TargetMode="External" /><Relationship Id="rId43" Type="http://schemas.openxmlformats.org/officeDocument/2006/relationships/hyperlink" Target="https://podminky.urs.cz/item/CS_URS_2023_01/713111131" TargetMode="External" /><Relationship Id="rId44" Type="http://schemas.openxmlformats.org/officeDocument/2006/relationships/hyperlink" Target="https://podminky.urs.cz/item/CS_URS_2023_01/763131751" TargetMode="External" /><Relationship Id="rId45" Type="http://schemas.openxmlformats.org/officeDocument/2006/relationships/hyperlink" Target="https://podminky.urs.cz/item/CS_URS_2023_01/713121111" TargetMode="External" /><Relationship Id="rId46" Type="http://schemas.openxmlformats.org/officeDocument/2006/relationships/hyperlink" Target="https://podminky.urs.cz/item/CS_URS_2023_01/713191133" TargetMode="External" /><Relationship Id="rId47" Type="http://schemas.openxmlformats.org/officeDocument/2006/relationships/hyperlink" Target="https://podminky.urs.cz/item/CS_URS_2023_01/634112126" TargetMode="External" /><Relationship Id="rId48" Type="http://schemas.openxmlformats.org/officeDocument/2006/relationships/hyperlink" Target="https://podminky.urs.cz/item/CS_URS_2023_01/998713103" TargetMode="External" /><Relationship Id="rId49" Type="http://schemas.openxmlformats.org/officeDocument/2006/relationships/hyperlink" Target="https://podminky.urs.cz/item/CS_URS_2023_01/725291621" TargetMode="External" /><Relationship Id="rId50" Type="http://schemas.openxmlformats.org/officeDocument/2006/relationships/hyperlink" Target="https://podminky.urs.cz/item/CS_URS_2023_01/998725103" TargetMode="External" /><Relationship Id="rId51" Type="http://schemas.openxmlformats.org/officeDocument/2006/relationships/hyperlink" Target="https://podminky.urs.cz/item/CS_URS_2023_01/998766203" TargetMode="External" /><Relationship Id="rId52" Type="http://schemas.openxmlformats.org/officeDocument/2006/relationships/hyperlink" Target="https://podminky.urs.cz/item/CS_URS_2023_01/762131124" TargetMode="External" /><Relationship Id="rId53" Type="http://schemas.openxmlformats.org/officeDocument/2006/relationships/hyperlink" Target="https://podminky.urs.cz/item/CS_URS_2023_01/762195000" TargetMode="External" /><Relationship Id="rId54" Type="http://schemas.openxmlformats.org/officeDocument/2006/relationships/hyperlink" Target="https://podminky.urs.cz/item/CS_URS_2023_01/762332131" TargetMode="External" /><Relationship Id="rId55" Type="http://schemas.openxmlformats.org/officeDocument/2006/relationships/hyperlink" Target="https://podminky.urs.cz/item/CS_URS_2023_01/762332132" TargetMode="External" /><Relationship Id="rId56" Type="http://schemas.openxmlformats.org/officeDocument/2006/relationships/hyperlink" Target="https://podminky.urs.cz/item/CS_URS_2023_01/762341210" TargetMode="External" /><Relationship Id="rId57" Type="http://schemas.openxmlformats.org/officeDocument/2006/relationships/hyperlink" Target="https://podminky.urs.cz/item/CS_URS_2023_01/762342441" TargetMode="External" /><Relationship Id="rId58" Type="http://schemas.openxmlformats.org/officeDocument/2006/relationships/hyperlink" Target="https://podminky.urs.cz/item/CS_URS_2023_01/762395000" TargetMode="External" /><Relationship Id="rId59" Type="http://schemas.openxmlformats.org/officeDocument/2006/relationships/hyperlink" Target="https://podminky.urs.cz/item/CS_URS_2023_01/998762103" TargetMode="External" /><Relationship Id="rId60" Type="http://schemas.openxmlformats.org/officeDocument/2006/relationships/hyperlink" Target="https://podminky.urs.cz/item/CS_URS_2023_01/763183111" TargetMode="External" /><Relationship Id="rId61" Type="http://schemas.openxmlformats.org/officeDocument/2006/relationships/hyperlink" Target="https://podminky.urs.cz/item/CS_URS_2023_01/763431001" TargetMode="External" /><Relationship Id="rId62" Type="http://schemas.openxmlformats.org/officeDocument/2006/relationships/hyperlink" Target="https://podminky.urs.cz/item/CS_URS_2023_01/763431201" TargetMode="External" /><Relationship Id="rId63" Type="http://schemas.openxmlformats.org/officeDocument/2006/relationships/hyperlink" Target="https://podminky.urs.cz/item/CS_URS_2023_01/763131411" TargetMode="External" /><Relationship Id="rId64" Type="http://schemas.openxmlformats.org/officeDocument/2006/relationships/hyperlink" Target="https://podminky.urs.cz/item/CS_URS_2023_01/763131451" TargetMode="External" /><Relationship Id="rId65" Type="http://schemas.openxmlformats.org/officeDocument/2006/relationships/hyperlink" Target="https://podminky.urs.cz/item/CS_URS_2023_01/763131471" TargetMode="External" /><Relationship Id="rId66" Type="http://schemas.openxmlformats.org/officeDocument/2006/relationships/hyperlink" Target="https://podminky.urs.cz/item/CS_URS_2023_01/763161761" TargetMode="External" /><Relationship Id="rId67" Type="http://schemas.openxmlformats.org/officeDocument/2006/relationships/hyperlink" Target="https://podminky.urs.cz/item/CS_URS_2023_01/763131714" TargetMode="External" /><Relationship Id="rId68" Type="http://schemas.openxmlformats.org/officeDocument/2006/relationships/hyperlink" Target="https://podminky.urs.cz/item/CS_URS_2023_01/998763303" TargetMode="External" /><Relationship Id="rId69" Type="http://schemas.openxmlformats.org/officeDocument/2006/relationships/hyperlink" Target="https://podminky.urs.cz/item/CS_URS_2023_01/998763403" TargetMode="External" /><Relationship Id="rId70" Type="http://schemas.openxmlformats.org/officeDocument/2006/relationships/hyperlink" Target="https://podminky.urs.cz/item/CS_URS_2023_01/764121401" TargetMode="External" /><Relationship Id="rId71" Type="http://schemas.openxmlformats.org/officeDocument/2006/relationships/hyperlink" Target="https://podminky.urs.cz/item/CS_URS_2023_01/764121403" TargetMode="External" /><Relationship Id="rId72" Type="http://schemas.openxmlformats.org/officeDocument/2006/relationships/hyperlink" Target="https://podminky.urs.cz/item/CS_URS_2023_01/764121405" TargetMode="External" /><Relationship Id="rId73" Type="http://schemas.openxmlformats.org/officeDocument/2006/relationships/hyperlink" Target="https://podminky.urs.cz/item/CS_URS_2023_01/764002414" TargetMode="External" /><Relationship Id="rId74" Type="http://schemas.openxmlformats.org/officeDocument/2006/relationships/hyperlink" Target="https://podminky.urs.cz/item/CS_URS_2023_01/764221411" TargetMode="External" /><Relationship Id="rId75" Type="http://schemas.openxmlformats.org/officeDocument/2006/relationships/hyperlink" Target="https://podminky.urs.cz/item/CS_URS_2023_01/764223456" TargetMode="External" /><Relationship Id="rId76" Type="http://schemas.openxmlformats.org/officeDocument/2006/relationships/hyperlink" Target="https://podminky.urs.cz/item/CS_URS_2023_01/764226403" TargetMode="External" /><Relationship Id="rId77" Type="http://schemas.openxmlformats.org/officeDocument/2006/relationships/hyperlink" Target="https://podminky.urs.cz/item/CS_URS_2023_01/764326423" TargetMode="External" /><Relationship Id="rId78" Type="http://schemas.openxmlformats.org/officeDocument/2006/relationships/hyperlink" Target="https://podminky.urs.cz/item/CS_URS_2023_01/764326424" TargetMode="External" /><Relationship Id="rId79" Type="http://schemas.openxmlformats.org/officeDocument/2006/relationships/hyperlink" Target="https://podminky.urs.cz/item/CS_URS_2023_01/764326441" TargetMode="External" /><Relationship Id="rId80" Type="http://schemas.openxmlformats.org/officeDocument/2006/relationships/hyperlink" Target="https://podminky.urs.cz/item/CS_URS_2023_01/764212662" TargetMode="External" /><Relationship Id="rId81" Type="http://schemas.openxmlformats.org/officeDocument/2006/relationships/hyperlink" Target="https://podminky.urs.cz/item/CS_URS_2023_01/764218606" TargetMode="External" /><Relationship Id="rId82" Type="http://schemas.openxmlformats.org/officeDocument/2006/relationships/hyperlink" Target="https://podminky.urs.cz/item/CS_URS_2023_01/998764103" TargetMode="External" /><Relationship Id="rId83" Type="http://schemas.openxmlformats.org/officeDocument/2006/relationships/hyperlink" Target="https://podminky.urs.cz/item/CS_URS_2023_01/765191023" TargetMode="External" /><Relationship Id="rId84" Type="http://schemas.openxmlformats.org/officeDocument/2006/relationships/hyperlink" Target="https://podminky.urs.cz/item/CS_URS_2023_01/998765103" TargetMode="External" /><Relationship Id="rId85" Type="http://schemas.openxmlformats.org/officeDocument/2006/relationships/hyperlink" Target="https://podminky.urs.cz/item/CS_URS_2023_01/766671005" TargetMode="External" /><Relationship Id="rId86" Type="http://schemas.openxmlformats.org/officeDocument/2006/relationships/hyperlink" Target="https://podminky.urs.cz/item/CS_URS_2023_01/766694126" TargetMode="External" /><Relationship Id="rId87" Type="http://schemas.openxmlformats.org/officeDocument/2006/relationships/hyperlink" Target="https://podminky.urs.cz/item/CS_URS_2023_01/998766103" TargetMode="External" /><Relationship Id="rId88" Type="http://schemas.openxmlformats.org/officeDocument/2006/relationships/hyperlink" Target="https://podminky.urs.cz/item/CS_URS_2023_01/998766203" TargetMode="External" /><Relationship Id="rId89" Type="http://schemas.openxmlformats.org/officeDocument/2006/relationships/hyperlink" Target="https://podminky.urs.cz/item/CS_URS_2023_01/998767203" TargetMode="External" /><Relationship Id="rId90" Type="http://schemas.openxmlformats.org/officeDocument/2006/relationships/hyperlink" Target="https://podminky.urs.cz/item/CS_URS_2023_01/771111011" TargetMode="External" /><Relationship Id="rId91" Type="http://schemas.openxmlformats.org/officeDocument/2006/relationships/hyperlink" Target="https://podminky.urs.cz/item/CS_URS_2023_01/771111012" TargetMode="External" /><Relationship Id="rId92" Type="http://schemas.openxmlformats.org/officeDocument/2006/relationships/hyperlink" Target="https://podminky.urs.cz/item/CS_URS_2023_01/771274123" TargetMode="External" /><Relationship Id="rId93" Type="http://schemas.openxmlformats.org/officeDocument/2006/relationships/hyperlink" Target="https://podminky.urs.cz/item/CS_URS_2023_01/771274232" TargetMode="External" /><Relationship Id="rId94" Type="http://schemas.openxmlformats.org/officeDocument/2006/relationships/hyperlink" Target="https://podminky.urs.cz/item/CS_URS_2023_01/771474112" TargetMode="External" /><Relationship Id="rId95" Type="http://schemas.openxmlformats.org/officeDocument/2006/relationships/hyperlink" Target="https://podminky.urs.cz/item/CS_URS_2023_01/771474132" TargetMode="External" /><Relationship Id="rId96" Type="http://schemas.openxmlformats.org/officeDocument/2006/relationships/hyperlink" Target="https://podminky.urs.cz/item/CS_URS_2023_01/771474114" TargetMode="External" /><Relationship Id="rId97" Type="http://schemas.openxmlformats.org/officeDocument/2006/relationships/hyperlink" Target="https://podminky.urs.cz/item/CS_URS_2023_01/771574345" TargetMode="External" /><Relationship Id="rId98" Type="http://schemas.openxmlformats.org/officeDocument/2006/relationships/hyperlink" Target="https://podminky.urs.cz/item/CS_URS_2023_01/771121011" TargetMode="External" /><Relationship Id="rId99" Type="http://schemas.openxmlformats.org/officeDocument/2006/relationships/hyperlink" Target="https://podminky.urs.cz/item/CS_URS_2023_01/776111112" TargetMode="External" /><Relationship Id="rId100" Type="http://schemas.openxmlformats.org/officeDocument/2006/relationships/hyperlink" Target="https://podminky.urs.cz/item/CS_URS_2023_01/711191001" TargetMode="External" /><Relationship Id="rId101" Type="http://schemas.openxmlformats.org/officeDocument/2006/relationships/hyperlink" Target="https://podminky.urs.cz/item/CS_URS_2023_01/998771103" TargetMode="External" /><Relationship Id="rId102" Type="http://schemas.openxmlformats.org/officeDocument/2006/relationships/hyperlink" Target="https://podminky.urs.cz/item/CS_URS_2023_01/776111112" TargetMode="External" /><Relationship Id="rId103" Type="http://schemas.openxmlformats.org/officeDocument/2006/relationships/hyperlink" Target="https://podminky.urs.cz/item/CS_URS_2023_01/776111311" TargetMode="External" /><Relationship Id="rId104" Type="http://schemas.openxmlformats.org/officeDocument/2006/relationships/hyperlink" Target="https://podminky.urs.cz/item/CS_URS_2023_01/776121321" TargetMode="External" /><Relationship Id="rId105" Type="http://schemas.openxmlformats.org/officeDocument/2006/relationships/hyperlink" Target="https://podminky.urs.cz/item/CS_URS_2023_01/776141121" TargetMode="External" /><Relationship Id="rId106" Type="http://schemas.openxmlformats.org/officeDocument/2006/relationships/hyperlink" Target="https://podminky.urs.cz/item/CS_URS_2023_01/776241121" TargetMode="External" /><Relationship Id="rId107" Type="http://schemas.openxmlformats.org/officeDocument/2006/relationships/hyperlink" Target="https://podminky.urs.cz/item/CS_URS_2023_01/998776103" TargetMode="External" /><Relationship Id="rId108" Type="http://schemas.openxmlformats.org/officeDocument/2006/relationships/hyperlink" Target="https://podminky.urs.cz/item/CS_URS_2023_01/781474225" TargetMode="External" /><Relationship Id="rId109" Type="http://schemas.openxmlformats.org/officeDocument/2006/relationships/hyperlink" Target="https://podminky.urs.cz/item/CS_URS_2023_01/781477111" TargetMode="External" /><Relationship Id="rId110" Type="http://schemas.openxmlformats.org/officeDocument/2006/relationships/hyperlink" Target="https://podminky.urs.cz/item/CS_URS_2023_01/781494111" TargetMode="External" /><Relationship Id="rId111" Type="http://schemas.openxmlformats.org/officeDocument/2006/relationships/hyperlink" Target="https://podminky.urs.cz/item/CS_URS_2023_01/781494511" TargetMode="External" /><Relationship Id="rId112" Type="http://schemas.openxmlformats.org/officeDocument/2006/relationships/hyperlink" Target="https://podminky.urs.cz/item/CS_URS_2023_01/781121011" TargetMode="External" /><Relationship Id="rId113" Type="http://schemas.openxmlformats.org/officeDocument/2006/relationships/hyperlink" Target="https://podminky.urs.cz/item/CS_URS_2023_01/781495141" TargetMode="External" /><Relationship Id="rId114" Type="http://schemas.openxmlformats.org/officeDocument/2006/relationships/hyperlink" Target="https://podminky.urs.cz/item/CS_URS_2023_01/781495142" TargetMode="External" /><Relationship Id="rId115" Type="http://schemas.openxmlformats.org/officeDocument/2006/relationships/hyperlink" Target="https://podminky.urs.cz/item/CS_URS_2023_01/781495143" TargetMode="External" /><Relationship Id="rId116" Type="http://schemas.openxmlformats.org/officeDocument/2006/relationships/hyperlink" Target="https://podminky.urs.cz/item/CS_URS_2023_01/998781103" TargetMode="External" /><Relationship Id="rId117" Type="http://schemas.openxmlformats.org/officeDocument/2006/relationships/hyperlink" Target="https://podminky.urs.cz/item/CS_URS_2023_01/783213021" TargetMode="External" /><Relationship Id="rId118" Type="http://schemas.openxmlformats.org/officeDocument/2006/relationships/hyperlink" Target="https://podminky.urs.cz/item/CS_URS_2023_01/783314203" TargetMode="External" /><Relationship Id="rId119" Type="http://schemas.openxmlformats.org/officeDocument/2006/relationships/hyperlink" Target="https://podminky.urs.cz/item/CS_URS_2023_01/783801201" TargetMode="External" /><Relationship Id="rId120" Type="http://schemas.openxmlformats.org/officeDocument/2006/relationships/hyperlink" Target="https://podminky.urs.cz/item/CS_URS_2023_01/619991001" TargetMode="External" /><Relationship Id="rId121" Type="http://schemas.openxmlformats.org/officeDocument/2006/relationships/hyperlink" Target="https://podminky.urs.cz/item/CS_URS_2023_01/619991011" TargetMode="External" /><Relationship Id="rId122" Type="http://schemas.openxmlformats.org/officeDocument/2006/relationships/hyperlink" Target="https://podminky.urs.cz/item/CS_URS_2023_01/619991021" TargetMode="External" /><Relationship Id="rId123" Type="http://schemas.openxmlformats.org/officeDocument/2006/relationships/hyperlink" Target="https://podminky.urs.cz/item/CS_URS_2023_01/784171111" TargetMode="External" /><Relationship Id="rId124" Type="http://schemas.openxmlformats.org/officeDocument/2006/relationships/hyperlink" Target="https://podminky.urs.cz/item/CS_URS_2023_01/784211101" TargetMode="External" /><Relationship Id="rId125" Type="http://schemas.openxmlformats.org/officeDocument/2006/relationships/hyperlink" Target="https://podminky.urs.cz/item/CS_URS_2023_01/786626111" TargetMode="External" /><Relationship Id="rId126" Type="http://schemas.openxmlformats.org/officeDocument/2006/relationships/hyperlink" Target="https://podminky.urs.cz/item/CS_URS_2023_01/998786103" TargetMode="External" /><Relationship Id="rId127" Type="http://schemas.openxmlformats.org/officeDocument/2006/relationships/hyperlink" Target="https://podminky.urs.cz/item/CS_URS_2023_01/789112210" TargetMode="External" /><Relationship Id="rId128" Type="http://schemas.openxmlformats.org/officeDocument/2006/relationships/hyperlink" Target="https://podminky.urs.cz/item/CS_URS_2023_01/789112240" TargetMode="External" /><Relationship Id="rId129" Type="http://schemas.openxmlformats.org/officeDocument/2006/relationships/hyperlink" Target="https://podminky.urs.cz/item/CS_URS_2023_01/789323110" TargetMode="External" /><Relationship Id="rId130" Type="http://schemas.openxmlformats.org/officeDocument/2006/relationships/hyperlink" Target="https://podminky.urs.cz/item/CS_URS_2023_01/789323115" TargetMode="External" /><Relationship Id="rId131" Type="http://schemas.openxmlformats.org/officeDocument/2006/relationships/hyperlink" Target="https://podminky.urs.cz/item/CS_URS_2023_01/789323121" TargetMode="External" /><Relationship Id="rId1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72054241" TargetMode="External" /><Relationship Id="rId2" Type="http://schemas.openxmlformats.org/officeDocument/2006/relationships/hyperlink" Target="https://podminky.urs.cz/item/CS_URS_2023_01/974031134" TargetMode="External" /><Relationship Id="rId3" Type="http://schemas.openxmlformats.org/officeDocument/2006/relationships/hyperlink" Target="https://podminky.urs.cz/item/CS_URS_2023_01/974031144" TargetMode="External" /><Relationship Id="rId4" Type="http://schemas.openxmlformats.org/officeDocument/2006/relationships/hyperlink" Target="https://podminky.urs.cz/item/CS_URS_2023_01/997006512" TargetMode="External" /><Relationship Id="rId5" Type="http://schemas.openxmlformats.org/officeDocument/2006/relationships/hyperlink" Target="https://podminky.urs.cz/item/CS_URS_2023_01/997006519" TargetMode="External" /><Relationship Id="rId6" Type="http://schemas.openxmlformats.org/officeDocument/2006/relationships/hyperlink" Target="https://podminky.urs.cz/item/CS_URS_2023_01/997006551" TargetMode="External" /><Relationship Id="rId7" Type="http://schemas.openxmlformats.org/officeDocument/2006/relationships/hyperlink" Target="https://podminky.urs.cz/item/CS_URS_2023_01/997013609" TargetMode="External" /><Relationship Id="rId8" Type="http://schemas.openxmlformats.org/officeDocument/2006/relationships/hyperlink" Target="https://podminky.urs.cz/item/CS_URS_2023_01/997013869" TargetMode="External" /><Relationship Id="rId9" Type="http://schemas.openxmlformats.org/officeDocument/2006/relationships/hyperlink" Target="https://podminky.urs.cz/item/CS_URS_2023_01/721174025" TargetMode="External" /><Relationship Id="rId10" Type="http://schemas.openxmlformats.org/officeDocument/2006/relationships/hyperlink" Target="https://podminky.urs.cz/item/CS_URS_2023_01/721174041" TargetMode="External" /><Relationship Id="rId11" Type="http://schemas.openxmlformats.org/officeDocument/2006/relationships/hyperlink" Target="https://podminky.urs.cz/item/CS_URS_2023_01/721174042" TargetMode="External" /><Relationship Id="rId12" Type="http://schemas.openxmlformats.org/officeDocument/2006/relationships/hyperlink" Target="https://podminky.urs.cz/item/CS_URS_2023_01/721174043" TargetMode="External" /><Relationship Id="rId13" Type="http://schemas.openxmlformats.org/officeDocument/2006/relationships/hyperlink" Target="https://podminky.urs.cz/item/CS_URS_2023_01/721174044" TargetMode="External" /><Relationship Id="rId14" Type="http://schemas.openxmlformats.org/officeDocument/2006/relationships/hyperlink" Target="https://podminky.urs.cz/item/CS_URS_2023_01/721174045" TargetMode="External" /><Relationship Id="rId15" Type="http://schemas.openxmlformats.org/officeDocument/2006/relationships/hyperlink" Target="https://podminky.urs.cz/item/CS_URS_2023_01/721174063" TargetMode="External" /><Relationship Id="rId16" Type="http://schemas.openxmlformats.org/officeDocument/2006/relationships/hyperlink" Target="https://podminky.urs.cz/item/CS_URS_2023_01/721175413" TargetMode="External" /><Relationship Id="rId17" Type="http://schemas.openxmlformats.org/officeDocument/2006/relationships/hyperlink" Target="https://podminky.urs.cz/item/CS_URS_2023_01/721194105" TargetMode="External" /><Relationship Id="rId18" Type="http://schemas.openxmlformats.org/officeDocument/2006/relationships/hyperlink" Target="https://podminky.urs.cz/item/CS_URS_2023_01/721194109" TargetMode="External" /><Relationship Id="rId19" Type="http://schemas.openxmlformats.org/officeDocument/2006/relationships/hyperlink" Target="https://podminky.urs.cz/item/CS_URS_2023_01/721273153" TargetMode="External" /><Relationship Id="rId20" Type="http://schemas.openxmlformats.org/officeDocument/2006/relationships/hyperlink" Target="https://podminky.urs.cz/item/CS_URS_2023_01/721274126" TargetMode="External" /><Relationship Id="rId21" Type="http://schemas.openxmlformats.org/officeDocument/2006/relationships/hyperlink" Target="https://podminky.urs.cz/item/CS_URS_2023_01/998721103" TargetMode="External" /><Relationship Id="rId22" Type="http://schemas.openxmlformats.org/officeDocument/2006/relationships/hyperlink" Target="https://podminky.urs.cz/item/CS_URS_2023_01/998721181" TargetMode="External" /><Relationship Id="rId23" Type="http://schemas.openxmlformats.org/officeDocument/2006/relationships/hyperlink" Target="https://podminky.urs.cz/item/CS_URS_2023_01/722130234" TargetMode="External" /><Relationship Id="rId24" Type="http://schemas.openxmlformats.org/officeDocument/2006/relationships/hyperlink" Target="https://podminky.urs.cz/item/CS_URS_2023_01/722174022" TargetMode="External" /><Relationship Id="rId25" Type="http://schemas.openxmlformats.org/officeDocument/2006/relationships/hyperlink" Target="https://podminky.urs.cz/item/CS_URS_2023_01/722174023" TargetMode="External" /><Relationship Id="rId26" Type="http://schemas.openxmlformats.org/officeDocument/2006/relationships/hyperlink" Target="https://podminky.urs.cz/item/CS_URS_2023_01/722174024" TargetMode="External" /><Relationship Id="rId27" Type="http://schemas.openxmlformats.org/officeDocument/2006/relationships/hyperlink" Target="https://podminky.urs.cz/item/CS_URS_2023_01/722174025" TargetMode="External" /><Relationship Id="rId28" Type="http://schemas.openxmlformats.org/officeDocument/2006/relationships/hyperlink" Target="https://podminky.urs.cz/item/CS_URS_2023_01/722181123" TargetMode="External" /><Relationship Id="rId29" Type="http://schemas.openxmlformats.org/officeDocument/2006/relationships/hyperlink" Target="https://podminky.urs.cz/item/CS_URS_2023_01/722181126" TargetMode="External" /><Relationship Id="rId30" Type="http://schemas.openxmlformats.org/officeDocument/2006/relationships/hyperlink" Target="https://podminky.urs.cz/item/CS_URS_2023_01/722181241" TargetMode="External" /><Relationship Id="rId31" Type="http://schemas.openxmlformats.org/officeDocument/2006/relationships/hyperlink" Target="https://podminky.urs.cz/item/CS_URS_2023_01/722181242" TargetMode="External" /><Relationship Id="rId32" Type="http://schemas.openxmlformats.org/officeDocument/2006/relationships/hyperlink" Target="https://podminky.urs.cz/item/CS_URS_2023_01/722190401" TargetMode="External" /><Relationship Id="rId33" Type="http://schemas.openxmlformats.org/officeDocument/2006/relationships/hyperlink" Target="https://podminky.urs.cz/item/CS_URS_2023_01/722190901" TargetMode="External" /><Relationship Id="rId34" Type="http://schemas.openxmlformats.org/officeDocument/2006/relationships/hyperlink" Target="https://podminky.urs.cz/item/CS_URS_2023_01/722230112" TargetMode="External" /><Relationship Id="rId35" Type="http://schemas.openxmlformats.org/officeDocument/2006/relationships/hyperlink" Target="https://podminky.urs.cz/item/CS_URS_2023_01/722230114" TargetMode="External" /><Relationship Id="rId36" Type="http://schemas.openxmlformats.org/officeDocument/2006/relationships/hyperlink" Target="https://podminky.urs.cz/item/CS_URS_2023_01/722240101" TargetMode="External" /><Relationship Id="rId37" Type="http://schemas.openxmlformats.org/officeDocument/2006/relationships/hyperlink" Target="https://podminky.urs.cz/item/CS_URS_2023_01/722240102" TargetMode="External" /><Relationship Id="rId38" Type="http://schemas.openxmlformats.org/officeDocument/2006/relationships/hyperlink" Target="https://podminky.urs.cz/item/CS_URS_2023_01/722240103" TargetMode="External" /><Relationship Id="rId39" Type="http://schemas.openxmlformats.org/officeDocument/2006/relationships/hyperlink" Target="https://podminky.urs.cz/item/CS_URS_2023_01/722240104" TargetMode="External" /><Relationship Id="rId40" Type="http://schemas.openxmlformats.org/officeDocument/2006/relationships/hyperlink" Target="https://podminky.urs.cz/item/CS_URS_2023_01/722250133" TargetMode="External" /><Relationship Id="rId41" Type="http://schemas.openxmlformats.org/officeDocument/2006/relationships/hyperlink" Target="https://podminky.urs.cz/item/CS_URS_2023_01/722290226" TargetMode="External" /><Relationship Id="rId42" Type="http://schemas.openxmlformats.org/officeDocument/2006/relationships/hyperlink" Target="https://podminky.urs.cz/item/CS_URS_2023_01/998722103" TargetMode="External" /><Relationship Id="rId43" Type="http://schemas.openxmlformats.org/officeDocument/2006/relationships/hyperlink" Target="https://podminky.urs.cz/item/CS_URS_2023_01/998722181" TargetMode="External" /><Relationship Id="rId44" Type="http://schemas.openxmlformats.org/officeDocument/2006/relationships/hyperlink" Target="https://podminky.urs.cz/item/CS_URS_2023_01/725112022" TargetMode="External" /><Relationship Id="rId45" Type="http://schemas.openxmlformats.org/officeDocument/2006/relationships/hyperlink" Target="https://podminky.urs.cz/item/CS_URS_2023_01/725211615" TargetMode="External" /><Relationship Id="rId46" Type="http://schemas.openxmlformats.org/officeDocument/2006/relationships/hyperlink" Target="https://podminky.urs.cz/item/CS_URS_2023_01/725241212" TargetMode="External" /><Relationship Id="rId47" Type="http://schemas.openxmlformats.org/officeDocument/2006/relationships/hyperlink" Target="https://podminky.urs.cz/item/CS_URS_2023_01/725241223" TargetMode="External" /><Relationship Id="rId48" Type="http://schemas.openxmlformats.org/officeDocument/2006/relationships/hyperlink" Target="https://podminky.urs.cz/item/CS_URS_2023_01/725244122" TargetMode="External" /><Relationship Id="rId49" Type="http://schemas.openxmlformats.org/officeDocument/2006/relationships/hyperlink" Target="https://podminky.urs.cz/item/CS_URS_2023_01/725244522" TargetMode="External" /><Relationship Id="rId50" Type="http://schemas.openxmlformats.org/officeDocument/2006/relationships/hyperlink" Target="https://podminky.urs.cz/item/CS_URS_2023_01/725244813" TargetMode="External" /><Relationship Id="rId51" Type="http://schemas.openxmlformats.org/officeDocument/2006/relationships/hyperlink" Target="https://podminky.urs.cz/item/CS_URS_2023_01/725291531" TargetMode="External" /><Relationship Id="rId52" Type="http://schemas.openxmlformats.org/officeDocument/2006/relationships/hyperlink" Target="https://podminky.urs.cz/item/CS_URS_2023_01/725291701" TargetMode="External" /><Relationship Id="rId53" Type="http://schemas.openxmlformats.org/officeDocument/2006/relationships/hyperlink" Target="https://podminky.urs.cz/item/CS_URS_2023_01/725331111" TargetMode="External" /><Relationship Id="rId54" Type="http://schemas.openxmlformats.org/officeDocument/2006/relationships/hyperlink" Target="https://podminky.urs.cz/item/CS_URS_2023_01/725821316" TargetMode="External" /><Relationship Id="rId55" Type="http://schemas.openxmlformats.org/officeDocument/2006/relationships/hyperlink" Target="https://podminky.urs.cz/item/CS_URS_2023_01/725822642" TargetMode="External" /><Relationship Id="rId56" Type="http://schemas.openxmlformats.org/officeDocument/2006/relationships/hyperlink" Target="https://podminky.urs.cz/item/CS_URS_2023_01/725841333" TargetMode="External" /><Relationship Id="rId57" Type="http://schemas.openxmlformats.org/officeDocument/2006/relationships/hyperlink" Target="https://podminky.urs.cz/item/CS_URS_2023_01/725861102" TargetMode="External" /><Relationship Id="rId58" Type="http://schemas.openxmlformats.org/officeDocument/2006/relationships/hyperlink" Target="https://podminky.urs.cz/item/CS_URS_2023_01/725980123" TargetMode="External" /><Relationship Id="rId59" Type="http://schemas.openxmlformats.org/officeDocument/2006/relationships/hyperlink" Target="https://podminky.urs.cz/item/CS_URS_2023_01/998725103" TargetMode="External" /><Relationship Id="rId60" Type="http://schemas.openxmlformats.org/officeDocument/2006/relationships/hyperlink" Target="https://podminky.urs.cz/item/CS_URS_2023_01/998725181" TargetMode="External" /><Relationship Id="rId61" Type="http://schemas.openxmlformats.org/officeDocument/2006/relationships/hyperlink" Target="https://podminky.urs.cz/item/CS_URS_2023_01/726131042" TargetMode="External" /><Relationship Id="rId62" Type="http://schemas.openxmlformats.org/officeDocument/2006/relationships/hyperlink" Target="https://podminky.urs.cz/item/CS_URS_2023_01/726191001" TargetMode="External" /><Relationship Id="rId63" Type="http://schemas.openxmlformats.org/officeDocument/2006/relationships/hyperlink" Target="https://podminky.urs.cz/item/CS_URS_2023_01/726191002" TargetMode="External" /><Relationship Id="rId64" Type="http://schemas.openxmlformats.org/officeDocument/2006/relationships/hyperlink" Target="https://podminky.urs.cz/item/CS_URS_2023_01/998726113" TargetMode="External" /><Relationship Id="rId65" Type="http://schemas.openxmlformats.org/officeDocument/2006/relationships/hyperlink" Target="https://podminky.urs.cz/item/CS_URS_2023_01/998726181" TargetMode="External" /><Relationship Id="rId66" Type="http://schemas.openxmlformats.org/officeDocument/2006/relationships/hyperlink" Target="https://podminky.urs.cz/item/CS_URS_2023_01/751613140" TargetMode="External" /><Relationship Id="rId67" Type="http://schemas.openxmlformats.org/officeDocument/2006/relationships/hyperlink" Target="https://podminky.urs.cz/item/CS_URS_2023_01/998751102" TargetMode="External" /><Relationship Id="rId68" Type="http://schemas.openxmlformats.org/officeDocument/2006/relationships/hyperlink" Target="https://podminky.urs.cz/item/CS_URS_2023_01/998751181" TargetMode="External" /><Relationship Id="rId6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11146" TargetMode="External" /><Relationship Id="rId2" Type="http://schemas.openxmlformats.org/officeDocument/2006/relationships/hyperlink" Target="https://podminky.urs.cz/item/CS_URS_2023_01/713411111" TargetMode="External" /><Relationship Id="rId3" Type="http://schemas.openxmlformats.org/officeDocument/2006/relationships/hyperlink" Target="https://podminky.urs.cz/item/CS_URS_2023_01/998713203" TargetMode="External" /><Relationship Id="rId4" Type="http://schemas.openxmlformats.org/officeDocument/2006/relationships/hyperlink" Target="https://podminky.urs.cz/item/CS_URS_2023_01/732421402" TargetMode="External" /><Relationship Id="rId5" Type="http://schemas.openxmlformats.org/officeDocument/2006/relationships/hyperlink" Target="https://podminky.urs.cz/item/CS_URS_2023_01/733111103" TargetMode="External" /><Relationship Id="rId6" Type="http://schemas.openxmlformats.org/officeDocument/2006/relationships/hyperlink" Target="https://podminky.urs.cz/item/CS_URS_2023_01/733111104" TargetMode="External" /><Relationship Id="rId7" Type="http://schemas.openxmlformats.org/officeDocument/2006/relationships/hyperlink" Target="https://podminky.urs.cz/item/CS_URS_2023_01/733111105" TargetMode="External" /><Relationship Id="rId8" Type="http://schemas.openxmlformats.org/officeDocument/2006/relationships/hyperlink" Target="https://podminky.urs.cz/item/CS_URS_2023_01/733111107" TargetMode="External" /><Relationship Id="rId9" Type="http://schemas.openxmlformats.org/officeDocument/2006/relationships/hyperlink" Target="https://podminky.urs.cz/item/CS_URS_2023_01/733111108" TargetMode="External" /><Relationship Id="rId10" Type="http://schemas.openxmlformats.org/officeDocument/2006/relationships/hyperlink" Target="https://podminky.urs.cz/item/CS_URS_2023_01/733113113" TargetMode="External" /><Relationship Id="rId11" Type="http://schemas.openxmlformats.org/officeDocument/2006/relationships/hyperlink" Target="https://podminky.urs.cz/item/CS_URS_2023_01/733113114" TargetMode="External" /><Relationship Id="rId12" Type="http://schemas.openxmlformats.org/officeDocument/2006/relationships/hyperlink" Target="https://podminky.urs.cz/item/CS_URS_2023_01/733113115" TargetMode="External" /><Relationship Id="rId13" Type="http://schemas.openxmlformats.org/officeDocument/2006/relationships/hyperlink" Target="https://podminky.urs.cz/item/CS_URS_2023_01/733113117" TargetMode="External" /><Relationship Id="rId14" Type="http://schemas.openxmlformats.org/officeDocument/2006/relationships/hyperlink" Target="https://podminky.urs.cz/item/CS_URS_2023_01/733113118" TargetMode="External" /><Relationship Id="rId15" Type="http://schemas.openxmlformats.org/officeDocument/2006/relationships/hyperlink" Target="https://podminky.urs.cz/item/CS_URS_2023_01/733190107" TargetMode="External" /><Relationship Id="rId16" Type="http://schemas.openxmlformats.org/officeDocument/2006/relationships/hyperlink" Target="https://podminky.urs.cz/item/CS_URS_2023_01/733190108" TargetMode="External" /><Relationship Id="rId17" Type="http://schemas.openxmlformats.org/officeDocument/2006/relationships/hyperlink" Target="https://podminky.urs.cz/item/CS_URS_2023_01/733222302" TargetMode="External" /><Relationship Id="rId18" Type="http://schemas.openxmlformats.org/officeDocument/2006/relationships/hyperlink" Target="https://podminky.urs.cz/item/CS_URS_2023_01/733222303" TargetMode="External" /><Relationship Id="rId19" Type="http://schemas.openxmlformats.org/officeDocument/2006/relationships/hyperlink" Target="https://podminky.urs.cz/item/CS_URS_2023_01/733222304" TargetMode="External" /><Relationship Id="rId20" Type="http://schemas.openxmlformats.org/officeDocument/2006/relationships/hyperlink" Target="https://podminky.urs.cz/item/CS_URS_2023_01/733223304" TargetMode="External" /><Relationship Id="rId21" Type="http://schemas.openxmlformats.org/officeDocument/2006/relationships/hyperlink" Target="https://podminky.urs.cz/item/CS_URS_2023_01/733223305" TargetMode="External" /><Relationship Id="rId22" Type="http://schemas.openxmlformats.org/officeDocument/2006/relationships/hyperlink" Target="https://podminky.urs.cz/item/CS_URS_2023_01/733223306" TargetMode="External" /><Relationship Id="rId23" Type="http://schemas.openxmlformats.org/officeDocument/2006/relationships/hyperlink" Target="https://podminky.urs.cz/item/CS_URS_2023_01/733224207" TargetMode="External" /><Relationship Id="rId24" Type="http://schemas.openxmlformats.org/officeDocument/2006/relationships/hyperlink" Target="https://podminky.urs.cz/item/CS_URS_2023_01/733291101" TargetMode="External" /><Relationship Id="rId25" Type="http://schemas.openxmlformats.org/officeDocument/2006/relationships/hyperlink" Target="https://podminky.urs.cz/item/CS_URS_2023_01/733291102" TargetMode="External" /><Relationship Id="rId26" Type="http://schemas.openxmlformats.org/officeDocument/2006/relationships/hyperlink" Target="https://podminky.urs.cz/item/CS_URS_2023_01/733191113" TargetMode="External" /><Relationship Id="rId27" Type="http://schemas.openxmlformats.org/officeDocument/2006/relationships/hyperlink" Target="https://podminky.urs.cz/item/CS_URS_2023_01/733811221" TargetMode="External" /><Relationship Id="rId28" Type="http://schemas.openxmlformats.org/officeDocument/2006/relationships/hyperlink" Target="https://podminky.urs.cz/item/CS_URS_2023_01/733811222" TargetMode="External" /><Relationship Id="rId29" Type="http://schemas.openxmlformats.org/officeDocument/2006/relationships/hyperlink" Target="https://podminky.urs.cz/item/CS_URS_2023_01/998733103" TargetMode="External" /><Relationship Id="rId30" Type="http://schemas.openxmlformats.org/officeDocument/2006/relationships/hyperlink" Target="https://podminky.urs.cz/item/CS_URS_2023_01/733110803" TargetMode="External" /><Relationship Id="rId31" Type="http://schemas.openxmlformats.org/officeDocument/2006/relationships/hyperlink" Target="https://podminky.urs.cz/item/CS_URS_2023_01/733110806" TargetMode="External" /><Relationship Id="rId32" Type="http://schemas.openxmlformats.org/officeDocument/2006/relationships/hyperlink" Target="https://podminky.urs.cz/item/CS_URS_2023_01/733110808" TargetMode="External" /><Relationship Id="rId33" Type="http://schemas.openxmlformats.org/officeDocument/2006/relationships/hyperlink" Target="https://podminky.urs.cz/item/CS_URS_2023_01/734209113" TargetMode="External" /><Relationship Id="rId34" Type="http://schemas.openxmlformats.org/officeDocument/2006/relationships/hyperlink" Target="https://podminky.urs.cz/item/CS_URS_2023_01/734209114" TargetMode="External" /><Relationship Id="rId35" Type="http://schemas.openxmlformats.org/officeDocument/2006/relationships/hyperlink" Target="https://podminky.urs.cz/item/CS_URS_2023_01/734211120" TargetMode="External" /><Relationship Id="rId36" Type="http://schemas.openxmlformats.org/officeDocument/2006/relationships/hyperlink" Target="https://podminky.urs.cz/item/CS_URS_2023_01/734221545" TargetMode="External" /><Relationship Id="rId37" Type="http://schemas.openxmlformats.org/officeDocument/2006/relationships/hyperlink" Target="https://podminky.urs.cz/item/CS_URS_2023_01/734261712" TargetMode="External" /><Relationship Id="rId38" Type="http://schemas.openxmlformats.org/officeDocument/2006/relationships/hyperlink" Target="https://podminky.urs.cz/item/CS_URS_2023_01/734221531" TargetMode="External" /><Relationship Id="rId39" Type="http://schemas.openxmlformats.org/officeDocument/2006/relationships/hyperlink" Target="https://podminky.urs.cz/item/CS_URS_2023_01/734261412" TargetMode="External" /><Relationship Id="rId40" Type="http://schemas.openxmlformats.org/officeDocument/2006/relationships/hyperlink" Target="https://podminky.urs.cz/item/CS_URS_2023_01/734261402" TargetMode="External" /><Relationship Id="rId41" Type="http://schemas.openxmlformats.org/officeDocument/2006/relationships/hyperlink" Target="https://podminky.urs.cz/item/CS_URS_2023_01/734291123" TargetMode="External" /><Relationship Id="rId42" Type="http://schemas.openxmlformats.org/officeDocument/2006/relationships/hyperlink" Target="https://podminky.urs.cz/item/CS_URS_2023_01/734291246" TargetMode="External" /><Relationship Id="rId43" Type="http://schemas.openxmlformats.org/officeDocument/2006/relationships/hyperlink" Target="https://podminky.urs.cz/item/CS_URS_2023_01/734292713" TargetMode="External" /><Relationship Id="rId44" Type="http://schemas.openxmlformats.org/officeDocument/2006/relationships/hyperlink" Target="https://podminky.urs.cz/item/CS_URS_2023_01/734292714" TargetMode="External" /><Relationship Id="rId45" Type="http://schemas.openxmlformats.org/officeDocument/2006/relationships/hyperlink" Target="https://podminky.urs.cz/item/CS_URS_2023_01/734292715" TargetMode="External" /><Relationship Id="rId46" Type="http://schemas.openxmlformats.org/officeDocument/2006/relationships/hyperlink" Target="https://podminky.urs.cz/item/CS_URS_2023_01/734292717" TargetMode="External" /><Relationship Id="rId47" Type="http://schemas.openxmlformats.org/officeDocument/2006/relationships/hyperlink" Target="https://podminky.urs.cz/item/CS_URS_2023_01/734292718" TargetMode="External" /><Relationship Id="rId48" Type="http://schemas.openxmlformats.org/officeDocument/2006/relationships/hyperlink" Target="https://podminky.urs.cz/item/CS_URS_2023_01/734295011" TargetMode="External" /><Relationship Id="rId49" Type="http://schemas.openxmlformats.org/officeDocument/2006/relationships/hyperlink" Target="https://podminky.urs.cz/item/CS_URS_2023_01/734295265" TargetMode="External" /><Relationship Id="rId50" Type="http://schemas.openxmlformats.org/officeDocument/2006/relationships/hyperlink" Target="https://podminky.urs.cz/item/CS_URS_2023_01/734411101" TargetMode="External" /><Relationship Id="rId51" Type="http://schemas.openxmlformats.org/officeDocument/2006/relationships/hyperlink" Target="https://podminky.urs.cz/item/CS_URS_2023_01/734411601" TargetMode="External" /><Relationship Id="rId52" Type="http://schemas.openxmlformats.org/officeDocument/2006/relationships/hyperlink" Target="https://podminky.urs.cz/item/CS_URS_2023_01/998734103" TargetMode="External" /><Relationship Id="rId53" Type="http://schemas.openxmlformats.org/officeDocument/2006/relationships/hyperlink" Target="https://podminky.urs.cz/item/CS_URS_2023_01/735152151" TargetMode="External" /><Relationship Id="rId54" Type="http://schemas.openxmlformats.org/officeDocument/2006/relationships/hyperlink" Target="https://podminky.urs.cz/item/CS_URS_2023_01/735152152" TargetMode="External" /><Relationship Id="rId55" Type="http://schemas.openxmlformats.org/officeDocument/2006/relationships/hyperlink" Target="https://podminky.urs.cz/item/CS_URS_2023_01/735152153" TargetMode="External" /><Relationship Id="rId56" Type="http://schemas.openxmlformats.org/officeDocument/2006/relationships/hyperlink" Target="https://podminky.urs.cz/item/CS_URS_2023_01/735152171" TargetMode="External" /><Relationship Id="rId57" Type="http://schemas.openxmlformats.org/officeDocument/2006/relationships/hyperlink" Target="https://podminky.urs.cz/item/CS_URS_2023_01/735152172" TargetMode="External" /><Relationship Id="rId58" Type="http://schemas.openxmlformats.org/officeDocument/2006/relationships/hyperlink" Target="https://podminky.urs.cz/item/CS_URS_2023_01/735152180" TargetMode="External" /><Relationship Id="rId59" Type="http://schemas.openxmlformats.org/officeDocument/2006/relationships/hyperlink" Target="https://podminky.urs.cz/item/CS_URS_2023_01/735152232" TargetMode="External" /><Relationship Id="rId60" Type="http://schemas.openxmlformats.org/officeDocument/2006/relationships/hyperlink" Target="https://podminky.urs.cz/item/CS_URS_2023_01/735152259" TargetMode="External" /><Relationship Id="rId61" Type="http://schemas.openxmlformats.org/officeDocument/2006/relationships/hyperlink" Target="https://podminky.urs.cz/item/CS_URS_2023_01/735152276" TargetMode="External" /><Relationship Id="rId62" Type="http://schemas.openxmlformats.org/officeDocument/2006/relationships/hyperlink" Target="https://podminky.urs.cz/item/CS_URS_2023_01/735152359" TargetMode="External" /><Relationship Id="rId63" Type="http://schemas.openxmlformats.org/officeDocument/2006/relationships/hyperlink" Target="https://podminky.urs.cz/item/CS_URS_2023_01/735152360" TargetMode="External" /><Relationship Id="rId64" Type="http://schemas.openxmlformats.org/officeDocument/2006/relationships/hyperlink" Target="https://podminky.urs.cz/item/CS_URS_2023_01/735152581" TargetMode="External" /><Relationship Id="rId65" Type="http://schemas.openxmlformats.org/officeDocument/2006/relationships/hyperlink" Target="https://podminky.urs.cz/item/CS_URS_2023_01/735152660" TargetMode="External" /><Relationship Id="rId66" Type="http://schemas.openxmlformats.org/officeDocument/2006/relationships/hyperlink" Target="https://podminky.urs.cz/item/CS_URS_2023_01/735111810" TargetMode="External" /><Relationship Id="rId67" Type="http://schemas.openxmlformats.org/officeDocument/2006/relationships/hyperlink" Target="https://podminky.urs.cz/item/CS_URS_2023_01/735151821" TargetMode="External" /><Relationship Id="rId68" Type="http://schemas.openxmlformats.org/officeDocument/2006/relationships/hyperlink" Target="https://podminky.urs.cz/item/CS_URS_2023_01/735151831" TargetMode="External" /><Relationship Id="rId69" Type="http://schemas.openxmlformats.org/officeDocument/2006/relationships/hyperlink" Target="https://podminky.urs.cz/item/CS_URS_2023_01/735159220" TargetMode="External" /><Relationship Id="rId70" Type="http://schemas.openxmlformats.org/officeDocument/2006/relationships/hyperlink" Target="https://podminky.urs.cz/item/CS_URS_2023_01/735159310" TargetMode="External" /><Relationship Id="rId71" Type="http://schemas.openxmlformats.org/officeDocument/2006/relationships/hyperlink" Target="https://podminky.urs.cz/item/CS_URS_2023_01/735119140" TargetMode="External" /><Relationship Id="rId72" Type="http://schemas.openxmlformats.org/officeDocument/2006/relationships/hyperlink" Target="https://podminky.urs.cz/item/CS_URS_2023_01/998735103" TargetMode="External" /><Relationship Id="rId73" Type="http://schemas.openxmlformats.org/officeDocument/2006/relationships/hyperlink" Target="https://podminky.urs.cz/item/CS_URS_2023_01/783614561" TargetMode="External" /><Relationship Id="rId74" Type="http://schemas.openxmlformats.org/officeDocument/2006/relationships/hyperlink" Target="https://podminky.urs.cz/item/CS_URS_2023_01/783617615" TargetMode="External" /><Relationship Id="rId7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1" TargetMode="External" /><Relationship Id="rId2" Type="http://schemas.openxmlformats.org/officeDocument/2006/relationships/hyperlink" Target="https://podminky.urs.cz/item/CS_URS_2023_01/129001101" TargetMode="External" /><Relationship Id="rId3" Type="http://schemas.openxmlformats.org/officeDocument/2006/relationships/hyperlink" Target="https://podminky.urs.cz/item/CS_URS_2023_01/132251101" TargetMode="External" /><Relationship Id="rId4" Type="http://schemas.openxmlformats.org/officeDocument/2006/relationships/hyperlink" Target="https://podminky.urs.cz/item/CS_URS_2023_01/174211101" TargetMode="External" /><Relationship Id="rId5" Type="http://schemas.openxmlformats.org/officeDocument/2006/relationships/hyperlink" Target="https://podminky.urs.cz/item/CS_URS_2023_01/162251102" TargetMode="External" /><Relationship Id="rId6" Type="http://schemas.openxmlformats.org/officeDocument/2006/relationships/hyperlink" Target="https://podminky.urs.cz/item/CS_URS_2023_01/167151101" TargetMode="External" /><Relationship Id="rId7" Type="http://schemas.openxmlformats.org/officeDocument/2006/relationships/hyperlink" Target="https://podminky.urs.cz/item/CS_URS_2023_01/162751113" TargetMode="External" /><Relationship Id="rId8" Type="http://schemas.openxmlformats.org/officeDocument/2006/relationships/hyperlink" Target="https://podminky.urs.cz/item/CS_URS_2023_01/17120122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81912112" TargetMode="External" /><Relationship Id="rId11" Type="http://schemas.openxmlformats.org/officeDocument/2006/relationships/hyperlink" Target="https://podminky.urs.cz/item/CS_URS_2023_01/113106123" TargetMode="External" /><Relationship Id="rId12" Type="http://schemas.openxmlformats.org/officeDocument/2006/relationships/hyperlink" Target="https://podminky.urs.cz/item/CS_URS_2023_01/113107324" TargetMode="External" /><Relationship Id="rId13" Type="http://schemas.openxmlformats.org/officeDocument/2006/relationships/hyperlink" Target="https://podminky.urs.cz/item/CS_URS_2023_01/113202111" TargetMode="External" /><Relationship Id="rId14" Type="http://schemas.openxmlformats.org/officeDocument/2006/relationships/hyperlink" Target="https://podminky.urs.cz/item/CS_URS_2023_01/966008212" TargetMode="External" /><Relationship Id="rId15" Type="http://schemas.openxmlformats.org/officeDocument/2006/relationships/hyperlink" Target="https://podminky.urs.cz/item/CS_URS_2023_01/113107312" TargetMode="External" /><Relationship Id="rId16" Type="http://schemas.openxmlformats.org/officeDocument/2006/relationships/hyperlink" Target="https://podminky.urs.cz/item/CS_URS_2023_01/596211110" TargetMode="External" /><Relationship Id="rId17" Type="http://schemas.openxmlformats.org/officeDocument/2006/relationships/hyperlink" Target="https://podminky.urs.cz/item/CS_URS_2023_01/564782111" TargetMode="External" /><Relationship Id="rId18" Type="http://schemas.openxmlformats.org/officeDocument/2006/relationships/hyperlink" Target="https://podminky.urs.cz/item/CS_URS_2023_01/564231111" TargetMode="External" /><Relationship Id="rId19" Type="http://schemas.openxmlformats.org/officeDocument/2006/relationships/hyperlink" Target="https://podminky.urs.cz/item/CS_URS_2023_01/596211210" TargetMode="External" /><Relationship Id="rId20" Type="http://schemas.openxmlformats.org/officeDocument/2006/relationships/hyperlink" Target="https://podminky.urs.cz/item/CS_URS_2023_01/564782111" TargetMode="External" /><Relationship Id="rId21" Type="http://schemas.openxmlformats.org/officeDocument/2006/relationships/hyperlink" Target="https://podminky.urs.cz/item/CS_URS_2023_01/564231111" TargetMode="External" /><Relationship Id="rId22" Type="http://schemas.openxmlformats.org/officeDocument/2006/relationships/hyperlink" Target="https://podminky.urs.cz/item/CS_URS_2023_01/577144111" TargetMode="External" /><Relationship Id="rId23" Type="http://schemas.openxmlformats.org/officeDocument/2006/relationships/hyperlink" Target="https://podminky.urs.cz/item/CS_URS_2023_01/573211109" TargetMode="External" /><Relationship Id="rId24" Type="http://schemas.openxmlformats.org/officeDocument/2006/relationships/hyperlink" Target="https://podminky.urs.cz/item/CS_URS_2023_01/565155111" TargetMode="External" /><Relationship Id="rId25" Type="http://schemas.openxmlformats.org/officeDocument/2006/relationships/hyperlink" Target="https://podminky.urs.cz/item/CS_URS_2023_01/573111115" TargetMode="External" /><Relationship Id="rId26" Type="http://schemas.openxmlformats.org/officeDocument/2006/relationships/hyperlink" Target="https://podminky.urs.cz/item/CS_URS_2023_01/564861111" TargetMode="External" /><Relationship Id="rId27" Type="http://schemas.openxmlformats.org/officeDocument/2006/relationships/hyperlink" Target="https://podminky.urs.cz/item/CS_URS_2023_01/564861111" TargetMode="External" /><Relationship Id="rId28" Type="http://schemas.openxmlformats.org/officeDocument/2006/relationships/hyperlink" Target="https://podminky.urs.cz/item/CS_URS_2023_01/916331112" TargetMode="External" /><Relationship Id="rId29" Type="http://schemas.openxmlformats.org/officeDocument/2006/relationships/hyperlink" Target="https://podminky.urs.cz/item/CS_URS_2023_01/916131213" TargetMode="External" /><Relationship Id="rId30" Type="http://schemas.openxmlformats.org/officeDocument/2006/relationships/hyperlink" Target="https://podminky.urs.cz/item/CS_URS_2023_01/919735112" TargetMode="External" /><Relationship Id="rId31" Type="http://schemas.openxmlformats.org/officeDocument/2006/relationships/hyperlink" Target="https://podminky.urs.cz/item/CS_URS_2023_01/919732211" TargetMode="External" /><Relationship Id="rId32" Type="http://schemas.openxmlformats.org/officeDocument/2006/relationships/hyperlink" Target="https://podminky.urs.cz/item/CS_URS_2023_01/997221571" TargetMode="External" /><Relationship Id="rId33" Type="http://schemas.openxmlformats.org/officeDocument/2006/relationships/hyperlink" Target="https://podminky.urs.cz/item/CS_URS_2023_01/997221579" TargetMode="External" /><Relationship Id="rId34" Type="http://schemas.openxmlformats.org/officeDocument/2006/relationships/hyperlink" Target="https://podminky.urs.cz/item/CS_URS_2023_01/997221612" TargetMode="External" /><Relationship Id="rId35" Type="http://schemas.openxmlformats.org/officeDocument/2006/relationships/hyperlink" Target="https://podminky.urs.cz/item/CS_URS_2023_01/997221615" TargetMode="External" /><Relationship Id="rId36" Type="http://schemas.openxmlformats.org/officeDocument/2006/relationships/hyperlink" Target="https://podminky.urs.cz/item/CS_URS_2023_01/998223011" TargetMode="External" /><Relationship Id="rId37" Type="http://schemas.openxmlformats.org/officeDocument/2006/relationships/hyperlink" Target="https://podminky.urs.cz/item/CS_URS_2023_01/767531111" TargetMode="External" /><Relationship Id="rId38" Type="http://schemas.openxmlformats.org/officeDocument/2006/relationships/hyperlink" Target="https://podminky.urs.cz/item/CS_URS_2023_01/767531121" TargetMode="External" /><Relationship Id="rId39" Type="http://schemas.openxmlformats.org/officeDocument/2006/relationships/hyperlink" Target="https://podminky.urs.cz/item/CS_URS_2023_01/998767101" TargetMode="External" /><Relationship Id="rId40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422" TargetMode="External" /><Relationship Id="rId2" Type="http://schemas.openxmlformats.org/officeDocument/2006/relationships/hyperlink" Target="https://podminky.urs.cz/item/CS_URS_2023_01/113107431" TargetMode="External" /><Relationship Id="rId3" Type="http://schemas.openxmlformats.org/officeDocument/2006/relationships/hyperlink" Target="https://podminky.urs.cz/item/CS_URS_2023_01/119001405" TargetMode="External" /><Relationship Id="rId4" Type="http://schemas.openxmlformats.org/officeDocument/2006/relationships/hyperlink" Target="https://podminky.urs.cz/item/CS_URS_2023_01/119001422" TargetMode="External" /><Relationship Id="rId5" Type="http://schemas.openxmlformats.org/officeDocument/2006/relationships/hyperlink" Target="https://podminky.urs.cz/item/CS_URS_2023_01/121112003" TargetMode="External" /><Relationship Id="rId6" Type="http://schemas.openxmlformats.org/officeDocument/2006/relationships/hyperlink" Target="https://podminky.urs.cz/item/CS_URS_2023_01/129001101" TargetMode="External" /><Relationship Id="rId7" Type="http://schemas.openxmlformats.org/officeDocument/2006/relationships/hyperlink" Target="https://podminky.urs.cz/item/CS_URS_2023_01/131313131" TargetMode="External" /><Relationship Id="rId8" Type="http://schemas.openxmlformats.org/officeDocument/2006/relationships/hyperlink" Target="https://podminky.urs.cz/item/CS_URS_2023_01/132351031" TargetMode="External" /><Relationship Id="rId9" Type="http://schemas.openxmlformats.org/officeDocument/2006/relationships/hyperlink" Target="https://podminky.urs.cz/item/CS_URS_2023_01/139001101" TargetMode="External" /><Relationship Id="rId10" Type="http://schemas.openxmlformats.org/officeDocument/2006/relationships/hyperlink" Target="https://podminky.urs.cz/item/CS_URS_2023_01/151201101" TargetMode="External" /><Relationship Id="rId11" Type="http://schemas.openxmlformats.org/officeDocument/2006/relationships/hyperlink" Target="https://podminky.urs.cz/item/CS_URS_2023_01/151201111" TargetMode="External" /><Relationship Id="rId12" Type="http://schemas.openxmlformats.org/officeDocument/2006/relationships/hyperlink" Target="https://podminky.urs.cz/item/CS_URS_2023_01/162706111" TargetMode="External" /><Relationship Id="rId13" Type="http://schemas.openxmlformats.org/officeDocument/2006/relationships/hyperlink" Target="https://podminky.urs.cz/item/CS_URS_2023_01/167103101" TargetMode="External" /><Relationship Id="rId14" Type="http://schemas.openxmlformats.org/officeDocument/2006/relationships/hyperlink" Target="https://podminky.urs.cz/item/CS_URS_2023_01/171201221" TargetMode="External" /><Relationship Id="rId15" Type="http://schemas.openxmlformats.org/officeDocument/2006/relationships/hyperlink" Target="https://podminky.urs.cz/item/CS_URS_2023_01/171251201" TargetMode="External" /><Relationship Id="rId16" Type="http://schemas.openxmlformats.org/officeDocument/2006/relationships/hyperlink" Target="https://podminky.urs.cz/item/CS_URS_2023_01/174151101" TargetMode="External" /><Relationship Id="rId17" Type="http://schemas.openxmlformats.org/officeDocument/2006/relationships/hyperlink" Target="https://podminky.urs.cz/item/CS_URS_2023_01/175151101" TargetMode="External" /><Relationship Id="rId18" Type="http://schemas.openxmlformats.org/officeDocument/2006/relationships/hyperlink" Target="https://podminky.urs.cz/item/CS_URS_2023_01/181311103" TargetMode="External" /><Relationship Id="rId19" Type="http://schemas.openxmlformats.org/officeDocument/2006/relationships/hyperlink" Target="https://podminky.urs.cz/item/CS_URS_2023_01/181411121" TargetMode="External" /><Relationship Id="rId20" Type="http://schemas.openxmlformats.org/officeDocument/2006/relationships/hyperlink" Target="https://podminky.urs.cz/item/CS_URS_2023_01/181951114" TargetMode="External" /><Relationship Id="rId21" Type="http://schemas.openxmlformats.org/officeDocument/2006/relationships/hyperlink" Target="https://podminky.urs.cz/item/CS_URS_2023_01/359901111" TargetMode="External" /><Relationship Id="rId22" Type="http://schemas.openxmlformats.org/officeDocument/2006/relationships/hyperlink" Target="https://podminky.urs.cz/item/CS_URS_2023_01/359901212" TargetMode="External" /><Relationship Id="rId23" Type="http://schemas.openxmlformats.org/officeDocument/2006/relationships/hyperlink" Target="https://podminky.urs.cz/item/CS_URS_2023_01/451573111" TargetMode="External" /><Relationship Id="rId24" Type="http://schemas.openxmlformats.org/officeDocument/2006/relationships/hyperlink" Target="https://podminky.urs.cz/item/CS_URS_2023_01/566901144" TargetMode="External" /><Relationship Id="rId25" Type="http://schemas.openxmlformats.org/officeDocument/2006/relationships/hyperlink" Target="https://podminky.urs.cz/item/CS_URS_2023_01/837355121" TargetMode="External" /><Relationship Id="rId26" Type="http://schemas.openxmlformats.org/officeDocument/2006/relationships/hyperlink" Target="https://podminky.urs.cz/item/CS_URS_2023_01/871265211" TargetMode="External" /><Relationship Id="rId27" Type="http://schemas.openxmlformats.org/officeDocument/2006/relationships/hyperlink" Target="https://podminky.urs.cz/item/CS_URS_2023_01/871275211" TargetMode="External" /><Relationship Id="rId28" Type="http://schemas.openxmlformats.org/officeDocument/2006/relationships/hyperlink" Target="https://podminky.urs.cz/item/CS_URS_2023_01/871315211" TargetMode="External" /><Relationship Id="rId29" Type="http://schemas.openxmlformats.org/officeDocument/2006/relationships/hyperlink" Target="https://podminky.urs.cz/item/CS_URS_2023_01/871355221" TargetMode="External" /><Relationship Id="rId30" Type="http://schemas.openxmlformats.org/officeDocument/2006/relationships/hyperlink" Target="https://podminky.urs.cz/item/CS_URS_2023_01/877275211" TargetMode="External" /><Relationship Id="rId31" Type="http://schemas.openxmlformats.org/officeDocument/2006/relationships/hyperlink" Target="https://podminky.urs.cz/item/CS_URS_2023_01/877315211" TargetMode="External" /><Relationship Id="rId32" Type="http://schemas.openxmlformats.org/officeDocument/2006/relationships/hyperlink" Target="https://podminky.urs.cz/item/CS_URS_2023_01/877315221" TargetMode="External" /><Relationship Id="rId33" Type="http://schemas.openxmlformats.org/officeDocument/2006/relationships/hyperlink" Target="https://podminky.urs.cz/item/CS_URS_2023_01/877355211" TargetMode="External" /><Relationship Id="rId34" Type="http://schemas.openxmlformats.org/officeDocument/2006/relationships/hyperlink" Target="https://podminky.urs.cz/item/CS_URS_2023_01/890211811" TargetMode="External" /><Relationship Id="rId35" Type="http://schemas.openxmlformats.org/officeDocument/2006/relationships/hyperlink" Target="https://podminky.urs.cz/item/CS_URS_2023_01/892351111" TargetMode="External" /><Relationship Id="rId36" Type="http://schemas.openxmlformats.org/officeDocument/2006/relationships/hyperlink" Target="https://podminky.urs.cz/item/CS_URS_2023_01/892372111" TargetMode="External" /><Relationship Id="rId37" Type="http://schemas.openxmlformats.org/officeDocument/2006/relationships/hyperlink" Target="https://podminky.urs.cz/item/CS_URS_2023_01/894812201" TargetMode="External" /><Relationship Id="rId38" Type="http://schemas.openxmlformats.org/officeDocument/2006/relationships/hyperlink" Target="https://podminky.urs.cz/item/CS_URS_2023_01/894812235" TargetMode="External" /><Relationship Id="rId39" Type="http://schemas.openxmlformats.org/officeDocument/2006/relationships/hyperlink" Target="https://podminky.urs.cz/item/CS_URS_2023_01/894812241" TargetMode="External" /><Relationship Id="rId40" Type="http://schemas.openxmlformats.org/officeDocument/2006/relationships/hyperlink" Target="https://podminky.urs.cz/item/CS_URS_2023_01/894812249" TargetMode="External" /><Relationship Id="rId41" Type="http://schemas.openxmlformats.org/officeDocument/2006/relationships/hyperlink" Target="https://podminky.urs.cz/item/CS_URS_2023_01/894812251" TargetMode="External" /><Relationship Id="rId42" Type="http://schemas.openxmlformats.org/officeDocument/2006/relationships/hyperlink" Target="https://podminky.urs.cz/item/CS_URS_2023_01/895941302" TargetMode="External" /><Relationship Id="rId43" Type="http://schemas.openxmlformats.org/officeDocument/2006/relationships/hyperlink" Target="https://podminky.urs.cz/item/CS_URS_2023_01/899103112" TargetMode="External" /><Relationship Id="rId44" Type="http://schemas.openxmlformats.org/officeDocument/2006/relationships/hyperlink" Target="https://podminky.urs.cz/item/CS_URS_2023_01/899203112" TargetMode="External" /><Relationship Id="rId45" Type="http://schemas.openxmlformats.org/officeDocument/2006/relationships/hyperlink" Target="https://podminky.urs.cz/item/CS_URS_2023_01/899304811" TargetMode="External" /><Relationship Id="rId46" Type="http://schemas.openxmlformats.org/officeDocument/2006/relationships/hyperlink" Target="https://podminky.urs.cz/item/CS_URS_2023_01/899331111" TargetMode="External" /><Relationship Id="rId47" Type="http://schemas.openxmlformats.org/officeDocument/2006/relationships/hyperlink" Target="https://podminky.urs.cz/item/CS_URS_2023_01/935113111" TargetMode="External" /><Relationship Id="rId48" Type="http://schemas.openxmlformats.org/officeDocument/2006/relationships/hyperlink" Target="https://podminky.urs.cz/item/CS_URS_2023_01/952905121" TargetMode="External" /><Relationship Id="rId49" Type="http://schemas.openxmlformats.org/officeDocument/2006/relationships/hyperlink" Target="https://podminky.urs.cz/item/CS_URS_2023_01/961031511" TargetMode="External" /><Relationship Id="rId50" Type="http://schemas.openxmlformats.org/officeDocument/2006/relationships/hyperlink" Target="https://podminky.urs.cz/item/CS_URS_2023_01/972054411" TargetMode="External" /><Relationship Id="rId51" Type="http://schemas.openxmlformats.org/officeDocument/2006/relationships/hyperlink" Target="https://podminky.urs.cz/item/CS_URS_2023_01/997006512" TargetMode="External" /><Relationship Id="rId52" Type="http://schemas.openxmlformats.org/officeDocument/2006/relationships/hyperlink" Target="https://podminky.urs.cz/item/CS_URS_2023_01/997006519" TargetMode="External" /><Relationship Id="rId53" Type="http://schemas.openxmlformats.org/officeDocument/2006/relationships/hyperlink" Target="https://podminky.urs.cz/item/CS_URS_2023_01/998276101" TargetMode="External" /><Relationship Id="rId54" Type="http://schemas.openxmlformats.org/officeDocument/2006/relationships/hyperlink" Target="https://podminky.urs.cz/item/CS_URS_2023_01/998276129" TargetMode="External" /><Relationship Id="rId55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2023_01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SUPŠ Jihlava - Helenín - rekonstrukce DM (NEUZNATELNÉ NÁKLADY)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Jihlava - Helenín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21. 2. 2023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Kraj Vysočina, Žižkova 57/1882, 58733 Jihlava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Obchodní projekt Jihlava, spol.s r.o.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Fr.Neuwirth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ROUND(AG55+SUM(AG77:AG79),2)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ROUND(AS55+SUM(AS77:AS79),2)</f>
        <v>0</v>
      </c>
      <c r="AT54" s="109">
        <f>ROUND(SUM(AV54:AW54),2)</f>
        <v>0</v>
      </c>
      <c r="AU54" s="110">
        <f>ROUND(AU55+SUM(AU77:AU79),5)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ROUND(AZ55+SUM(AZ77:AZ79),2)</f>
        <v>0</v>
      </c>
      <c r="BA54" s="109">
        <f>ROUND(BA55+SUM(BA77:BA79),2)</f>
        <v>0</v>
      </c>
      <c r="BB54" s="109">
        <f>ROUND(BB55+SUM(BB77:BB79),2)</f>
        <v>0</v>
      </c>
      <c r="BC54" s="109">
        <f>ROUND(BC55+SUM(BC77:BC79),2)</f>
        <v>0</v>
      </c>
      <c r="BD54" s="111">
        <f>ROUND(BD55+SUM(BD77:BD79),2)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7"/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ROUND(AG56+SUM(AG57:AG61),2)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78</v>
      </c>
      <c r="AR55" s="121"/>
      <c r="AS55" s="122">
        <f>ROUND(AS56+SUM(AS57:AS61),2)</f>
        <v>0</v>
      </c>
      <c r="AT55" s="123">
        <f>ROUND(SUM(AV55:AW55),2)</f>
        <v>0</v>
      </c>
      <c r="AU55" s="124">
        <f>ROUND(AU56+SUM(AU57:AU61),5)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ROUND(AZ56+SUM(AZ57:AZ61),2)</f>
        <v>0</v>
      </c>
      <c r="BA55" s="123">
        <f>ROUND(BA56+SUM(BA57:BA61),2)</f>
        <v>0</v>
      </c>
      <c r="BB55" s="123">
        <f>ROUND(BB56+SUM(BB57:BB61),2)</f>
        <v>0</v>
      </c>
      <c r="BC55" s="123">
        <f>ROUND(BC56+SUM(BC57:BC61),2)</f>
        <v>0</v>
      </c>
      <c r="BD55" s="125">
        <f>ROUND(BD56+SUM(BD57:BD61),2)</f>
        <v>0</v>
      </c>
      <c r="BE55" s="7"/>
      <c r="BS55" s="126" t="s">
        <v>71</v>
      </c>
      <c r="BT55" s="126" t="s">
        <v>79</v>
      </c>
      <c r="BU55" s="126" t="s">
        <v>73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4" customFormat="1" ht="23.2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'D.1.1,2.,3. - stavební čá...'!J32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'D.1.1,2.,3. - stavební čá...'!P118</f>
        <v>0</v>
      </c>
      <c r="AV56" s="133">
        <f>'D.1.1,2.,3. - stavební čá...'!J35</f>
        <v>0</v>
      </c>
      <c r="AW56" s="133">
        <f>'D.1.1,2.,3. - stavební čá...'!J36</f>
        <v>0</v>
      </c>
      <c r="AX56" s="133">
        <f>'D.1.1,2.,3. - stavební čá...'!J37</f>
        <v>0</v>
      </c>
      <c r="AY56" s="133">
        <f>'D.1.1,2.,3. - stavební čá...'!J38</f>
        <v>0</v>
      </c>
      <c r="AZ56" s="133">
        <f>'D.1.1,2.,3. - stavební čá...'!F35</f>
        <v>0</v>
      </c>
      <c r="BA56" s="133">
        <f>'D.1.1,2.,3. - stavební čá...'!F36</f>
        <v>0</v>
      </c>
      <c r="BB56" s="133">
        <f>'D.1.1,2.,3. - stavební čá...'!F37</f>
        <v>0</v>
      </c>
      <c r="BC56" s="133">
        <f>'D.1.1,2.,3. - stavební čá...'!F38</f>
        <v>0</v>
      </c>
      <c r="BD56" s="135">
        <f>'D.1.1,2.,3. - stavební čá...'!F39</f>
        <v>0</v>
      </c>
      <c r="BE56" s="4"/>
      <c r="BT56" s="136" t="s">
        <v>81</v>
      </c>
      <c r="BV56" s="136" t="s">
        <v>74</v>
      </c>
      <c r="BW56" s="136" t="s">
        <v>86</v>
      </c>
      <c r="BX56" s="136" t="s">
        <v>80</v>
      </c>
      <c r="CL56" s="136" t="s">
        <v>19</v>
      </c>
    </row>
    <row r="57" s="4" customFormat="1" ht="16.5" customHeight="1">
      <c r="A57" s="127" t="s">
        <v>82</v>
      </c>
      <c r="B57" s="66"/>
      <c r="C57" s="128"/>
      <c r="D57" s="128"/>
      <c r="E57" s="129" t="s">
        <v>87</v>
      </c>
      <c r="F57" s="129"/>
      <c r="G57" s="129"/>
      <c r="H57" s="129"/>
      <c r="I57" s="129"/>
      <c r="J57" s="128"/>
      <c r="K57" s="129" t="s">
        <v>88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'D.1.4.A - ZTI'!J32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'D.1.4.A - ZTI'!P94</f>
        <v>0</v>
      </c>
      <c r="AV57" s="133">
        <f>'D.1.4.A - ZTI'!J35</f>
        <v>0</v>
      </c>
      <c r="AW57" s="133">
        <f>'D.1.4.A - ZTI'!J36</f>
        <v>0</v>
      </c>
      <c r="AX57" s="133">
        <f>'D.1.4.A - ZTI'!J37</f>
        <v>0</v>
      </c>
      <c r="AY57" s="133">
        <f>'D.1.4.A - ZTI'!J38</f>
        <v>0</v>
      </c>
      <c r="AZ57" s="133">
        <f>'D.1.4.A - ZTI'!F35</f>
        <v>0</v>
      </c>
      <c r="BA57" s="133">
        <f>'D.1.4.A - ZTI'!F36</f>
        <v>0</v>
      </c>
      <c r="BB57" s="133">
        <f>'D.1.4.A - ZTI'!F37</f>
        <v>0</v>
      </c>
      <c r="BC57" s="133">
        <f>'D.1.4.A - ZTI'!F38</f>
        <v>0</v>
      </c>
      <c r="BD57" s="135">
        <f>'D.1.4.A - ZTI'!F39</f>
        <v>0</v>
      </c>
      <c r="BE57" s="4"/>
      <c r="BT57" s="136" t="s">
        <v>81</v>
      </c>
      <c r="BV57" s="136" t="s">
        <v>74</v>
      </c>
      <c r="BW57" s="136" t="s">
        <v>89</v>
      </c>
      <c r="BX57" s="136" t="s">
        <v>80</v>
      </c>
      <c r="CL57" s="136" t="s">
        <v>19</v>
      </c>
    </row>
    <row r="58" s="4" customFormat="1" ht="16.5" customHeight="1">
      <c r="A58" s="127" t="s">
        <v>82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'D.1.4.B - ÚT'!J32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'D.1.4.B - ÚT'!P92</f>
        <v>0</v>
      </c>
      <c r="AV58" s="133">
        <f>'D.1.4.B - ÚT'!J35</f>
        <v>0</v>
      </c>
      <c r="AW58" s="133">
        <f>'D.1.4.B - ÚT'!J36</f>
        <v>0</v>
      </c>
      <c r="AX58" s="133">
        <f>'D.1.4.B - ÚT'!J37</f>
        <v>0</v>
      </c>
      <c r="AY58" s="133">
        <f>'D.1.4.B - ÚT'!J38</f>
        <v>0</v>
      </c>
      <c r="AZ58" s="133">
        <f>'D.1.4.B - ÚT'!F35</f>
        <v>0</v>
      </c>
      <c r="BA58" s="133">
        <f>'D.1.4.B - ÚT'!F36</f>
        <v>0</v>
      </c>
      <c r="BB58" s="133">
        <f>'D.1.4.B - ÚT'!F37</f>
        <v>0</v>
      </c>
      <c r="BC58" s="133">
        <f>'D.1.4.B - ÚT'!F38</f>
        <v>0</v>
      </c>
      <c r="BD58" s="135">
        <f>'D.1.4.B - ÚT'!F39</f>
        <v>0</v>
      </c>
      <c r="BE58" s="4"/>
      <c r="BT58" s="136" t="s">
        <v>81</v>
      </c>
      <c r="BV58" s="136" t="s">
        <v>74</v>
      </c>
      <c r="BW58" s="136" t="s">
        <v>92</v>
      </c>
      <c r="BX58" s="136" t="s">
        <v>80</v>
      </c>
      <c r="CL58" s="136" t="s">
        <v>19</v>
      </c>
    </row>
    <row r="59" s="4" customFormat="1" ht="16.5" customHeight="1">
      <c r="A59" s="127" t="s">
        <v>82</v>
      </c>
      <c r="B59" s="66"/>
      <c r="C59" s="128"/>
      <c r="D59" s="128"/>
      <c r="E59" s="129" t="s">
        <v>93</v>
      </c>
      <c r="F59" s="129"/>
      <c r="G59" s="129"/>
      <c r="H59" s="129"/>
      <c r="I59" s="129"/>
      <c r="J59" s="128"/>
      <c r="K59" s="129" t="s">
        <v>94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'D.1.4.D - silnoproudá ele...'!J32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'D.1.4.D - silnoproudá ele...'!P132</f>
        <v>0</v>
      </c>
      <c r="AV59" s="133">
        <f>'D.1.4.D - silnoproudá ele...'!J35</f>
        <v>0</v>
      </c>
      <c r="AW59" s="133">
        <f>'D.1.4.D - silnoproudá ele...'!J36</f>
        <v>0</v>
      </c>
      <c r="AX59" s="133">
        <f>'D.1.4.D - silnoproudá ele...'!J37</f>
        <v>0</v>
      </c>
      <c r="AY59" s="133">
        <f>'D.1.4.D - silnoproudá ele...'!J38</f>
        <v>0</v>
      </c>
      <c r="AZ59" s="133">
        <f>'D.1.4.D - silnoproudá ele...'!F35</f>
        <v>0</v>
      </c>
      <c r="BA59" s="133">
        <f>'D.1.4.D - silnoproudá ele...'!F36</f>
        <v>0</v>
      </c>
      <c r="BB59" s="133">
        <f>'D.1.4.D - silnoproudá ele...'!F37</f>
        <v>0</v>
      </c>
      <c r="BC59" s="133">
        <f>'D.1.4.D - silnoproudá ele...'!F38</f>
        <v>0</v>
      </c>
      <c r="BD59" s="135">
        <f>'D.1.4.D - silnoproudá ele...'!F39</f>
        <v>0</v>
      </c>
      <c r="BE59" s="4"/>
      <c r="BT59" s="136" t="s">
        <v>81</v>
      </c>
      <c r="BV59" s="136" t="s">
        <v>74</v>
      </c>
      <c r="BW59" s="136" t="s">
        <v>95</v>
      </c>
      <c r="BX59" s="136" t="s">
        <v>80</v>
      </c>
      <c r="CL59" s="136" t="s">
        <v>19</v>
      </c>
    </row>
    <row r="60" s="4" customFormat="1" ht="23.25" customHeight="1">
      <c r="A60" s="127" t="s">
        <v>82</v>
      </c>
      <c r="B60" s="66"/>
      <c r="C60" s="128"/>
      <c r="D60" s="128"/>
      <c r="E60" s="129" t="s">
        <v>96</v>
      </c>
      <c r="F60" s="129"/>
      <c r="G60" s="129"/>
      <c r="H60" s="129"/>
      <c r="I60" s="129"/>
      <c r="J60" s="128"/>
      <c r="K60" s="129" t="s">
        <v>97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'D.1.4.D - 1 - vnější ochr...'!J32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'D.1.4.D - 1 - vnější ochr...'!P101</f>
        <v>0</v>
      </c>
      <c r="AV60" s="133">
        <f>'D.1.4.D - 1 - vnější ochr...'!J35</f>
        <v>0</v>
      </c>
      <c r="AW60" s="133">
        <f>'D.1.4.D - 1 - vnější ochr...'!J36</f>
        <v>0</v>
      </c>
      <c r="AX60" s="133">
        <f>'D.1.4.D - 1 - vnější ochr...'!J37</f>
        <v>0</v>
      </c>
      <c r="AY60" s="133">
        <f>'D.1.4.D - 1 - vnější ochr...'!J38</f>
        <v>0</v>
      </c>
      <c r="AZ60" s="133">
        <f>'D.1.4.D - 1 - vnější ochr...'!F35</f>
        <v>0</v>
      </c>
      <c r="BA60" s="133">
        <f>'D.1.4.D - 1 - vnější ochr...'!F36</f>
        <v>0</v>
      </c>
      <c r="BB60" s="133">
        <f>'D.1.4.D - 1 - vnější ochr...'!F37</f>
        <v>0</v>
      </c>
      <c r="BC60" s="133">
        <f>'D.1.4.D - 1 - vnější ochr...'!F38</f>
        <v>0</v>
      </c>
      <c r="BD60" s="135">
        <f>'D.1.4.D - 1 - vnější ochr...'!F39</f>
        <v>0</v>
      </c>
      <c r="BE60" s="4"/>
      <c r="BT60" s="136" t="s">
        <v>81</v>
      </c>
      <c r="BV60" s="136" t="s">
        <v>74</v>
      </c>
      <c r="BW60" s="136" t="s">
        <v>98</v>
      </c>
      <c r="BX60" s="136" t="s">
        <v>80</v>
      </c>
      <c r="CL60" s="136" t="s">
        <v>19</v>
      </c>
    </row>
    <row r="61" s="4" customFormat="1" ht="23.25" customHeight="1">
      <c r="A61" s="4"/>
      <c r="B61" s="66"/>
      <c r="C61" s="128"/>
      <c r="D61" s="128"/>
      <c r="E61" s="129" t="s">
        <v>99</v>
      </c>
      <c r="F61" s="129"/>
      <c r="G61" s="129"/>
      <c r="H61" s="129"/>
      <c r="I61" s="129"/>
      <c r="J61" s="128"/>
      <c r="K61" s="129" t="s">
        <v>100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7">
        <f>ROUND(SUM(AG62:AG76),2)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f>ROUND(SUM(AS62:AS76),2)</f>
        <v>0</v>
      </c>
      <c r="AT61" s="133">
        <f>ROUND(SUM(AV61:AW61),2)</f>
        <v>0</v>
      </c>
      <c r="AU61" s="134">
        <f>ROUND(SUM(AU62:AU76),5)</f>
        <v>0</v>
      </c>
      <c r="AV61" s="133">
        <f>ROUND(AZ61*L29,2)</f>
        <v>0</v>
      </c>
      <c r="AW61" s="133">
        <f>ROUND(BA61*L30,2)</f>
        <v>0</v>
      </c>
      <c r="AX61" s="133">
        <f>ROUND(BB61*L29,2)</f>
        <v>0</v>
      </c>
      <c r="AY61" s="133">
        <f>ROUND(BC61*L30,2)</f>
        <v>0</v>
      </c>
      <c r="AZ61" s="133">
        <f>ROUND(SUM(AZ62:AZ76),2)</f>
        <v>0</v>
      </c>
      <c r="BA61" s="133">
        <f>ROUND(SUM(BA62:BA76),2)</f>
        <v>0</v>
      </c>
      <c r="BB61" s="133">
        <f>ROUND(SUM(BB62:BB76),2)</f>
        <v>0</v>
      </c>
      <c r="BC61" s="133">
        <f>ROUND(SUM(BC62:BC76),2)</f>
        <v>0</v>
      </c>
      <c r="BD61" s="135">
        <f>ROUND(SUM(BD62:BD76),2)</f>
        <v>0</v>
      </c>
      <c r="BE61" s="4"/>
      <c r="BS61" s="136" t="s">
        <v>71</v>
      </c>
      <c r="BT61" s="136" t="s">
        <v>81</v>
      </c>
      <c r="BU61" s="136" t="s">
        <v>73</v>
      </c>
      <c r="BV61" s="136" t="s">
        <v>74</v>
      </c>
      <c r="BW61" s="136" t="s">
        <v>101</v>
      </c>
      <c r="BX61" s="136" t="s">
        <v>80</v>
      </c>
      <c r="CL61" s="136" t="s">
        <v>19</v>
      </c>
    </row>
    <row r="62" s="4" customFormat="1" ht="23.25" customHeight="1">
      <c r="A62" s="127" t="s">
        <v>82</v>
      </c>
      <c r="B62" s="66"/>
      <c r="C62" s="128"/>
      <c r="D62" s="128"/>
      <c r="E62" s="128"/>
      <c r="F62" s="129" t="s">
        <v>102</v>
      </c>
      <c r="G62" s="129"/>
      <c r="H62" s="129"/>
      <c r="I62" s="129"/>
      <c r="J62" s="129"/>
      <c r="K62" s="128"/>
      <c r="L62" s="129" t="s">
        <v>103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'D.1.SO01.4E.1-1.1 - Systé...'!J34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'D.1.SO01.4E.1-1.1 - Systé...'!P122</f>
        <v>0</v>
      </c>
      <c r="AV62" s="133">
        <f>'D.1.SO01.4E.1-1.1 - Systé...'!J37</f>
        <v>0</v>
      </c>
      <c r="AW62" s="133">
        <f>'D.1.SO01.4E.1-1.1 - Systé...'!J38</f>
        <v>0</v>
      </c>
      <c r="AX62" s="133">
        <f>'D.1.SO01.4E.1-1.1 - Systé...'!J39</f>
        <v>0</v>
      </c>
      <c r="AY62" s="133">
        <f>'D.1.SO01.4E.1-1.1 - Systé...'!J40</f>
        <v>0</v>
      </c>
      <c r="AZ62" s="133">
        <f>'D.1.SO01.4E.1-1.1 - Systé...'!F37</f>
        <v>0</v>
      </c>
      <c r="BA62" s="133">
        <f>'D.1.SO01.4E.1-1.1 - Systé...'!F38</f>
        <v>0</v>
      </c>
      <c r="BB62" s="133">
        <f>'D.1.SO01.4E.1-1.1 - Systé...'!F39</f>
        <v>0</v>
      </c>
      <c r="BC62" s="133">
        <f>'D.1.SO01.4E.1-1.1 - Systé...'!F40</f>
        <v>0</v>
      </c>
      <c r="BD62" s="135">
        <f>'D.1.SO01.4E.1-1.1 - Systé...'!F41</f>
        <v>0</v>
      </c>
      <c r="BE62" s="4"/>
      <c r="BT62" s="136" t="s">
        <v>104</v>
      </c>
      <c r="BV62" s="136" t="s">
        <v>74</v>
      </c>
      <c r="BW62" s="136" t="s">
        <v>105</v>
      </c>
      <c r="BX62" s="136" t="s">
        <v>101</v>
      </c>
      <c r="CL62" s="136" t="s">
        <v>19</v>
      </c>
    </row>
    <row r="63" s="4" customFormat="1" ht="23.25" customHeight="1">
      <c r="A63" s="127" t="s">
        <v>82</v>
      </c>
      <c r="B63" s="66"/>
      <c r="C63" s="128"/>
      <c r="D63" s="128"/>
      <c r="E63" s="128"/>
      <c r="F63" s="129" t="s">
        <v>106</v>
      </c>
      <c r="G63" s="129"/>
      <c r="H63" s="129"/>
      <c r="I63" s="129"/>
      <c r="J63" s="129"/>
      <c r="K63" s="128"/>
      <c r="L63" s="129" t="s">
        <v>107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'D.1.SO01.4E.1-1.2 - Systé...'!J34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'D.1.SO01.4E.1-1.2 - Systé...'!P100</f>
        <v>0</v>
      </c>
      <c r="AV63" s="133">
        <f>'D.1.SO01.4E.1-1.2 - Systé...'!J37</f>
        <v>0</v>
      </c>
      <c r="AW63" s="133">
        <f>'D.1.SO01.4E.1-1.2 - Systé...'!J38</f>
        <v>0</v>
      </c>
      <c r="AX63" s="133">
        <f>'D.1.SO01.4E.1-1.2 - Systé...'!J39</f>
        <v>0</v>
      </c>
      <c r="AY63" s="133">
        <f>'D.1.SO01.4E.1-1.2 - Systé...'!J40</f>
        <v>0</v>
      </c>
      <c r="AZ63" s="133">
        <f>'D.1.SO01.4E.1-1.2 - Systé...'!F37</f>
        <v>0</v>
      </c>
      <c r="BA63" s="133">
        <f>'D.1.SO01.4E.1-1.2 - Systé...'!F38</f>
        <v>0</v>
      </c>
      <c r="BB63" s="133">
        <f>'D.1.SO01.4E.1-1.2 - Systé...'!F39</f>
        <v>0</v>
      </c>
      <c r="BC63" s="133">
        <f>'D.1.SO01.4E.1-1.2 - Systé...'!F40</f>
        <v>0</v>
      </c>
      <c r="BD63" s="135">
        <f>'D.1.SO01.4E.1-1.2 - Systé...'!F41</f>
        <v>0</v>
      </c>
      <c r="BE63" s="4"/>
      <c r="BT63" s="136" t="s">
        <v>104</v>
      </c>
      <c r="BV63" s="136" t="s">
        <v>74</v>
      </c>
      <c r="BW63" s="136" t="s">
        <v>108</v>
      </c>
      <c r="BX63" s="136" t="s">
        <v>101</v>
      </c>
      <c r="CL63" s="136" t="s">
        <v>19</v>
      </c>
    </row>
    <row r="64" s="4" customFormat="1" ht="23.25" customHeight="1">
      <c r="A64" s="127" t="s">
        <v>82</v>
      </c>
      <c r="B64" s="66"/>
      <c r="C64" s="128"/>
      <c r="D64" s="128"/>
      <c r="E64" s="128"/>
      <c r="F64" s="129" t="s">
        <v>109</v>
      </c>
      <c r="G64" s="129"/>
      <c r="H64" s="129"/>
      <c r="I64" s="129"/>
      <c r="J64" s="129"/>
      <c r="K64" s="128"/>
      <c r="L64" s="129" t="s">
        <v>110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'D.1.SO01.4E.1-1.4 - Systé...'!J34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85</v>
      </c>
      <c r="AR64" s="68"/>
      <c r="AS64" s="132">
        <v>0</v>
      </c>
      <c r="AT64" s="133">
        <f>ROUND(SUM(AV64:AW64),2)</f>
        <v>0</v>
      </c>
      <c r="AU64" s="134">
        <f>'D.1.SO01.4E.1-1.4 - Systé...'!P92</f>
        <v>0</v>
      </c>
      <c r="AV64" s="133">
        <f>'D.1.SO01.4E.1-1.4 - Systé...'!J37</f>
        <v>0</v>
      </c>
      <c r="AW64" s="133">
        <f>'D.1.SO01.4E.1-1.4 - Systé...'!J38</f>
        <v>0</v>
      </c>
      <c r="AX64" s="133">
        <f>'D.1.SO01.4E.1-1.4 - Systé...'!J39</f>
        <v>0</v>
      </c>
      <c r="AY64" s="133">
        <f>'D.1.SO01.4E.1-1.4 - Systé...'!J40</f>
        <v>0</v>
      </c>
      <c r="AZ64" s="133">
        <f>'D.1.SO01.4E.1-1.4 - Systé...'!F37</f>
        <v>0</v>
      </c>
      <c r="BA64" s="133">
        <f>'D.1.SO01.4E.1-1.4 - Systé...'!F38</f>
        <v>0</v>
      </c>
      <c r="BB64" s="133">
        <f>'D.1.SO01.4E.1-1.4 - Systé...'!F39</f>
        <v>0</v>
      </c>
      <c r="BC64" s="133">
        <f>'D.1.SO01.4E.1-1.4 - Systé...'!F40</f>
        <v>0</v>
      </c>
      <c r="BD64" s="135">
        <f>'D.1.SO01.4E.1-1.4 - Systé...'!F41</f>
        <v>0</v>
      </c>
      <c r="BE64" s="4"/>
      <c r="BT64" s="136" t="s">
        <v>104</v>
      </c>
      <c r="BV64" s="136" t="s">
        <v>74</v>
      </c>
      <c r="BW64" s="136" t="s">
        <v>111</v>
      </c>
      <c r="BX64" s="136" t="s">
        <v>101</v>
      </c>
      <c r="CL64" s="136" t="s">
        <v>19</v>
      </c>
    </row>
    <row r="65" s="4" customFormat="1" ht="23.25" customHeight="1">
      <c r="A65" s="127" t="s">
        <v>82</v>
      </c>
      <c r="B65" s="66"/>
      <c r="C65" s="128"/>
      <c r="D65" s="128"/>
      <c r="E65" s="128"/>
      <c r="F65" s="129" t="s">
        <v>112</v>
      </c>
      <c r="G65" s="129"/>
      <c r="H65" s="129"/>
      <c r="I65" s="129"/>
      <c r="J65" s="129"/>
      <c r="K65" s="128"/>
      <c r="L65" s="129" t="s">
        <v>113</v>
      </c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'D.1.SO01.4E.1-10 - Doplně...'!J34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85</v>
      </c>
      <c r="AR65" s="68"/>
      <c r="AS65" s="132">
        <v>0</v>
      </c>
      <c r="AT65" s="133">
        <f>ROUND(SUM(AV65:AW65),2)</f>
        <v>0</v>
      </c>
      <c r="AU65" s="134">
        <f>'D.1.SO01.4E.1-10 - Doplně...'!P92</f>
        <v>0</v>
      </c>
      <c r="AV65" s="133">
        <f>'D.1.SO01.4E.1-10 - Doplně...'!J37</f>
        <v>0</v>
      </c>
      <c r="AW65" s="133">
        <f>'D.1.SO01.4E.1-10 - Doplně...'!J38</f>
        <v>0</v>
      </c>
      <c r="AX65" s="133">
        <f>'D.1.SO01.4E.1-10 - Doplně...'!J39</f>
        <v>0</v>
      </c>
      <c r="AY65" s="133">
        <f>'D.1.SO01.4E.1-10 - Doplně...'!J40</f>
        <v>0</v>
      </c>
      <c r="AZ65" s="133">
        <f>'D.1.SO01.4E.1-10 - Doplně...'!F37</f>
        <v>0</v>
      </c>
      <c r="BA65" s="133">
        <f>'D.1.SO01.4E.1-10 - Doplně...'!F38</f>
        <v>0</v>
      </c>
      <c r="BB65" s="133">
        <f>'D.1.SO01.4E.1-10 - Doplně...'!F39</f>
        <v>0</v>
      </c>
      <c r="BC65" s="133">
        <f>'D.1.SO01.4E.1-10 - Doplně...'!F40</f>
        <v>0</v>
      </c>
      <c r="BD65" s="135">
        <f>'D.1.SO01.4E.1-10 - Doplně...'!F41</f>
        <v>0</v>
      </c>
      <c r="BE65" s="4"/>
      <c r="BT65" s="136" t="s">
        <v>104</v>
      </c>
      <c r="BV65" s="136" t="s">
        <v>74</v>
      </c>
      <c r="BW65" s="136" t="s">
        <v>114</v>
      </c>
      <c r="BX65" s="136" t="s">
        <v>101</v>
      </c>
      <c r="CL65" s="136" t="s">
        <v>19</v>
      </c>
    </row>
    <row r="66" s="4" customFormat="1" ht="23.25" customHeight="1">
      <c r="A66" s="127" t="s">
        <v>82</v>
      </c>
      <c r="B66" s="66"/>
      <c r="C66" s="128"/>
      <c r="D66" s="128"/>
      <c r="E66" s="128"/>
      <c r="F66" s="129" t="s">
        <v>115</v>
      </c>
      <c r="G66" s="129"/>
      <c r="H66" s="129"/>
      <c r="I66" s="129"/>
      <c r="J66" s="129"/>
      <c r="K66" s="128"/>
      <c r="L66" s="129" t="s">
        <v>116</v>
      </c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'D.1.SO01.4E.1-2 - Konekti...'!J34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85</v>
      </c>
      <c r="AR66" s="68"/>
      <c r="AS66" s="132">
        <v>0</v>
      </c>
      <c r="AT66" s="133">
        <f>ROUND(SUM(AV66:AW66),2)</f>
        <v>0</v>
      </c>
      <c r="AU66" s="134">
        <f>'D.1.SO01.4E.1-2 - Konekti...'!P104</f>
        <v>0</v>
      </c>
      <c r="AV66" s="133">
        <f>'D.1.SO01.4E.1-2 - Konekti...'!J37</f>
        <v>0</v>
      </c>
      <c r="AW66" s="133">
        <f>'D.1.SO01.4E.1-2 - Konekti...'!J38</f>
        <v>0</v>
      </c>
      <c r="AX66" s="133">
        <f>'D.1.SO01.4E.1-2 - Konekti...'!J39</f>
        <v>0</v>
      </c>
      <c r="AY66" s="133">
        <f>'D.1.SO01.4E.1-2 - Konekti...'!J40</f>
        <v>0</v>
      </c>
      <c r="AZ66" s="133">
        <f>'D.1.SO01.4E.1-2 - Konekti...'!F37</f>
        <v>0</v>
      </c>
      <c r="BA66" s="133">
        <f>'D.1.SO01.4E.1-2 - Konekti...'!F38</f>
        <v>0</v>
      </c>
      <c r="BB66" s="133">
        <f>'D.1.SO01.4E.1-2 - Konekti...'!F39</f>
        <v>0</v>
      </c>
      <c r="BC66" s="133">
        <f>'D.1.SO01.4E.1-2 - Konekti...'!F40</f>
        <v>0</v>
      </c>
      <c r="BD66" s="135">
        <f>'D.1.SO01.4E.1-2 - Konekti...'!F41</f>
        <v>0</v>
      </c>
      <c r="BE66" s="4"/>
      <c r="BT66" s="136" t="s">
        <v>104</v>
      </c>
      <c r="BV66" s="136" t="s">
        <v>74</v>
      </c>
      <c r="BW66" s="136" t="s">
        <v>117</v>
      </c>
      <c r="BX66" s="136" t="s">
        <v>101</v>
      </c>
      <c r="CL66" s="136" t="s">
        <v>19</v>
      </c>
    </row>
    <row r="67" s="4" customFormat="1" ht="23.25" customHeight="1">
      <c r="A67" s="127" t="s">
        <v>82</v>
      </c>
      <c r="B67" s="66"/>
      <c r="C67" s="128"/>
      <c r="D67" s="128"/>
      <c r="E67" s="128"/>
      <c r="F67" s="129" t="s">
        <v>118</v>
      </c>
      <c r="G67" s="129"/>
      <c r="H67" s="129"/>
      <c r="I67" s="129"/>
      <c r="J67" s="129"/>
      <c r="K67" s="128"/>
      <c r="L67" s="129" t="s">
        <v>119</v>
      </c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'D.1.SO01.4E.1-3 - Nosné t...'!J34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85</v>
      </c>
      <c r="AR67" s="68"/>
      <c r="AS67" s="132">
        <v>0</v>
      </c>
      <c r="AT67" s="133">
        <f>ROUND(SUM(AV67:AW67),2)</f>
        <v>0</v>
      </c>
      <c r="AU67" s="134">
        <f>'D.1.SO01.4E.1-3 - Nosné t...'!P101</f>
        <v>0</v>
      </c>
      <c r="AV67" s="133">
        <f>'D.1.SO01.4E.1-3 - Nosné t...'!J37</f>
        <v>0</v>
      </c>
      <c r="AW67" s="133">
        <f>'D.1.SO01.4E.1-3 - Nosné t...'!J38</f>
        <v>0</v>
      </c>
      <c r="AX67" s="133">
        <f>'D.1.SO01.4E.1-3 - Nosné t...'!J39</f>
        <v>0</v>
      </c>
      <c r="AY67" s="133">
        <f>'D.1.SO01.4E.1-3 - Nosné t...'!J40</f>
        <v>0</v>
      </c>
      <c r="AZ67" s="133">
        <f>'D.1.SO01.4E.1-3 - Nosné t...'!F37</f>
        <v>0</v>
      </c>
      <c r="BA67" s="133">
        <f>'D.1.SO01.4E.1-3 - Nosné t...'!F38</f>
        <v>0</v>
      </c>
      <c r="BB67" s="133">
        <f>'D.1.SO01.4E.1-3 - Nosné t...'!F39</f>
        <v>0</v>
      </c>
      <c r="BC67" s="133">
        <f>'D.1.SO01.4E.1-3 - Nosné t...'!F40</f>
        <v>0</v>
      </c>
      <c r="BD67" s="135">
        <f>'D.1.SO01.4E.1-3 - Nosné t...'!F41</f>
        <v>0</v>
      </c>
      <c r="BE67" s="4"/>
      <c r="BT67" s="136" t="s">
        <v>104</v>
      </c>
      <c r="BV67" s="136" t="s">
        <v>74</v>
      </c>
      <c r="BW67" s="136" t="s">
        <v>120</v>
      </c>
      <c r="BX67" s="136" t="s">
        <v>101</v>
      </c>
      <c r="CL67" s="136" t="s">
        <v>19</v>
      </c>
    </row>
    <row r="68" s="4" customFormat="1" ht="23.25" customHeight="1">
      <c r="A68" s="127" t="s">
        <v>82</v>
      </c>
      <c r="B68" s="66"/>
      <c r="C68" s="128"/>
      <c r="D68" s="128"/>
      <c r="E68" s="128"/>
      <c r="F68" s="129" t="s">
        <v>121</v>
      </c>
      <c r="G68" s="129"/>
      <c r="H68" s="129"/>
      <c r="I68" s="129"/>
      <c r="J68" s="129"/>
      <c r="K68" s="128"/>
      <c r="L68" s="129" t="s">
        <v>122</v>
      </c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'D.1.SO01.4E.1-4 - Systém VSS'!J34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85</v>
      </c>
      <c r="AR68" s="68"/>
      <c r="AS68" s="132">
        <v>0</v>
      </c>
      <c r="AT68" s="133">
        <f>ROUND(SUM(AV68:AW68),2)</f>
        <v>0</v>
      </c>
      <c r="AU68" s="134">
        <f>'D.1.SO01.4E.1-4 - Systém VSS'!P99</f>
        <v>0</v>
      </c>
      <c r="AV68" s="133">
        <f>'D.1.SO01.4E.1-4 - Systém VSS'!J37</f>
        <v>0</v>
      </c>
      <c r="AW68" s="133">
        <f>'D.1.SO01.4E.1-4 - Systém VSS'!J38</f>
        <v>0</v>
      </c>
      <c r="AX68" s="133">
        <f>'D.1.SO01.4E.1-4 - Systém VSS'!J39</f>
        <v>0</v>
      </c>
      <c r="AY68" s="133">
        <f>'D.1.SO01.4E.1-4 - Systém VSS'!J40</f>
        <v>0</v>
      </c>
      <c r="AZ68" s="133">
        <f>'D.1.SO01.4E.1-4 - Systém VSS'!F37</f>
        <v>0</v>
      </c>
      <c r="BA68" s="133">
        <f>'D.1.SO01.4E.1-4 - Systém VSS'!F38</f>
        <v>0</v>
      </c>
      <c r="BB68" s="133">
        <f>'D.1.SO01.4E.1-4 - Systém VSS'!F39</f>
        <v>0</v>
      </c>
      <c r="BC68" s="133">
        <f>'D.1.SO01.4E.1-4 - Systém VSS'!F40</f>
        <v>0</v>
      </c>
      <c r="BD68" s="135">
        <f>'D.1.SO01.4E.1-4 - Systém VSS'!F41</f>
        <v>0</v>
      </c>
      <c r="BE68" s="4"/>
      <c r="BT68" s="136" t="s">
        <v>104</v>
      </c>
      <c r="BV68" s="136" t="s">
        <v>74</v>
      </c>
      <c r="BW68" s="136" t="s">
        <v>123</v>
      </c>
      <c r="BX68" s="136" t="s">
        <v>101</v>
      </c>
      <c r="CL68" s="136" t="s">
        <v>19</v>
      </c>
    </row>
    <row r="69" s="4" customFormat="1" ht="23.25" customHeight="1">
      <c r="A69" s="127" t="s">
        <v>82</v>
      </c>
      <c r="B69" s="66"/>
      <c r="C69" s="128"/>
      <c r="D69" s="128"/>
      <c r="E69" s="128"/>
      <c r="F69" s="129" t="s">
        <v>124</v>
      </c>
      <c r="G69" s="129"/>
      <c r="H69" s="129"/>
      <c r="I69" s="129"/>
      <c r="J69" s="129"/>
      <c r="K69" s="128"/>
      <c r="L69" s="129" t="s">
        <v>125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'D.1.SO01.4E.1-5 - Systém ...'!J34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85</v>
      </c>
      <c r="AR69" s="68"/>
      <c r="AS69" s="132">
        <v>0</v>
      </c>
      <c r="AT69" s="133">
        <f>ROUND(SUM(AV69:AW69),2)</f>
        <v>0</v>
      </c>
      <c r="AU69" s="134">
        <f>'D.1.SO01.4E.1-5 - Systém ...'!P98</f>
        <v>0</v>
      </c>
      <c r="AV69" s="133">
        <f>'D.1.SO01.4E.1-5 - Systém ...'!J37</f>
        <v>0</v>
      </c>
      <c r="AW69" s="133">
        <f>'D.1.SO01.4E.1-5 - Systém ...'!J38</f>
        <v>0</v>
      </c>
      <c r="AX69" s="133">
        <f>'D.1.SO01.4E.1-5 - Systém ...'!J39</f>
        <v>0</v>
      </c>
      <c r="AY69" s="133">
        <f>'D.1.SO01.4E.1-5 - Systém ...'!J40</f>
        <v>0</v>
      </c>
      <c r="AZ69" s="133">
        <f>'D.1.SO01.4E.1-5 - Systém ...'!F37</f>
        <v>0</v>
      </c>
      <c r="BA69" s="133">
        <f>'D.1.SO01.4E.1-5 - Systém ...'!F38</f>
        <v>0</v>
      </c>
      <c r="BB69" s="133">
        <f>'D.1.SO01.4E.1-5 - Systém ...'!F39</f>
        <v>0</v>
      </c>
      <c r="BC69" s="133">
        <f>'D.1.SO01.4E.1-5 - Systém ...'!F40</f>
        <v>0</v>
      </c>
      <c r="BD69" s="135">
        <f>'D.1.SO01.4E.1-5 - Systém ...'!F41</f>
        <v>0</v>
      </c>
      <c r="BE69" s="4"/>
      <c r="BT69" s="136" t="s">
        <v>104</v>
      </c>
      <c r="BV69" s="136" t="s">
        <v>74</v>
      </c>
      <c r="BW69" s="136" t="s">
        <v>126</v>
      </c>
      <c r="BX69" s="136" t="s">
        <v>101</v>
      </c>
      <c r="CL69" s="136" t="s">
        <v>19</v>
      </c>
    </row>
    <row r="70" s="4" customFormat="1" ht="23.25" customHeight="1">
      <c r="A70" s="127" t="s">
        <v>82</v>
      </c>
      <c r="B70" s="66"/>
      <c r="C70" s="128"/>
      <c r="D70" s="128"/>
      <c r="E70" s="128"/>
      <c r="F70" s="129" t="s">
        <v>127</v>
      </c>
      <c r="G70" s="129"/>
      <c r="H70" s="129"/>
      <c r="I70" s="129"/>
      <c r="J70" s="129"/>
      <c r="K70" s="128"/>
      <c r="L70" s="129" t="s">
        <v>128</v>
      </c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0">
        <f>'D.1.SO01.4E.1-6 - Systém ...'!J34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85</v>
      </c>
      <c r="AR70" s="68"/>
      <c r="AS70" s="132">
        <v>0</v>
      </c>
      <c r="AT70" s="133">
        <f>ROUND(SUM(AV70:AW70),2)</f>
        <v>0</v>
      </c>
      <c r="AU70" s="134">
        <f>'D.1.SO01.4E.1-6 - Systém ...'!P99</f>
        <v>0</v>
      </c>
      <c r="AV70" s="133">
        <f>'D.1.SO01.4E.1-6 - Systém ...'!J37</f>
        <v>0</v>
      </c>
      <c r="AW70" s="133">
        <f>'D.1.SO01.4E.1-6 - Systém ...'!J38</f>
        <v>0</v>
      </c>
      <c r="AX70" s="133">
        <f>'D.1.SO01.4E.1-6 - Systém ...'!J39</f>
        <v>0</v>
      </c>
      <c r="AY70" s="133">
        <f>'D.1.SO01.4E.1-6 - Systém ...'!J40</f>
        <v>0</v>
      </c>
      <c r="AZ70" s="133">
        <f>'D.1.SO01.4E.1-6 - Systém ...'!F37</f>
        <v>0</v>
      </c>
      <c r="BA70" s="133">
        <f>'D.1.SO01.4E.1-6 - Systém ...'!F38</f>
        <v>0</v>
      </c>
      <c r="BB70" s="133">
        <f>'D.1.SO01.4E.1-6 - Systém ...'!F39</f>
        <v>0</v>
      </c>
      <c r="BC70" s="133">
        <f>'D.1.SO01.4E.1-6 - Systém ...'!F40</f>
        <v>0</v>
      </c>
      <c r="BD70" s="135">
        <f>'D.1.SO01.4E.1-6 - Systém ...'!F41</f>
        <v>0</v>
      </c>
      <c r="BE70" s="4"/>
      <c r="BT70" s="136" t="s">
        <v>104</v>
      </c>
      <c r="BV70" s="136" t="s">
        <v>74</v>
      </c>
      <c r="BW70" s="136" t="s">
        <v>129</v>
      </c>
      <c r="BX70" s="136" t="s">
        <v>101</v>
      </c>
      <c r="CL70" s="136" t="s">
        <v>19</v>
      </c>
    </row>
    <row r="71" s="4" customFormat="1" ht="23.25" customHeight="1">
      <c r="A71" s="127" t="s">
        <v>82</v>
      </c>
      <c r="B71" s="66"/>
      <c r="C71" s="128"/>
      <c r="D71" s="128"/>
      <c r="E71" s="128"/>
      <c r="F71" s="129" t="s">
        <v>130</v>
      </c>
      <c r="G71" s="129"/>
      <c r="H71" s="129"/>
      <c r="I71" s="129"/>
      <c r="J71" s="129"/>
      <c r="K71" s="128"/>
      <c r="L71" s="129" t="s">
        <v>131</v>
      </c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'D.1.SO01.4E.1-7 - Systém ...'!J34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85</v>
      </c>
      <c r="AR71" s="68"/>
      <c r="AS71" s="132">
        <v>0</v>
      </c>
      <c r="AT71" s="133">
        <f>ROUND(SUM(AV71:AW71),2)</f>
        <v>0</v>
      </c>
      <c r="AU71" s="134">
        <f>'D.1.SO01.4E.1-7 - Systém ...'!P96</f>
        <v>0</v>
      </c>
      <c r="AV71" s="133">
        <f>'D.1.SO01.4E.1-7 - Systém ...'!J37</f>
        <v>0</v>
      </c>
      <c r="AW71" s="133">
        <f>'D.1.SO01.4E.1-7 - Systém ...'!J38</f>
        <v>0</v>
      </c>
      <c r="AX71" s="133">
        <f>'D.1.SO01.4E.1-7 - Systém ...'!J39</f>
        <v>0</v>
      </c>
      <c r="AY71" s="133">
        <f>'D.1.SO01.4E.1-7 - Systém ...'!J40</f>
        <v>0</v>
      </c>
      <c r="AZ71" s="133">
        <f>'D.1.SO01.4E.1-7 - Systém ...'!F37</f>
        <v>0</v>
      </c>
      <c r="BA71" s="133">
        <f>'D.1.SO01.4E.1-7 - Systém ...'!F38</f>
        <v>0</v>
      </c>
      <c r="BB71" s="133">
        <f>'D.1.SO01.4E.1-7 - Systém ...'!F39</f>
        <v>0</v>
      </c>
      <c r="BC71" s="133">
        <f>'D.1.SO01.4E.1-7 - Systém ...'!F40</f>
        <v>0</v>
      </c>
      <c r="BD71" s="135">
        <f>'D.1.SO01.4E.1-7 - Systém ...'!F41</f>
        <v>0</v>
      </c>
      <c r="BE71" s="4"/>
      <c r="BT71" s="136" t="s">
        <v>104</v>
      </c>
      <c r="BV71" s="136" t="s">
        <v>74</v>
      </c>
      <c r="BW71" s="136" t="s">
        <v>132</v>
      </c>
      <c r="BX71" s="136" t="s">
        <v>101</v>
      </c>
      <c r="CL71" s="136" t="s">
        <v>19</v>
      </c>
    </row>
    <row r="72" s="4" customFormat="1" ht="23.25" customHeight="1">
      <c r="A72" s="127" t="s">
        <v>82</v>
      </c>
      <c r="B72" s="66"/>
      <c r="C72" s="128"/>
      <c r="D72" s="128"/>
      <c r="E72" s="128"/>
      <c r="F72" s="129" t="s">
        <v>133</v>
      </c>
      <c r="G72" s="129"/>
      <c r="H72" s="129"/>
      <c r="I72" s="129"/>
      <c r="J72" s="129"/>
      <c r="K72" s="128"/>
      <c r="L72" s="129" t="s">
        <v>134</v>
      </c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'D.1.SO01.4E.1-8 - Systém ...'!J34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85</v>
      </c>
      <c r="AR72" s="68"/>
      <c r="AS72" s="132">
        <v>0</v>
      </c>
      <c r="AT72" s="133">
        <f>ROUND(SUM(AV72:AW72),2)</f>
        <v>0</v>
      </c>
      <c r="AU72" s="134">
        <f>'D.1.SO01.4E.1-8 - Systém ...'!P101</f>
        <v>0</v>
      </c>
      <c r="AV72" s="133">
        <f>'D.1.SO01.4E.1-8 - Systém ...'!J37</f>
        <v>0</v>
      </c>
      <c r="AW72" s="133">
        <f>'D.1.SO01.4E.1-8 - Systém ...'!J38</f>
        <v>0</v>
      </c>
      <c r="AX72" s="133">
        <f>'D.1.SO01.4E.1-8 - Systém ...'!J39</f>
        <v>0</v>
      </c>
      <c r="AY72" s="133">
        <f>'D.1.SO01.4E.1-8 - Systém ...'!J40</f>
        <v>0</v>
      </c>
      <c r="AZ72" s="133">
        <f>'D.1.SO01.4E.1-8 - Systém ...'!F37</f>
        <v>0</v>
      </c>
      <c r="BA72" s="133">
        <f>'D.1.SO01.4E.1-8 - Systém ...'!F38</f>
        <v>0</v>
      </c>
      <c r="BB72" s="133">
        <f>'D.1.SO01.4E.1-8 - Systém ...'!F39</f>
        <v>0</v>
      </c>
      <c r="BC72" s="133">
        <f>'D.1.SO01.4E.1-8 - Systém ...'!F40</f>
        <v>0</v>
      </c>
      <c r="BD72" s="135">
        <f>'D.1.SO01.4E.1-8 - Systém ...'!F41</f>
        <v>0</v>
      </c>
      <c r="BE72" s="4"/>
      <c r="BT72" s="136" t="s">
        <v>104</v>
      </c>
      <c r="BV72" s="136" t="s">
        <v>74</v>
      </c>
      <c r="BW72" s="136" t="s">
        <v>135</v>
      </c>
      <c r="BX72" s="136" t="s">
        <v>101</v>
      </c>
      <c r="CL72" s="136" t="s">
        <v>19</v>
      </c>
    </row>
    <row r="73" s="4" customFormat="1" ht="23.25" customHeight="1">
      <c r="A73" s="127" t="s">
        <v>82</v>
      </c>
      <c r="B73" s="66"/>
      <c r="C73" s="128"/>
      <c r="D73" s="128"/>
      <c r="E73" s="128"/>
      <c r="F73" s="129" t="s">
        <v>136</v>
      </c>
      <c r="G73" s="129"/>
      <c r="H73" s="129"/>
      <c r="I73" s="129"/>
      <c r="J73" s="129"/>
      <c r="K73" s="128"/>
      <c r="L73" s="129" t="s">
        <v>137</v>
      </c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'D.1.SO01.4E.1-9 - Systém ...'!J34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85</v>
      </c>
      <c r="AR73" s="68"/>
      <c r="AS73" s="132">
        <v>0</v>
      </c>
      <c r="AT73" s="133">
        <f>ROUND(SUM(AV73:AW73),2)</f>
        <v>0</v>
      </c>
      <c r="AU73" s="134">
        <f>'D.1.SO01.4E.1-9 - Systém ...'!P97</f>
        <v>0</v>
      </c>
      <c r="AV73" s="133">
        <f>'D.1.SO01.4E.1-9 - Systém ...'!J37</f>
        <v>0</v>
      </c>
      <c r="AW73" s="133">
        <f>'D.1.SO01.4E.1-9 - Systém ...'!J38</f>
        <v>0</v>
      </c>
      <c r="AX73" s="133">
        <f>'D.1.SO01.4E.1-9 - Systém ...'!J39</f>
        <v>0</v>
      </c>
      <c r="AY73" s="133">
        <f>'D.1.SO01.4E.1-9 - Systém ...'!J40</f>
        <v>0</v>
      </c>
      <c r="AZ73" s="133">
        <f>'D.1.SO01.4E.1-9 - Systém ...'!F37</f>
        <v>0</v>
      </c>
      <c r="BA73" s="133">
        <f>'D.1.SO01.4E.1-9 - Systém ...'!F38</f>
        <v>0</v>
      </c>
      <c r="BB73" s="133">
        <f>'D.1.SO01.4E.1-9 - Systém ...'!F39</f>
        <v>0</v>
      </c>
      <c r="BC73" s="133">
        <f>'D.1.SO01.4E.1-9 - Systém ...'!F40</f>
        <v>0</v>
      </c>
      <c r="BD73" s="135">
        <f>'D.1.SO01.4E.1-9 - Systém ...'!F41</f>
        <v>0</v>
      </c>
      <c r="BE73" s="4"/>
      <c r="BT73" s="136" t="s">
        <v>104</v>
      </c>
      <c r="BV73" s="136" t="s">
        <v>74</v>
      </c>
      <c r="BW73" s="136" t="s">
        <v>138</v>
      </c>
      <c r="BX73" s="136" t="s">
        <v>101</v>
      </c>
      <c r="CL73" s="136" t="s">
        <v>19</v>
      </c>
    </row>
    <row r="74" s="4" customFormat="1" ht="23.25" customHeight="1">
      <c r="A74" s="127" t="s">
        <v>82</v>
      </c>
      <c r="B74" s="66"/>
      <c r="C74" s="128"/>
      <c r="D74" s="128"/>
      <c r="E74" s="128"/>
      <c r="F74" s="129" t="s">
        <v>139</v>
      </c>
      <c r="G74" s="129"/>
      <c r="H74" s="129"/>
      <c r="I74" s="129"/>
      <c r="J74" s="129"/>
      <c r="K74" s="128"/>
      <c r="L74" s="129" t="s">
        <v>140</v>
      </c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>
        <f>'D.1.SO01.4E.2-1 - Systém EPS'!J34</f>
        <v>0</v>
      </c>
      <c r="AH74" s="128"/>
      <c r="AI74" s="128"/>
      <c r="AJ74" s="128"/>
      <c r="AK74" s="128"/>
      <c r="AL74" s="128"/>
      <c r="AM74" s="128"/>
      <c r="AN74" s="130">
        <f>SUM(AG74,AT74)</f>
        <v>0</v>
      </c>
      <c r="AO74" s="128"/>
      <c r="AP74" s="128"/>
      <c r="AQ74" s="131" t="s">
        <v>85</v>
      </c>
      <c r="AR74" s="68"/>
      <c r="AS74" s="132">
        <v>0</v>
      </c>
      <c r="AT74" s="133">
        <f>ROUND(SUM(AV74:AW74),2)</f>
        <v>0</v>
      </c>
      <c r="AU74" s="134">
        <f>'D.1.SO01.4E.2-1 - Systém EPS'!P105</f>
        <v>0</v>
      </c>
      <c r="AV74" s="133">
        <f>'D.1.SO01.4E.2-1 - Systém EPS'!J37</f>
        <v>0</v>
      </c>
      <c r="AW74" s="133">
        <f>'D.1.SO01.4E.2-1 - Systém EPS'!J38</f>
        <v>0</v>
      </c>
      <c r="AX74" s="133">
        <f>'D.1.SO01.4E.2-1 - Systém EPS'!J39</f>
        <v>0</v>
      </c>
      <c r="AY74" s="133">
        <f>'D.1.SO01.4E.2-1 - Systém EPS'!J40</f>
        <v>0</v>
      </c>
      <c r="AZ74" s="133">
        <f>'D.1.SO01.4E.2-1 - Systém EPS'!F37</f>
        <v>0</v>
      </c>
      <c r="BA74" s="133">
        <f>'D.1.SO01.4E.2-1 - Systém EPS'!F38</f>
        <v>0</v>
      </c>
      <c r="BB74" s="133">
        <f>'D.1.SO01.4E.2-1 - Systém EPS'!F39</f>
        <v>0</v>
      </c>
      <c r="BC74" s="133">
        <f>'D.1.SO01.4E.2-1 - Systém EPS'!F40</f>
        <v>0</v>
      </c>
      <c r="BD74" s="135">
        <f>'D.1.SO01.4E.2-1 - Systém EPS'!F41</f>
        <v>0</v>
      </c>
      <c r="BE74" s="4"/>
      <c r="BT74" s="136" t="s">
        <v>104</v>
      </c>
      <c r="BV74" s="136" t="s">
        <v>74</v>
      </c>
      <c r="BW74" s="136" t="s">
        <v>141</v>
      </c>
      <c r="BX74" s="136" t="s">
        <v>101</v>
      </c>
      <c r="CL74" s="136" t="s">
        <v>19</v>
      </c>
    </row>
    <row r="75" s="4" customFormat="1" ht="23.25" customHeight="1">
      <c r="A75" s="127" t="s">
        <v>82</v>
      </c>
      <c r="B75" s="66"/>
      <c r="C75" s="128"/>
      <c r="D75" s="128"/>
      <c r="E75" s="128"/>
      <c r="F75" s="129" t="s">
        <v>142</v>
      </c>
      <c r="G75" s="129"/>
      <c r="H75" s="129"/>
      <c r="I75" s="129"/>
      <c r="J75" s="129"/>
      <c r="K75" s="128"/>
      <c r="L75" s="129" t="s">
        <v>143</v>
      </c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30">
        <f>'D.1.SO01.4E.2-2 - Systém ER'!J34</f>
        <v>0</v>
      </c>
      <c r="AH75" s="128"/>
      <c r="AI75" s="128"/>
      <c r="AJ75" s="128"/>
      <c r="AK75" s="128"/>
      <c r="AL75" s="128"/>
      <c r="AM75" s="128"/>
      <c r="AN75" s="130">
        <f>SUM(AG75,AT75)</f>
        <v>0</v>
      </c>
      <c r="AO75" s="128"/>
      <c r="AP75" s="128"/>
      <c r="AQ75" s="131" t="s">
        <v>85</v>
      </c>
      <c r="AR75" s="68"/>
      <c r="AS75" s="132">
        <v>0</v>
      </c>
      <c r="AT75" s="133">
        <f>ROUND(SUM(AV75:AW75),2)</f>
        <v>0</v>
      </c>
      <c r="AU75" s="134">
        <f>'D.1.SO01.4E.2-2 - Systém ER'!P101</f>
        <v>0</v>
      </c>
      <c r="AV75" s="133">
        <f>'D.1.SO01.4E.2-2 - Systém ER'!J37</f>
        <v>0</v>
      </c>
      <c r="AW75" s="133">
        <f>'D.1.SO01.4E.2-2 - Systém ER'!J38</f>
        <v>0</v>
      </c>
      <c r="AX75" s="133">
        <f>'D.1.SO01.4E.2-2 - Systém ER'!J39</f>
        <v>0</v>
      </c>
      <c r="AY75" s="133">
        <f>'D.1.SO01.4E.2-2 - Systém ER'!J40</f>
        <v>0</v>
      </c>
      <c r="AZ75" s="133">
        <f>'D.1.SO01.4E.2-2 - Systém ER'!F37</f>
        <v>0</v>
      </c>
      <c r="BA75" s="133">
        <f>'D.1.SO01.4E.2-2 - Systém ER'!F38</f>
        <v>0</v>
      </c>
      <c r="BB75" s="133">
        <f>'D.1.SO01.4E.2-2 - Systém ER'!F39</f>
        <v>0</v>
      </c>
      <c r="BC75" s="133">
        <f>'D.1.SO01.4E.2-2 - Systém ER'!F40</f>
        <v>0</v>
      </c>
      <c r="BD75" s="135">
        <f>'D.1.SO01.4E.2-2 - Systém ER'!F41</f>
        <v>0</v>
      </c>
      <c r="BE75" s="4"/>
      <c r="BT75" s="136" t="s">
        <v>104</v>
      </c>
      <c r="BV75" s="136" t="s">
        <v>74</v>
      </c>
      <c r="BW75" s="136" t="s">
        <v>144</v>
      </c>
      <c r="BX75" s="136" t="s">
        <v>101</v>
      </c>
      <c r="CL75" s="136" t="s">
        <v>19</v>
      </c>
    </row>
    <row r="76" s="4" customFormat="1" ht="23.25" customHeight="1">
      <c r="A76" s="127" t="s">
        <v>82</v>
      </c>
      <c r="B76" s="66"/>
      <c r="C76" s="128"/>
      <c r="D76" s="128"/>
      <c r="E76" s="128"/>
      <c r="F76" s="129" t="s">
        <v>145</v>
      </c>
      <c r="G76" s="129"/>
      <c r="H76" s="129"/>
      <c r="I76" s="129"/>
      <c r="J76" s="129"/>
      <c r="K76" s="128"/>
      <c r="L76" s="129" t="s">
        <v>146</v>
      </c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0">
        <f>'D.1.SO01.4E.3 - VRN pro SLP '!J34</f>
        <v>0</v>
      </c>
      <c r="AH76" s="128"/>
      <c r="AI76" s="128"/>
      <c r="AJ76" s="128"/>
      <c r="AK76" s="128"/>
      <c r="AL76" s="128"/>
      <c r="AM76" s="128"/>
      <c r="AN76" s="130">
        <f>SUM(AG76,AT76)</f>
        <v>0</v>
      </c>
      <c r="AO76" s="128"/>
      <c r="AP76" s="128"/>
      <c r="AQ76" s="131" t="s">
        <v>85</v>
      </c>
      <c r="AR76" s="68"/>
      <c r="AS76" s="132">
        <v>0</v>
      </c>
      <c r="AT76" s="133">
        <f>ROUND(SUM(AV76:AW76),2)</f>
        <v>0</v>
      </c>
      <c r="AU76" s="134">
        <f>'D.1.SO01.4E.3 - VRN pro SLP '!P97</f>
        <v>0</v>
      </c>
      <c r="AV76" s="133">
        <f>'D.1.SO01.4E.3 - VRN pro SLP '!J37</f>
        <v>0</v>
      </c>
      <c r="AW76" s="133">
        <f>'D.1.SO01.4E.3 - VRN pro SLP '!J38</f>
        <v>0</v>
      </c>
      <c r="AX76" s="133">
        <f>'D.1.SO01.4E.3 - VRN pro SLP '!J39</f>
        <v>0</v>
      </c>
      <c r="AY76" s="133">
        <f>'D.1.SO01.4E.3 - VRN pro SLP '!J40</f>
        <v>0</v>
      </c>
      <c r="AZ76" s="133">
        <f>'D.1.SO01.4E.3 - VRN pro SLP '!F37</f>
        <v>0</v>
      </c>
      <c r="BA76" s="133">
        <f>'D.1.SO01.4E.3 - VRN pro SLP '!F38</f>
        <v>0</v>
      </c>
      <c r="BB76" s="133">
        <f>'D.1.SO01.4E.3 - VRN pro SLP '!F39</f>
        <v>0</v>
      </c>
      <c r="BC76" s="133">
        <f>'D.1.SO01.4E.3 - VRN pro SLP '!F40</f>
        <v>0</v>
      </c>
      <c r="BD76" s="135">
        <f>'D.1.SO01.4E.3 - VRN pro SLP '!F41</f>
        <v>0</v>
      </c>
      <c r="BE76" s="4"/>
      <c r="BT76" s="136" t="s">
        <v>104</v>
      </c>
      <c r="BV76" s="136" t="s">
        <v>74</v>
      </c>
      <c r="BW76" s="136" t="s">
        <v>147</v>
      </c>
      <c r="BX76" s="136" t="s">
        <v>101</v>
      </c>
      <c r="CL76" s="136" t="s">
        <v>19</v>
      </c>
    </row>
    <row r="77" s="7" customFormat="1" ht="16.5" customHeight="1">
      <c r="A77" s="127" t="s">
        <v>82</v>
      </c>
      <c r="B77" s="114"/>
      <c r="C77" s="115"/>
      <c r="D77" s="116" t="s">
        <v>148</v>
      </c>
      <c r="E77" s="116"/>
      <c r="F77" s="116"/>
      <c r="G77" s="116"/>
      <c r="H77" s="116"/>
      <c r="I77" s="117"/>
      <c r="J77" s="116" t="s">
        <v>149</v>
      </c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9">
        <f>'IO_01 - zpevněné plochy -...'!J30</f>
        <v>0</v>
      </c>
      <c r="AH77" s="117"/>
      <c r="AI77" s="117"/>
      <c r="AJ77" s="117"/>
      <c r="AK77" s="117"/>
      <c r="AL77" s="117"/>
      <c r="AM77" s="117"/>
      <c r="AN77" s="119">
        <f>SUM(AG77,AT77)</f>
        <v>0</v>
      </c>
      <c r="AO77" s="117"/>
      <c r="AP77" s="117"/>
      <c r="AQ77" s="120" t="s">
        <v>78</v>
      </c>
      <c r="AR77" s="121"/>
      <c r="AS77" s="122">
        <v>0</v>
      </c>
      <c r="AT77" s="123">
        <f>ROUND(SUM(AV77:AW77),2)</f>
        <v>0</v>
      </c>
      <c r="AU77" s="124">
        <f>'IO_01 - zpevněné plochy -...'!P91</f>
        <v>0</v>
      </c>
      <c r="AV77" s="123">
        <f>'IO_01 - zpevněné plochy -...'!J33</f>
        <v>0</v>
      </c>
      <c r="AW77" s="123">
        <f>'IO_01 - zpevněné plochy -...'!J34</f>
        <v>0</v>
      </c>
      <c r="AX77" s="123">
        <f>'IO_01 - zpevněné plochy -...'!J35</f>
        <v>0</v>
      </c>
      <c r="AY77" s="123">
        <f>'IO_01 - zpevněné plochy -...'!J36</f>
        <v>0</v>
      </c>
      <c r="AZ77" s="123">
        <f>'IO_01 - zpevněné plochy -...'!F33</f>
        <v>0</v>
      </c>
      <c r="BA77" s="123">
        <f>'IO_01 - zpevněné plochy -...'!F34</f>
        <v>0</v>
      </c>
      <c r="BB77" s="123">
        <f>'IO_01 - zpevněné plochy -...'!F35</f>
        <v>0</v>
      </c>
      <c r="BC77" s="123">
        <f>'IO_01 - zpevněné plochy -...'!F36</f>
        <v>0</v>
      </c>
      <c r="BD77" s="125">
        <f>'IO_01 - zpevněné plochy -...'!F37</f>
        <v>0</v>
      </c>
      <c r="BE77" s="7"/>
      <c r="BT77" s="126" t="s">
        <v>79</v>
      </c>
      <c r="BV77" s="126" t="s">
        <v>74</v>
      </c>
      <c r="BW77" s="126" t="s">
        <v>150</v>
      </c>
      <c r="BX77" s="126" t="s">
        <v>5</v>
      </c>
      <c r="CL77" s="126" t="s">
        <v>19</v>
      </c>
      <c r="CM77" s="126" t="s">
        <v>81</v>
      </c>
    </row>
    <row r="78" s="7" customFormat="1" ht="16.5" customHeight="1">
      <c r="A78" s="127" t="s">
        <v>82</v>
      </c>
      <c r="B78" s="114"/>
      <c r="C78" s="115"/>
      <c r="D78" s="116" t="s">
        <v>151</v>
      </c>
      <c r="E78" s="116"/>
      <c r="F78" s="116"/>
      <c r="G78" s="116"/>
      <c r="H78" s="116"/>
      <c r="I78" s="117"/>
      <c r="J78" s="116" t="s">
        <v>152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9">
        <f>'IO 02 - Areálové sítě'!J30</f>
        <v>0</v>
      </c>
      <c r="AH78" s="117"/>
      <c r="AI78" s="117"/>
      <c r="AJ78" s="117"/>
      <c r="AK78" s="117"/>
      <c r="AL78" s="117"/>
      <c r="AM78" s="117"/>
      <c r="AN78" s="119">
        <f>SUM(AG78,AT78)</f>
        <v>0</v>
      </c>
      <c r="AO78" s="117"/>
      <c r="AP78" s="117"/>
      <c r="AQ78" s="120" t="s">
        <v>78</v>
      </c>
      <c r="AR78" s="121"/>
      <c r="AS78" s="122">
        <v>0</v>
      </c>
      <c r="AT78" s="123">
        <f>ROUND(SUM(AV78:AW78),2)</f>
        <v>0</v>
      </c>
      <c r="AU78" s="124">
        <f>'IO 02 - Areálové sítě'!P88</f>
        <v>0</v>
      </c>
      <c r="AV78" s="123">
        <f>'IO 02 - Areálové sítě'!J33</f>
        <v>0</v>
      </c>
      <c r="AW78" s="123">
        <f>'IO 02 - Areálové sítě'!J34</f>
        <v>0</v>
      </c>
      <c r="AX78" s="123">
        <f>'IO 02 - Areálové sítě'!J35</f>
        <v>0</v>
      </c>
      <c r="AY78" s="123">
        <f>'IO 02 - Areálové sítě'!J36</f>
        <v>0</v>
      </c>
      <c r="AZ78" s="123">
        <f>'IO 02 - Areálové sítě'!F33</f>
        <v>0</v>
      </c>
      <c r="BA78" s="123">
        <f>'IO 02 - Areálové sítě'!F34</f>
        <v>0</v>
      </c>
      <c r="BB78" s="123">
        <f>'IO 02 - Areálové sítě'!F35</f>
        <v>0</v>
      </c>
      <c r="BC78" s="123">
        <f>'IO 02 - Areálové sítě'!F36</f>
        <v>0</v>
      </c>
      <c r="BD78" s="125">
        <f>'IO 02 - Areálové sítě'!F37</f>
        <v>0</v>
      </c>
      <c r="BE78" s="7"/>
      <c r="BT78" s="126" t="s">
        <v>79</v>
      </c>
      <c r="BV78" s="126" t="s">
        <v>74</v>
      </c>
      <c r="BW78" s="126" t="s">
        <v>153</v>
      </c>
      <c r="BX78" s="126" t="s">
        <v>5</v>
      </c>
      <c r="CL78" s="126" t="s">
        <v>19</v>
      </c>
      <c r="CM78" s="126" t="s">
        <v>81</v>
      </c>
    </row>
    <row r="79" s="7" customFormat="1" ht="16.5" customHeight="1">
      <c r="A79" s="127" t="s">
        <v>82</v>
      </c>
      <c r="B79" s="114"/>
      <c r="C79" s="115"/>
      <c r="D79" s="116" t="s">
        <v>154</v>
      </c>
      <c r="E79" s="116"/>
      <c r="F79" s="116"/>
      <c r="G79" s="116"/>
      <c r="H79" s="116"/>
      <c r="I79" s="117"/>
      <c r="J79" s="116" t="s">
        <v>155</v>
      </c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9">
        <f>'VON - Vedlejší a ostatní ...'!J30</f>
        <v>0</v>
      </c>
      <c r="AH79" s="117"/>
      <c r="AI79" s="117"/>
      <c r="AJ79" s="117"/>
      <c r="AK79" s="117"/>
      <c r="AL79" s="117"/>
      <c r="AM79" s="117"/>
      <c r="AN79" s="119">
        <f>SUM(AG79,AT79)</f>
        <v>0</v>
      </c>
      <c r="AO79" s="117"/>
      <c r="AP79" s="117"/>
      <c r="AQ79" s="120" t="s">
        <v>78</v>
      </c>
      <c r="AR79" s="121"/>
      <c r="AS79" s="138">
        <v>0</v>
      </c>
      <c r="AT79" s="139">
        <f>ROUND(SUM(AV79:AW79),2)</f>
        <v>0</v>
      </c>
      <c r="AU79" s="140">
        <f>'VON - Vedlejší a ostatní ...'!P80</f>
        <v>0</v>
      </c>
      <c r="AV79" s="139">
        <f>'VON - Vedlejší a ostatní ...'!J33</f>
        <v>0</v>
      </c>
      <c r="AW79" s="139">
        <f>'VON - Vedlejší a ostatní ...'!J34</f>
        <v>0</v>
      </c>
      <c r="AX79" s="139">
        <f>'VON - Vedlejší a ostatní ...'!J35</f>
        <v>0</v>
      </c>
      <c r="AY79" s="139">
        <f>'VON - Vedlejší a ostatní ...'!J36</f>
        <v>0</v>
      </c>
      <c r="AZ79" s="139">
        <f>'VON - Vedlejší a ostatní ...'!F33</f>
        <v>0</v>
      </c>
      <c r="BA79" s="139">
        <f>'VON - Vedlejší a ostatní ...'!F34</f>
        <v>0</v>
      </c>
      <c r="BB79" s="139">
        <f>'VON - Vedlejší a ostatní ...'!F35</f>
        <v>0</v>
      </c>
      <c r="BC79" s="139">
        <f>'VON - Vedlejší a ostatní ...'!F36</f>
        <v>0</v>
      </c>
      <c r="BD79" s="141">
        <f>'VON - Vedlejší a ostatní ...'!F37</f>
        <v>0</v>
      </c>
      <c r="BE79" s="7"/>
      <c r="BT79" s="126" t="s">
        <v>79</v>
      </c>
      <c r="BV79" s="126" t="s">
        <v>74</v>
      </c>
      <c r="BW79" s="126" t="s">
        <v>156</v>
      </c>
      <c r="BX79" s="126" t="s">
        <v>5</v>
      </c>
      <c r="CL79" s="126" t="s">
        <v>19</v>
      </c>
      <c r="CM79" s="126" t="s">
        <v>81</v>
      </c>
    </row>
    <row r="80" s="2" customFormat="1" ht="30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7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7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</row>
  </sheetData>
  <sheetProtection sheet="1" formatColumns="0" formatRows="0" objects="1" scenarios="1" spinCount="100000" saltValue="DMxi3GK8L+7AanGSXXhWZAdvaO5Zv02gZODhU/AI+i3kdZvsS3bB8L4dMe7R/gI5JCwIgJy+fXpDfZ+Si+ONhQ==" hashValue="LcJ4sLaloer1x+Pwtq5dbNuKdMBY+TvVwjwkwtJzOqMkiRpNCpijS2HgrHqac9sKqt2GWIk4zfhf/TnYhH15sA==" algorithmName="SHA-512" password="CEE1"/>
  <mergeCells count="138">
    <mergeCell ref="F64:J64"/>
    <mergeCell ref="L64:AF64"/>
    <mergeCell ref="F65:J65"/>
    <mergeCell ref="L65:AF65"/>
    <mergeCell ref="F66:J66"/>
    <mergeCell ref="L66:AF66"/>
    <mergeCell ref="L67:AF67"/>
    <mergeCell ref="F67:J67"/>
    <mergeCell ref="L68:AF68"/>
    <mergeCell ref="F68:J68"/>
    <mergeCell ref="F69:J69"/>
    <mergeCell ref="L69:AF69"/>
    <mergeCell ref="L70:AF70"/>
    <mergeCell ref="F70:J70"/>
    <mergeCell ref="L71:AF71"/>
    <mergeCell ref="F71:J71"/>
    <mergeCell ref="F72:J72"/>
    <mergeCell ref="L72:AF72"/>
    <mergeCell ref="L73:AF73"/>
    <mergeCell ref="F73:J73"/>
    <mergeCell ref="L74:AF74"/>
    <mergeCell ref="F74:J74"/>
    <mergeCell ref="F75:J75"/>
    <mergeCell ref="L75:AF75"/>
    <mergeCell ref="F76:J76"/>
    <mergeCell ref="L76:AF76"/>
    <mergeCell ref="D77:H77"/>
    <mergeCell ref="J77:AF77"/>
    <mergeCell ref="D78:H78"/>
    <mergeCell ref="J78:AF78"/>
    <mergeCell ref="D79:H79"/>
    <mergeCell ref="J79:AF79"/>
    <mergeCell ref="AN61:AP61"/>
    <mergeCell ref="AG61:AM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L45:AO45"/>
    <mergeCell ref="I52:AF52"/>
    <mergeCell ref="C52:G52"/>
    <mergeCell ref="J55:AF55"/>
    <mergeCell ref="D55:H55"/>
    <mergeCell ref="E56:I56"/>
    <mergeCell ref="K56:AF56"/>
    <mergeCell ref="E57:I57"/>
    <mergeCell ref="K57:AF57"/>
    <mergeCell ref="E58:I58"/>
    <mergeCell ref="K58:AF58"/>
    <mergeCell ref="E59:I59"/>
    <mergeCell ref="K59:AF59"/>
    <mergeCell ref="K60:AF60"/>
    <mergeCell ref="E60:I60"/>
    <mergeCell ref="E61:I61"/>
    <mergeCell ref="K61:AF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G58:AM58"/>
    <mergeCell ref="AN58:AP58"/>
    <mergeCell ref="AN59:AP59"/>
    <mergeCell ref="AG59:AM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,2.,3. - stavební čá...'!C2" display="/"/>
    <hyperlink ref="A57" location="'D.1.4.A - ZTI'!C2" display="/"/>
    <hyperlink ref="A58" location="'D.1.4.B - ÚT'!C2" display="/"/>
    <hyperlink ref="A59" location="'D.1.4.D - silnoproudá ele...'!C2" display="/"/>
    <hyperlink ref="A60" location="'D.1.4.D - 1 - vnější ochr...'!C2" display="/"/>
    <hyperlink ref="A62" location="'D.1.SO01.4E.1-1.1 - Systé...'!C2" display="/"/>
    <hyperlink ref="A63" location="'D.1.SO01.4E.1-1.2 - Systé...'!C2" display="/"/>
    <hyperlink ref="A64" location="'D.1.SO01.4E.1-1.4 - Systé...'!C2" display="/"/>
    <hyperlink ref="A65" location="'D.1.SO01.4E.1-10 - Doplně...'!C2" display="/"/>
    <hyperlink ref="A66" location="'D.1.SO01.4E.1-2 - Konekti...'!C2" display="/"/>
    <hyperlink ref="A67" location="'D.1.SO01.4E.1-3 - Nosné t...'!C2" display="/"/>
    <hyperlink ref="A68" location="'D.1.SO01.4E.1-4 - Systém VSS'!C2" display="/"/>
    <hyperlink ref="A69" location="'D.1.SO01.4E.1-5 - Systém ...'!C2" display="/"/>
    <hyperlink ref="A70" location="'D.1.SO01.4E.1-6 - Systém ...'!C2" display="/"/>
    <hyperlink ref="A71" location="'D.1.SO01.4E.1-7 - Systém ...'!C2" display="/"/>
    <hyperlink ref="A72" location="'D.1.SO01.4E.1-8 - Systém ...'!C2" display="/"/>
    <hyperlink ref="A73" location="'D.1.SO01.4E.1-9 - Systém ...'!C2" display="/"/>
    <hyperlink ref="A74" location="'D.1.SO01.4E.2-1 - Systém EPS'!C2" display="/"/>
    <hyperlink ref="A75" location="'D.1.SO01.4E.2-2 - Systém ER'!C2" display="/"/>
    <hyperlink ref="A76" location="'D.1.SO01.4E.3 - VRN pro SLP '!C2" display="/"/>
    <hyperlink ref="A77" location="'IO_01 - zpevněné plochy -...'!C2" display="/"/>
    <hyperlink ref="A78" location="'IO 02 - Areálové sítě'!C2" display="/"/>
    <hyperlink ref="A79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 s="1" customFormat="1" ht="12" customHeight="1">
      <c r="B8" s="23"/>
      <c r="D8" s="146" t="s">
        <v>158</v>
      </c>
      <c r="L8" s="23"/>
    </row>
    <row r="9" s="2" customFormat="1" ht="16.5" customHeight="1">
      <c r="A9" s="41"/>
      <c r="B9" s="47"/>
      <c r="C9" s="41"/>
      <c r="D9" s="41"/>
      <c r="E9" s="147" t="s">
        <v>159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160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161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21. 2. 2023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34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37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ROUND(J118,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ROUND((SUM(BE118:BE1048)),  2)</f>
        <v>0</v>
      </c>
      <c r="G35" s="41"/>
      <c r="H35" s="41"/>
      <c r="I35" s="161">
        <v>0.20999999999999999</v>
      </c>
      <c r="J35" s="160">
        <f>ROUND(((SUM(BE118:BE1048))*I35),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ROUND((SUM(BF118:BF1048)),  2)</f>
        <v>0</v>
      </c>
      <c r="G36" s="41"/>
      <c r="H36" s="41"/>
      <c r="I36" s="161">
        <v>0.14999999999999999</v>
      </c>
      <c r="J36" s="160">
        <f>ROUND(((SUM(BF118:BF1048))*I36),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ROUND((SUM(BG118:BG1048)),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ROUND((SUM(BH118:BH1048)),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ROUND((SUM(BI118:BI1048)),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SUPŠ Jihlava - Helenín - rekonstrukce DM (NEUZNATELNÉ NÁKLADY)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159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160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D.1.1,2.,3. - stavební část (architektonicko stavební a konstrukční řešení)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 - Helenín</v>
      </c>
      <c r="G56" s="43"/>
      <c r="H56" s="43"/>
      <c r="I56" s="35" t="s">
        <v>23</v>
      </c>
      <c r="J56" s="75" t="str">
        <f>IF(J14="","",J14)</f>
        <v>21. 2. 2023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Kraj Vysočina, Žižkova 57/1882, 58733 Jihlava</v>
      </c>
      <c r="G58" s="43"/>
      <c r="H58" s="43"/>
      <c r="I58" s="35" t="s">
        <v>31</v>
      </c>
      <c r="J58" s="39" t="str">
        <f>E23</f>
        <v>Obchodní projekt Jihlava, spol.s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Fr.Neuwirth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163</v>
      </c>
      <c r="D61" s="175"/>
      <c r="E61" s="175"/>
      <c r="F61" s="175"/>
      <c r="G61" s="175"/>
      <c r="H61" s="175"/>
      <c r="I61" s="175"/>
      <c r="J61" s="176" t="s">
        <v>164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J118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165</v>
      </c>
    </row>
    <row r="64" s="9" customFormat="1" ht="24.96" customHeight="1">
      <c r="A64" s="9"/>
      <c r="B64" s="178"/>
      <c r="C64" s="179"/>
      <c r="D64" s="180" t="s">
        <v>166</v>
      </c>
      <c r="E64" s="181"/>
      <c r="F64" s="181"/>
      <c r="G64" s="181"/>
      <c r="H64" s="181"/>
      <c r="I64" s="181"/>
      <c r="J64" s="182">
        <f>J119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167</v>
      </c>
      <c r="E65" s="186"/>
      <c r="F65" s="186"/>
      <c r="G65" s="186"/>
      <c r="H65" s="186"/>
      <c r="I65" s="186"/>
      <c r="J65" s="187">
        <f>J120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168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169</v>
      </c>
      <c r="E67" s="186"/>
      <c r="F67" s="186"/>
      <c r="G67" s="186"/>
      <c r="H67" s="186"/>
      <c r="I67" s="186"/>
      <c r="J67" s="187">
        <f>J195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170</v>
      </c>
      <c r="E68" s="186"/>
      <c r="F68" s="186"/>
      <c r="G68" s="186"/>
      <c r="H68" s="186"/>
      <c r="I68" s="186"/>
      <c r="J68" s="187">
        <f>J265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8"/>
      <c r="D69" s="185" t="s">
        <v>171</v>
      </c>
      <c r="E69" s="186"/>
      <c r="F69" s="186"/>
      <c r="G69" s="186"/>
      <c r="H69" s="186"/>
      <c r="I69" s="186"/>
      <c r="J69" s="187">
        <f>J266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8"/>
      <c r="D70" s="185" t="s">
        <v>172</v>
      </c>
      <c r="E70" s="186"/>
      <c r="F70" s="186"/>
      <c r="G70" s="186"/>
      <c r="H70" s="186"/>
      <c r="I70" s="186"/>
      <c r="J70" s="187">
        <f>J287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173</v>
      </c>
      <c r="E71" s="186"/>
      <c r="F71" s="186"/>
      <c r="G71" s="186"/>
      <c r="H71" s="186"/>
      <c r="I71" s="186"/>
      <c r="J71" s="187">
        <f>J299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8"/>
      <c r="D72" s="185" t="s">
        <v>174</v>
      </c>
      <c r="E72" s="186"/>
      <c r="F72" s="186"/>
      <c r="G72" s="186"/>
      <c r="H72" s="186"/>
      <c r="I72" s="186"/>
      <c r="J72" s="187">
        <f>J300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175</v>
      </c>
      <c r="E73" s="186"/>
      <c r="F73" s="186"/>
      <c r="G73" s="186"/>
      <c r="H73" s="186"/>
      <c r="I73" s="186"/>
      <c r="J73" s="187">
        <f>J316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176</v>
      </c>
      <c r="E74" s="186"/>
      <c r="F74" s="186"/>
      <c r="G74" s="186"/>
      <c r="H74" s="186"/>
      <c r="I74" s="186"/>
      <c r="J74" s="187">
        <f>J330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177</v>
      </c>
      <c r="E75" s="181"/>
      <c r="F75" s="181"/>
      <c r="G75" s="181"/>
      <c r="H75" s="181"/>
      <c r="I75" s="181"/>
      <c r="J75" s="182">
        <f>J333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4"/>
      <c r="C76" s="128"/>
      <c r="D76" s="185" t="s">
        <v>178</v>
      </c>
      <c r="E76" s="186"/>
      <c r="F76" s="186"/>
      <c r="G76" s="186"/>
      <c r="H76" s="186"/>
      <c r="I76" s="186"/>
      <c r="J76" s="187">
        <f>J334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179</v>
      </c>
      <c r="E77" s="186"/>
      <c r="F77" s="186"/>
      <c r="G77" s="186"/>
      <c r="H77" s="186"/>
      <c r="I77" s="186"/>
      <c r="J77" s="187">
        <f>J391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180</v>
      </c>
      <c r="E78" s="186"/>
      <c r="F78" s="186"/>
      <c r="G78" s="186"/>
      <c r="H78" s="186"/>
      <c r="I78" s="186"/>
      <c r="J78" s="187">
        <f>J441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181</v>
      </c>
      <c r="E79" s="186"/>
      <c r="F79" s="186"/>
      <c r="G79" s="186"/>
      <c r="H79" s="186"/>
      <c r="I79" s="186"/>
      <c r="J79" s="187">
        <f>J452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8"/>
      <c r="D80" s="185" t="s">
        <v>182</v>
      </c>
      <c r="E80" s="186"/>
      <c r="F80" s="186"/>
      <c r="G80" s="186"/>
      <c r="H80" s="186"/>
      <c r="I80" s="186"/>
      <c r="J80" s="187">
        <f>J455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8"/>
      <c r="D81" s="185" t="s">
        <v>183</v>
      </c>
      <c r="E81" s="186"/>
      <c r="F81" s="186"/>
      <c r="G81" s="186"/>
      <c r="H81" s="186"/>
      <c r="I81" s="186"/>
      <c r="J81" s="187">
        <f>J464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184</v>
      </c>
      <c r="E82" s="186"/>
      <c r="F82" s="186"/>
      <c r="G82" s="186"/>
      <c r="H82" s="186"/>
      <c r="I82" s="186"/>
      <c r="J82" s="187">
        <f>J467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185</v>
      </c>
      <c r="E83" s="186"/>
      <c r="F83" s="186"/>
      <c r="G83" s="186"/>
      <c r="H83" s="186"/>
      <c r="I83" s="186"/>
      <c r="J83" s="187">
        <f>J523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186</v>
      </c>
      <c r="E84" s="186"/>
      <c r="F84" s="186"/>
      <c r="G84" s="186"/>
      <c r="H84" s="186"/>
      <c r="I84" s="186"/>
      <c r="J84" s="187">
        <f>J568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187</v>
      </c>
      <c r="E85" s="186"/>
      <c r="F85" s="186"/>
      <c r="G85" s="186"/>
      <c r="H85" s="186"/>
      <c r="I85" s="186"/>
      <c r="J85" s="187">
        <f>J602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188</v>
      </c>
      <c r="E86" s="186"/>
      <c r="F86" s="186"/>
      <c r="G86" s="186"/>
      <c r="H86" s="186"/>
      <c r="I86" s="186"/>
      <c r="J86" s="187">
        <f>J663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189</v>
      </c>
      <c r="E87" s="186"/>
      <c r="F87" s="186"/>
      <c r="G87" s="186"/>
      <c r="H87" s="186"/>
      <c r="I87" s="186"/>
      <c r="J87" s="187">
        <f>J680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190</v>
      </c>
      <c r="E88" s="186"/>
      <c r="F88" s="186"/>
      <c r="G88" s="186"/>
      <c r="H88" s="186"/>
      <c r="I88" s="186"/>
      <c r="J88" s="187">
        <f>J698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8"/>
      <c r="D89" s="185" t="s">
        <v>191</v>
      </c>
      <c r="E89" s="186"/>
      <c r="F89" s="186"/>
      <c r="G89" s="186"/>
      <c r="H89" s="186"/>
      <c r="I89" s="186"/>
      <c r="J89" s="187">
        <f>J714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192</v>
      </c>
      <c r="E90" s="186"/>
      <c r="F90" s="186"/>
      <c r="G90" s="186"/>
      <c r="H90" s="186"/>
      <c r="I90" s="186"/>
      <c r="J90" s="187">
        <f>J719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193</v>
      </c>
      <c r="E91" s="186"/>
      <c r="F91" s="186"/>
      <c r="G91" s="186"/>
      <c r="H91" s="186"/>
      <c r="I91" s="186"/>
      <c r="J91" s="187">
        <f>J812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194</v>
      </c>
      <c r="E92" s="186"/>
      <c r="F92" s="186"/>
      <c r="G92" s="186"/>
      <c r="H92" s="186"/>
      <c r="I92" s="186"/>
      <c r="J92" s="187">
        <f>J878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195</v>
      </c>
      <c r="E93" s="186"/>
      <c r="F93" s="186"/>
      <c r="G93" s="186"/>
      <c r="H93" s="186"/>
      <c r="I93" s="186"/>
      <c r="J93" s="187">
        <f>J929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196</v>
      </c>
      <c r="E94" s="186"/>
      <c r="F94" s="186"/>
      <c r="G94" s="186"/>
      <c r="H94" s="186"/>
      <c r="I94" s="186"/>
      <c r="J94" s="187">
        <f>J959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197</v>
      </c>
      <c r="E95" s="186"/>
      <c r="F95" s="186"/>
      <c r="G95" s="186"/>
      <c r="H95" s="186"/>
      <c r="I95" s="186"/>
      <c r="J95" s="187">
        <f>J1008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198</v>
      </c>
      <c r="E96" s="186"/>
      <c r="F96" s="186"/>
      <c r="G96" s="186"/>
      <c r="H96" s="186"/>
      <c r="I96" s="186"/>
      <c r="J96" s="187">
        <f>J1016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102" s="2" customFormat="1" ht="6.96" customHeight="1">
      <c r="A102" s="41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24.96" customHeight="1">
      <c r="A103" s="41"/>
      <c r="B103" s="42"/>
      <c r="C103" s="26" t="s">
        <v>199</v>
      </c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2" customHeight="1">
      <c r="A105" s="41"/>
      <c r="B105" s="42"/>
      <c r="C105" s="35" t="s">
        <v>16</v>
      </c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6.5" customHeight="1">
      <c r="A106" s="41"/>
      <c r="B106" s="42"/>
      <c r="C106" s="43"/>
      <c r="D106" s="43"/>
      <c r="E106" s="173" t="str">
        <f>E7</f>
        <v>SUPŠ Jihlava - Helenín - rekonstrukce DM (NEUZNATELNÉ NÁKLADY)</v>
      </c>
      <c r="F106" s="35"/>
      <c r="G106" s="35"/>
      <c r="H106" s="35"/>
      <c r="I106" s="43"/>
      <c r="J106" s="43"/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1" customFormat="1" ht="12" customHeight="1">
      <c r="B107" s="24"/>
      <c r="C107" s="35" t="s">
        <v>158</v>
      </c>
      <c r="D107" s="25"/>
      <c r="E107" s="25"/>
      <c r="F107" s="25"/>
      <c r="G107" s="25"/>
      <c r="H107" s="25"/>
      <c r="I107" s="25"/>
      <c r="J107" s="25"/>
      <c r="K107" s="25"/>
      <c r="L107" s="23"/>
    </row>
    <row r="108" s="2" customFormat="1" ht="16.5" customHeight="1">
      <c r="A108" s="41"/>
      <c r="B108" s="42"/>
      <c r="C108" s="43"/>
      <c r="D108" s="43"/>
      <c r="E108" s="173" t="s">
        <v>159</v>
      </c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2" customHeight="1">
      <c r="A109" s="41"/>
      <c r="B109" s="42"/>
      <c r="C109" s="35" t="s">
        <v>160</v>
      </c>
      <c r="D109" s="43"/>
      <c r="E109" s="43"/>
      <c r="F109" s="43"/>
      <c r="G109" s="43"/>
      <c r="H109" s="43"/>
      <c r="I109" s="43"/>
      <c r="J109" s="43"/>
      <c r="K109" s="43"/>
      <c r="L109" s="14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6.5" customHeight="1">
      <c r="A110" s="41"/>
      <c r="B110" s="42"/>
      <c r="C110" s="43"/>
      <c r="D110" s="43"/>
      <c r="E110" s="72" t="str">
        <f>E11</f>
        <v>D.1.1,2.,3. - stavební část (architektonicko stavební a konstrukční řešení)</v>
      </c>
      <c r="F110" s="43"/>
      <c r="G110" s="43"/>
      <c r="H110" s="43"/>
      <c r="I110" s="43"/>
      <c r="J110" s="43"/>
      <c r="K110" s="43"/>
      <c r="L110" s="14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8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5" t="s">
        <v>21</v>
      </c>
      <c r="D112" s="43"/>
      <c r="E112" s="43"/>
      <c r="F112" s="30" t="str">
        <f>F14</f>
        <v>Jihlava - Helenín</v>
      </c>
      <c r="G112" s="43"/>
      <c r="H112" s="43"/>
      <c r="I112" s="35" t="s">
        <v>23</v>
      </c>
      <c r="J112" s="75" t="str">
        <f>IF(J14="","",J14)</f>
        <v>21. 2. 2023</v>
      </c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5.65" customHeight="1">
      <c r="A114" s="41"/>
      <c r="B114" s="42"/>
      <c r="C114" s="35" t="s">
        <v>25</v>
      </c>
      <c r="D114" s="43"/>
      <c r="E114" s="43"/>
      <c r="F114" s="30" t="str">
        <f>E17</f>
        <v>Kraj Vysočina, Žižkova 57/1882, 58733 Jihlava</v>
      </c>
      <c r="G114" s="43"/>
      <c r="H114" s="43"/>
      <c r="I114" s="35" t="s">
        <v>31</v>
      </c>
      <c r="J114" s="39" t="str">
        <f>E23</f>
        <v>Obchodní projekt Jihlava, spol.s r.o.</v>
      </c>
      <c r="K114" s="43"/>
      <c r="L114" s="148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5.15" customHeight="1">
      <c r="A115" s="41"/>
      <c r="B115" s="42"/>
      <c r="C115" s="35" t="s">
        <v>29</v>
      </c>
      <c r="D115" s="43"/>
      <c r="E115" s="43"/>
      <c r="F115" s="30" t="str">
        <f>IF(E20="","",E20)</f>
        <v>Vyplň údaj</v>
      </c>
      <c r="G115" s="43"/>
      <c r="H115" s="43"/>
      <c r="I115" s="35" t="s">
        <v>34</v>
      </c>
      <c r="J115" s="39" t="str">
        <f>E26</f>
        <v>Fr.Neuwirth</v>
      </c>
      <c r="K115" s="43"/>
      <c r="L115" s="148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0.32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148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1" customFormat="1" ht="29.28" customHeight="1">
      <c r="A117" s="189"/>
      <c r="B117" s="190"/>
      <c r="C117" s="191" t="s">
        <v>200</v>
      </c>
      <c r="D117" s="192" t="s">
        <v>57</v>
      </c>
      <c r="E117" s="192" t="s">
        <v>53</v>
      </c>
      <c r="F117" s="192" t="s">
        <v>54</v>
      </c>
      <c r="G117" s="192" t="s">
        <v>201</v>
      </c>
      <c r="H117" s="192" t="s">
        <v>202</v>
      </c>
      <c r="I117" s="192" t="s">
        <v>203</v>
      </c>
      <c r="J117" s="192" t="s">
        <v>164</v>
      </c>
      <c r="K117" s="193" t="s">
        <v>204</v>
      </c>
      <c r="L117" s="194"/>
      <c r="M117" s="95" t="s">
        <v>19</v>
      </c>
      <c r="N117" s="96" t="s">
        <v>42</v>
      </c>
      <c r="O117" s="96" t="s">
        <v>205</v>
      </c>
      <c r="P117" s="96" t="s">
        <v>206</v>
      </c>
      <c r="Q117" s="96" t="s">
        <v>207</v>
      </c>
      <c r="R117" s="96" t="s">
        <v>208</v>
      </c>
      <c r="S117" s="96" t="s">
        <v>209</v>
      </c>
      <c r="T117" s="97" t="s">
        <v>210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41"/>
      <c r="B118" s="42"/>
      <c r="C118" s="102" t="s">
        <v>211</v>
      </c>
      <c r="D118" s="43"/>
      <c r="E118" s="43"/>
      <c r="F118" s="43"/>
      <c r="G118" s="43"/>
      <c r="H118" s="43"/>
      <c r="I118" s="43"/>
      <c r="J118" s="195">
        <f>BK118</f>
        <v>0</v>
      </c>
      <c r="K118" s="43"/>
      <c r="L118" s="47"/>
      <c r="M118" s="98"/>
      <c r="N118" s="196"/>
      <c r="O118" s="99"/>
      <c r="P118" s="197">
        <f>P119+P333</f>
        <v>0</v>
      </c>
      <c r="Q118" s="99"/>
      <c r="R118" s="197">
        <f>R119+R333</f>
        <v>557.13687670000002</v>
      </c>
      <c r="S118" s="99"/>
      <c r="T118" s="198">
        <f>T119+T333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71</v>
      </c>
      <c r="AU118" s="20" t="s">
        <v>165</v>
      </c>
      <c r="BK118" s="199">
        <f>BK119+BK333</f>
        <v>0</v>
      </c>
    </row>
    <row r="119" s="12" customFormat="1" ht="25.92" customHeight="1">
      <c r="A119" s="12"/>
      <c r="B119" s="200"/>
      <c r="C119" s="201"/>
      <c r="D119" s="202" t="s">
        <v>71</v>
      </c>
      <c r="E119" s="203" t="s">
        <v>212</v>
      </c>
      <c r="F119" s="203" t="s">
        <v>213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P120+P159+P195+P265+P299+P330</f>
        <v>0</v>
      </c>
      <c r="Q119" s="208"/>
      <c r="R119" s="209">
        <f>R120+R159+R195+R265+R299+R330</f>
        <v>448.94252360000002</v>
      </c>
      <c r="S119" s="208"/>
      <c r="T119" s="210">
        <f>T120+T159+T195+T265+T299+T330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79</v>
      </c>
      <c r="AT119" s="212" t="s">
        <v>71</v>
      </c>
      <c r="AU119" s="212" t="s">
        <v>72</v>
      </c>
      <c r="AY119" s="211" t="s">
        <v>214</v>
      </c>
      <c r="BK119" s="213">
        <f>BK120+BK159+BK195+BK265+BK299+BK330</f>
        <v>0</v>
      </c>
    </row>
    <row r="120" s="12" customFormat="1" ht="22.8" customHeight="1">
      <c r="A120" s="12"/>
      <c r="B120" s="200"/>
      <c r="C120" s="201"/>
      <c r="D120" s="202" t="s">
        <v>71</v>
      </c>
      <c r="E120" s="214" t="s">
        <v>104</v>
      </c>
      <c r="F120" s="214" t="s">
        <v>215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SUM(P121:P158)</f>
        <v>0</v>
      </c>
      <c r="Q120" s="208"/>
      <c r="R120" s="209">
        <f>SUM(R121:R158)</f>
        <v>16.957819769999997</v>
      </c>
      <c r="S120" s="208"/>
      <c r="T120" s="210">
        <f>SUM(T121:T158)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79</v>
      </c>
      <c r="AT120" s="212" t="s">
        <v>71</v>
      </c>
      <c r="AU120" s="212" t="s">
        <v>79</v>
      </c>
      <c r="AY120" s="211" t="s">
        <v>214</v>
      </c>
      <c r="BK120" s="213">
        <f>SUM(BK121:BK158)</f>
        <v>0</v>
      </c>
    </row>
    <row r="121" s="2" customFormat="1" ht="24.15" customHeight="1">
      <c r="A121" s="41"/>
      <c r="B121" s="42"/>
      <c r="C121" s="216" t="s">
        <v>79</v>
      </c>
      <c r="D121" s="216" t="s">
        <v>216</v>
      </c>
      <c r="E121" s="217" t="s">
        <v>217</v>
      </c>
      <c r="F121" s="218" t="s">
        <v>218</v>
      </c>
      <c r="G121" s="219" t="s">
        <v>219</v>
      </c>
      <c r="H121" s="220">
        <v>16.172999999999998</v>
      </c>
      <c r="I121" s="221"/>
      <c r="J121" s="222">
        <f>ROUND(I121*H121,2)</f>
        <v>0</v>
      </c>
      <c r="K121" s="218" t="s">
        <v>220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0.16422999999999999</v>
      </c>
      <c r="R121" s="225">
        <f>Q121*H121</f>
        <v>2.6560917899999996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221</v>
      </c>
      <c r="AT121" s="227" t="s">
        <v>216</v>
      </c>
      <c r="AU121" s="227" t="s">
        <v>81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221</v>
      </c>
      <c r="BM121" s="227" t="s">
        <v>222</v>
      </c>
    </row>
    <row r="122" s="2" customFormat="1">
      <c r="A122" s="41"/>
      <c r="B122" s="42"/>
      <c r="C122" s="43"/>
      <c r="D122" s="229" t="s">
        <v>223</v>
      </c>
      <c r="E122" s="43"/>
      <c r="F122" s="230" t="s">
        <v>224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223</v>
      </c>
      <c r="AU122" s="20" t="s">
        <v>81</v>
      </c>
    </row>
    <row r="123" s="13" customFormat="1">
      <c r="A123" s="13"/>
      <c r="B123" s="234"/>
      <c r="C123" s="235"/>
      <c r="D123" s="236" t="s">
        <v>225</v>
      </c>
      <c r="E123" s="237" t="s">
        <v>19</v>
      </c>
      <c r="F123" s="238" t="s">
        <v>226</v>
      </c>
      <c r="G123" s="235"/>
      <c r="H123" s="239">
        <v>16.172999999999998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225</v>
      </c>
      <c r="AU123" s="245" t="s">
        <v>81</v>
      </c>
      <c r="AV123" s="13" t="s">
        <v>81</v>
      </c>
      <c r="AW123" s="13" t="s">
        <v>33</v>
      </c>
      <c r="AX123" s="13" t="s">
        <v>72</v>
      </c>
      <c r="AY123" s="245" t="s">
        <v>214</v>
      </c>
    </row>
    <row r="124" s="14" customFormat="1">
      <c r="A124" s="14"/>
      <c r="B124" s="246"/>
      <c r="C124" s="247"/>
      <c r="D124" s="236" t="s">
        <v>225</v>
      </c>
      <c r="E124" s="248" t="s">
        <v>19</v>
      </c>
      <c r="F124" s="249" t="s">
        <v>227</v>
      </c>
      <c r="G124" s="247"/>
      <c r="H124" s="250">
        <v>16.172999999999998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225</v>
      </c>
      <c r="AU124" s="256" t="s">
        <v>81</v>
      </c>
      <c r="AV124" s="14" t="s">
        <v>104</v>
      </c>
      <c r="AW124" s="14" t="s">
        <v>33</v>
      </c>
      <c r="AX124" s="14" t="s">
        <v>79</v>
      </c>
      <c r="AY124" s="256" t="s">
        <v>214</v>
      </c>
    </row>
    <row r="125" s="2" customFormat="1" ht="24.15" customHeight="1">
      <c r="A125" s="41"/>
      <c r="B125" s="42"/>
      <c r="C125" s="216" t="s">
        <v>81</v>
      </c>
      <c r="D125" s="216" t="s">
        <v>216</v>
      </c>
      <c r="E125" s="217" t="s">
        <v>228</v>
      </c>
      <c r="F125" s="218" t="s">
        <v>229</v>
      </c>
      <c r="G125" s="219" t="s">
        <v>219</v>
      </c>
      <c r="H125" s="220">
        <v>30.369</v>
      </c>
      <c r="I125" s="221"/>
      <c r="J125" s="222">
        <f>ROUND(I125*H125,2)</f>
        <v>0</v>
      </c>
      <c r="K125" s="218" t="s">
        <v>220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0.16991999999999999</v>
      </c>
      <c r="R125" s="225">
        <f>Q125*H125</f>
        <v>5.1603004799999992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221</v>
      </c>
      <c r="AT125" s="227" t="s">
        <v>216</v>
      </c>
      <c r="AU125" s="227" t="s">
        <v>81</v>
      </c>
      <c r="AY125" s="20" t="s">
        <v>214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221</v>
      </c>
      <c r="BM125" s="227" t="s">
        <v>230</v>
      </c>
    </row>
    <row r="126" s="2" customFormat="1">
      <c r="A126" s="41"/>
      <c r="B126" s="42"/>
      <c r="C126" s="43"/>
      <c r="D126" s="229" t="s">
        <v>223</v>
      </c>
      <c r="E126" s="43"/>
      <c r="F126" s="230" t="s">
        <v>231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223</v>
      </c>
      <c r="AU126" s="20" t="s">
        <v>81</v>
      </c>
    </row>
    <row r="127" s="13" customFormat="1">
      <c r="A127" s="13"/>
      <c r="B127" s="234"/>
      <c r="C127" s="235"/>
      <c r="D127" s="236" t="s">
        <v>225</v>
      </c>
      <c r="E127" s="237" t="s">
        <v>19</v>
      </c>
      <c r="F127" s="238" t="s">
        <v>232</v>
      </c>
      <c r="G127" s="235"/>
      <c r="H127" s="239">
        <v>30.369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225</v>
      </c>
      <c r="AU127" s="245" t="s">
        <v>81</v>
      </c>
      <c r="AV127" s="13" t="s">
        <v>81</v>
      </c>
      <c r="AW127" s="13" t="s">
        <v>33</v>
      </c>
      <c r="AX127" s="13" t="s">
        <v>72</v>
      </c>
      <c r="AY127" s="245" t="s">
        <v>214</v>
      </c>
    </row>
    <row r="128" s="14" customFormat="1">
      <c r="A128" s="14"/>
      <c r="B128" s="246"/>
      <c r="C128" s="247"/>
      <c r="D128" s="236" t="s">
        <v>225</v>
      </c>
      <c r="E128" s="248" t="s">
        <v>19</v>
      </c>
      <c r="F128" s="249" t="s">
        <v>227</v>
      </c>
      <c r="G128" s="247"/>
      <c r="H128" s="250">
        <v>30.369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225</v>
      </c>
      <c r="AU128" s="256" t="s">
        <v>81</v>
      </c>
      <c r="AV128" s="14" t="s">
        <v>104</v>
      </c>
      <c r="AW128" s="14" t="s">
        <v>33</v>
      </c>
      <c r="AX128" s="14" t="s">
        <v>79</v>
      </c>
      <c r="AY128" s="256" t="s">
        <v>214</v>
      </c>
    </row>
    <row r="129" s="2" customFormat="1" ht="24.15" customHeight="1">
      <c r="A129" s="41"/>
      <c r="B129" s="42"/>
      <c r="C129" s="216" t="s">
        <v>104</v>
      </c>
      <c r="D129" s="216" t="s">
        <v>216</v>
      </c>
      <c r="E129" s="217" t="s">
        <v>233</v>
      </c>
      <c r="F129" s="218" t="s">
        <v>234</v>
      </c>
      <c r="G129" s="219" t="s">
        <v>219</v>
      </c>
      <c r="H129" s="220">
        <v>7.1749999999999998</v>
      </c>
      <c r="I129" s="221"/>
      <c r="J129" s="222">
        <f>ROUND(I129*H129,2)</f>
        <v>0</v>
      </c>
      <c r="K129" s="218" t="s">
        <v>220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0.061719999999999997</v>
      </c>
      <c r="R129" s="225">
        <f>Q129*H129</f>
        <v>0.44284099999999998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221</v>
      </c>
      <c r="AT129" s="227" t="s">
        <v>216</v>
      </c>
      <c r="AU129" s="227" t="s">
        <v>81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221</v>
      </c>
      <c r="BM129" s="227" t="s">
        <v>235</v>
      </c>
    </row>
    <row r="130" s="2" customFormat="1">
      <c r="A130" s="41"/>
      <c r="B130" s="42"/>
      <c r="C130" s="43"/>
      <c r="D130" s="229" t="s">
        <v>223</v>
      </c>
      <c r="E130" s="43"/>
      <c r="F130" s="230" t="s">
        <v>236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223</v>
      </c>
      <c r="AU130" s="20" t="s">
        <v>81</v>
      </c>
    </row>
    <row r="131" s="15" customFormat="1">
      <c r="A131" s="15"/>
      <c r="B131" s="257"/>
      <c r="C131" s="258"/>
      <c r="D131" s="236" t="s">
        <v>225</v>
      </c>
      <c r="E131" s="259" t="s">
        <v>19</v>
      </c>
      <c r="F131" s="260" t="s">
        <v>237</v>
      </c>
      <c r="G131" s="258"/>
      <c r="H131" s="259" t="s">
        <v>19</v>
      </c>
      <c r="I131" s="261"/>
      <c r="J131" s="258"/>
      <c r="K131" s="258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225</v>
      </c>
      <c r="AU131" s="266" t="s">
        <v>81</v>
      </c>
      <c r="AV131" s="15" t="s">
        <v>79</v>
      </c>
      <c r="AW131" s="15" t="s">
        <v>33</v>
      </c>
      <c r="AX131" s="15" t="s">
        <v>72</v>
      </c>
      <c r="AY131" s="266" t="s">
        <v>214</v>
      </c>
    </row>
    <row r="132" s="13" customFormat="1">
      <c r="A132" s="13"/>
      <c r="B132" s="234"/>
      <c r="C132" s="235"/>
      <c r="D132" s="236" t="s">
        <v>225</v>
      </c>
      <c r="E132" s="237" t="s">
        <v>19</v>
      </c>
      <c r="F132" s="238" t="s">
        <v>238</v>
      </c>
      <c r="G132" s="235"/>
      <c r="H132" s="239">
        <v>7.1749999999999998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225</v>
      </c>
      <c r="AU132" s="245" t="s">
        <v>81</v>
      </c>
      <c r="AV132" s="13" t="s">
        <v>81</v>
      </c>
      <c r="AW132" s="13" t="s">
        <v>33</v>
      </c>
      <c r="AX132" s="13" t="s">
        <v>72</v>
      </c>
      <c r="AY132" s="245" t="s">
        <v>214</v>
      </c>
    </row>
    <row r="133" s="14" customFormat="1">
      <c r="A133" s="14"/>
      <c r="B133" s="246"/>
      <c r="C133" s="247"/>
      <c r="D133" s="236" t="s">
        <v>225</v>
      </c>
      <c r="E133" s="248" t="s">
        <v>19</v>
      </c>
      <c r="F133" s="249" t="s">
        <v>227</v>
      </c>
      <c r="G133" s="247"/>
      <c r="H133" s="250">
        <v>7.1749999999999998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225</v>
      </c>
      <c r="AU133" s="256" t="s">
        <v>81</v>
      </c>
      <c r="AV133" s="14" t="s">
        <v>104</v>
      </c>
      <c r="AW133" s="14" t="s">
        <v>33</v>
      </c>
      <c r="AX133" s="14" t="s">
        <v>79</v>
      </c>
      <c r="AY133" s="256" t="s">
        <v>214</v>
      </c>
    </row>
    <row r="134" s="2" customFormat="1" ht="24.15" customHeight="1">
      <c r="A134" s="41"/>
      <c r="B134" s="42"/>
      <c r="C134" s="216" t="s">
        <v>221</v>
      </c>
      <c r="D134" s="216" t="s">
        <v>216</v>
      </c>
      <c r="E134" s="217" t="s">
        <v>239</v>
      </c>
      <c r="F134" s="218" t="s">
        <v>240</v>
      </c>
      <c r="G134" s="219" t="s">
        <v>219</v>
      </c>
      <c r="H134" s="220">
        <v>25.75</v>
      </c>
      <c r="I134" s="221"/>
      <c r="J134" s="222">
        <f>ROUND(I134*H134,2)</f>
        <v>0</v>
      </c>
      <c r="K134" s="218" t="s">
        <v>220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0.079210000000000003</v>
      </c>
      <c r="R134" s="225">
        <f>Q134*H134</f>
        <v>2.0396575000000001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221</v>
      </c>
      <c r="AT134" s="227" t="s">
        <v>216</v>
      </c>
      <c r="AU134" s="227" t="s">
        <v>81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221</v>
      </c>
      <c r="BM134" s="227" t="s">
        <v>241</v>
      </c>
    </row>
    <row r="135" s="2" customFormat="1">
      <c r="A135" s="41"/>
      <c r="B135" s="42"/>
      <c r="C135" s="43"/>
      <c r="D135" s="229" t="s">
        <v>223</v>
      </c>
      <c r="E135" s="43"/>
      <c r="F135" s="230" t="s">
        <v>242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223</v>
      </c>
      <c r="AU135" s="20" t="s">
        <v>81</v>
      </c>
    </row>
    <row r="136" s="15" customFormat="1">
      <c r="A136" s="15"/>
      <c r="B136" s="257"/>
      <c r="C136" s="258"/>
      <c r="D136" s="236" t="s">
        <v>225</v>
      </c>
      <c r="E136" s="259" t="s">
        <v>19</v>
      </c>
      <c r="F136" s="260" t="s">
        <v>237</v>
      </c>
      <c r="G136" s="258"/>
      <c r="H136" s="259" t="s">
        <v>19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225</v>
      </c>
      <c r="AU136" s="266" t="s">
        <v>81</v>
      </c>
      <c r="AV136" s="15" t="s">
        <v>79</v>
      </c>
      <c r="AW136" s="15" t="s">
        <v>33</v>
      </c>
      <c r="AX136" s="15" t="s">
        <v>72</v>
      </c>
      <c r="AY136" s="266" t="s">
        <v>214</v>
      </c>
    </row>
    <row r="137" s="13" customFormat="1">
      <c r="A137" s="13"/>
      <c r="B137" s="234"/>
      <c r="C137" s="235"/>
      <c r="D137" s="236" t="s">
        <v>225</v>
      </c>
      <c r="E137" s="237" t="s">
        <v>19</v>
      </c>
      <c r="F137" s="238" t="s">
        <v>243</v>
      </c>
      <c r="G137" s="235"/>
      <c r="H137" s="239">
        <v>6.6740000000000004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225</v>
      </c>
      <c r="AU137" s="245" t="s">
        <v>81</v>
      </c>
      <c r="AV137" s="13" t="s">
        <v>81</v>
      </c>
      <c r="AW137" s="13" t="s">
        <v>33</v>
      </c>
      <c r="AX137" s="13" t="s">
        <v>72</v>
      </c>
      <c r="AY137" s="245" t="s">
        <v>214</v>
      </c>
    </row>
    <row r="138" s="14" customFormat="1">
      <c r="A138" s="14"/>
      <c r="B138" s="246"/>
      <c r="C138" s="247"/>
      <c r="D138" s="236" t="s">
        <v>225</v>
      </c>
      <c r="E138" s="248" t="s">
        <v>19</v>
      </c>
      <c r="F138" s="249" t="s">
        <v>227</v>
      </c>
      <c r="G138" s="247"/>
      <c r="H138" s="250">
        <v>6.6740000000000004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225</v>
      </c>
      <c r="AU138" s="256" t="s">
        <v>81</v>
      </c>
      <c r="AV138" s="14" t="s">
        <v>104</v>
      </c>
      <c r="AW138" s="14" t="s">
        <v>33</v>
      </c>
      <c r="AX138" s="14" t="s">
        <v>72</v>
      </c>
      <c r="AY138" s="256" t="s">
        <v>214</v>
      </c>
    </row>
    <row r="139" s="15" customFormat="1">
      <c r="A139" s="15"/>
      <c r="B139" s="257"/>
      <c r="C139" s="258"/>
      <c r="D139" s="236" t="s">
        <v>225</v>
      </c>
      <c r="E139" s="259" t="s">
        <v>19</v>
      </c>
      <c r="F139" s="260" t="s">
        <v>244</v>
      </c>
      <c r="G139" s="258"/>
      <c r="H139" s="259" t="s">
        <v>19</v>
      </c>
      <c r="I139" s="261"/>
      <c r="J139" s="258"/>
      <c r="K139" s="258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225</v>
      </c>
      <c r="AU139" s="266" t="s">
        <v>81</v>
      </c>
      <c r="AV139" s="15" t="s">
        <v>79</v>
      </c>
      <c r="AW139" s="15" t="s">
        <v>33</v>
      </c>
      <c r="AX139" s="15" t="s">
        <v>72</v>
      </c>
      <c r="AY139" s="266" t="s">
        <v>214</v>
      </c>
    </row>
    <row r="140" s="13" customFormat="1">
      <c r="A140" s="13"/>
      <c r="B140" s="234"/>
      <c r="C140" s="235"/>
      <c r="D140" s="236" t="s">
        <v>225</v>
      </c>
      <c r="E140" s="237" t="s">
        <v>19</v>
      </c>
      <c r="F140" s="238" t="s">
        <v>245</v>
      </c>
      <c r="G140" s="235"/>
      <c r="H140" s="239">
        <v>19.076000000000001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225</v>
      </c>
      <c r="AU140" s="245" t="s">
        <v>81</v>
      </c>
      <c r="AV140" s="13" t="s">
        <v>81</v>
      </c>
      <c r="AW140" s="13" t="s">
        <v>33</v>
      </c>
      <c r="AX140" s="13" t="s">
        <v>72</v>
      </c>
      <c r="AY140" s="245" t="s">
        <v>214</v>
      </c>
    </row>
    <row r="141" s="14" customFormat="1">
      <c r="A141" s="14"/>
      <c r="B141" s="246"/>
      <c r="C141" s="247"/>
      <c r="D141" s="236" t="s">
        <v>225</v>
      </c>
      <c r="E141" s="248" t="s">
        <v>19</v>
      </c>
      <c r="F141" s="249" t="s">
        <v>227</v>
      </c>
      <c r="G141" s="247"/>
      <c r="H141" s="250">
        <v>19.076000000000001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225</v>
      </c>
      <c r="AU141" s="256" t="s">
        <v>81</v>
      </c>
      <c r="AV141" s="14" t="s">
        <v>104</v>
      </c>
      <c r="AW141" s="14" t="s">
        <v>33</v>
      </c>
      <c r="AX141" s="14" t="s">
        <v>72</v>
      </c>
      <c r="AY141" s="256" t="s">
        <v>214</v>
      </c>
    </row>
    <row r="142" s="16" customFormat="1">
      <c r="A142" s="16"/>
      <c r="B142" s="267"/>
      <c r="C142" s="268"/>
      <c r="D142" s="236" t="s">
        <v>225</v>
      </c>
      <c r="E142" s="269" t="s">
        <v>19</v>
      </c>
      <c r="F142" s="270" t="s">
        <v>246</v>
      </c>
      <c r="G142" s="268"/>
      <c r="H142" s="271">
        <v>25.75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7" t="s">
        <v>225</v>
      </c>
      <c r="AU142" s="277" t="s">
        <v>81</v>
      </c>
      <c r="AV142" s="16" t="s">
        <v>221</v>
      </c>
      <c r="AW142" s="16" t="s">
        <v>33</v>
      </c>
      <c r="AX142" s="16" t="s">
        <v>79</v>
      </c>
      <c r="AY142" s="277" t="s">
        <v>214</v>
      </c>
    </row>
    <row r="143" s="2" customFormat="1" ht="24.15" customHeight="1">
      <c r="A143" s="41"/>
      <c r="B143" s="42"/>
      <c r="C143" s="216" t="s">
        <v>247</v>
      </c>
      <c r="D143" s="216" t="s">
        <v>216</v>
      </c>
      <c r="E143" s="217" t="s">
        <v>248</v>
      </c>
      <c r="F143" s="218" t="s">
        <v>249</v>
      </c>
      <c r="G143" s="219" t="s">
        <v>219</v>
      </c>
      <c r="H143" s="220">
        <v>109.24</v>
      </c>
      <c r="I143" s="221"/>
      <c r="J143" s="222">
        <f>ROUND(I143*H143,2)</f>
        <v>0</v>
      </c>
      <c r="K143" s="218" t="s">
        <v>220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0.054600000000000003</v>
      </c>
      <c r="R143" s="225">
        <f>Q143*H143</f>
        <v>5.9645039999999998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221</v>
      </c>
      <c r="AT143" s="227" t="s">
        <v>216</v>
      </c>
      <c r="AU143" s="227" t="s">
        <v>81</v>
      </c>
      <c r="AY143" s="20" t="s">
        <v>214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221</v>
      </c>
      <c r="BM143" s="227" t="s">
        <v>250</v>
      </c>
    </row>
    <row r="144" s="2" customFormat="1">
      <c r="A144" s="41"/>
      <c r="B144" s="42"/>
      <c r="C144" s="43"/>
      <c r="D144" s="229" t="s">
        <v>223</v>
      </c>
      <c r="E144" s="43"/>
      <c r="F144" s="230" t="s">
        <v>251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223</v>
      </c>
      <c r="AU144" s="20" t="s">
        <v>81</v>
      </c>
    </row>
    <row r="145" s="15" customFormat="1">
      <c r="A145" s="15"/>
      <c r="B145" s="257"/>
      <c r="C145" s="258"/>
      <c r="D145" s="236" t="s">
        <v>225</v>
      </c>
      <c r="E145" s="259" t="s">
        <v>19</v>
      </c>
      <c r="F145" s="260" t="s">
        <v>237</v>
      </c>
      <c r="G145" s="258"/>
      <c r="H145" s="259" t="s">
        <v>19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225</v>
      </c>
      <c r="AU145" s="266" t="s">
        <v>81</v>
      </c>
      <c r="AV145" s="15" t="s">
        <v>79</v>
      </c>
      <c r="AW145" s="15" t="s">
        <v>33</v>
      </c>
      <c r="AX145" s="15" t="s">
        <v>72</v>
      </c>
      <c r="AY145" s="266" t="s">
        <v>214</v>
      </c>
    </row>
    <row r="146" s="13" customFormat="1">
      <c r="A146" s="13"/>
      <c r="B146" s="234"/>
      <c r="C146" s="235"/>
      <c r="D146" s="236" t="s">
        <v>225</v>
      </c>
      <c r="E146" s="237" t="s">
        <v>19</v>
      </c>
      <c r="F146" s="238" t="s">
        <v>252</v>
      </c>
      <c r="G146" s="235"/>
      <c r="H146" s="239">
        <v>76.507999999999996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225</v>
      </c>
      <c r="AU146" s="245" t="s">
        <v>81</v>
      </c>
      <c r="AV146" s="13" t="s">
        <v>81</v>
      </c>
      <c r="AW146" s="13" t="s">
        <v>33</v>
      </c>
      <c r="AX146" s="13" t="s">
        <v>72</v>
      </c>
      <c r="AY146" s="245" t="s">
        <v>214</v>
      </c>
    </row>
    <row r="147" s="13" customFormat="1">
      <c r="A147" s="13"/>
      <c r="B147" s="234"/>
      <c r="C147" s="235"/>
      <c r="D147" s="236" t="s">
        <v>225</v>
      </c>
      <c r="E147" s="237" t="s">
        <v>19</v>
      </c>
      <c r="F147" s="238" t="s">
        <v>253</v>
      </c>
      <c r="G147" s="235"/>
      <c r="H147" s="239">
        <v>29.882000000000001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225</v>
      </c>
      <c r="AU147" s="245" t="s">
        <v>81</v>
      </c>
      <c r="AV147" s="13" t="s">
        <v>81</v>
      </c>
      <c r="AW147" s="13" t="s">
        <v>33</v>
      </c>
      <c r="AX147" s="13" t="s">
        <v>72</v>
      </c>
      <c r="AY147" s="245" t="s">
        <v>214</v>
      </c>
    </row>
    <row r="148" s="15" customFormat="1">
      <c r="A148" s="15"/>
      <c r="B148" s="257"/>
      <c r="C148" s="258"/>
      <c r="D148" s="236" t="s">
        <v>225</v>
      </c>
      <c r="E148" s="259" t="s">
        <v>19</v>
      </c>
      <c r="F148" s="260" t="s">
        <v>244</v>
      </c>
      <c r="G148" s="258"/>
      <c r="H148" s="259" t="s">
        <v>19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225</v>
      </c>
      <c r="AU148" s="266" t="s">
        <v>81</v>
      </c>
      <c r="AV148" s="15" t="s">
        <v>79</v>
      </c>
      <c r="AW148" s="15" t="s">
        <v>33</v>
      </c>
      <c r="AX148" s="15" t="s">
        <v>72</v>
      </c>
      <c r="AY148" s="266" t="s">
        <v>214</v>
      </c>
    </row>
    <row r="149" s="13" customFormat="1">
      <c r="A149" s="13"/>
      <c r="B149" s="234"/>
      <c r="C149" s="235"/>
      <c r="D149" s="236" t="s">
        <v>225</v>
      </c>
      <c r="E149" s="237" t="s">
        <v>19</v>
      </c>
      <c r="F149" s="238" t="s">
        <v>254</v>
      </c>
      <c r="G149" s="235"/>
      <c r="H149" s="239">
        <v>2.8500000000000001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225</v>
      </c>
      <c r="AU149" s="245" t="s">
        <v>81</v>
      </c>
      <c r="AV149" s="13" t="s">
        <v>81</v>
      </c>
      <c r="AW149" s="13" t="s">
        <v>33</v>
      </c>
      <c r="AX149" s="13" t="s">
        <v>72</v>
      </c>
      <c r="AY149" s="245" t="s">
        <v>214</v>
      </c>
    </row>
    <row r="150" s="14" customFormat="1">
      <c r="A150" s="14"/>
      <c r="B150" s="246"/>
      <c r="C150" s="247"/>
      <c r="D150" s="236" t="s">
        <v>225</v>
      </c>
      <c r="E150" s="248" t="s">
        <v>19</v>
      </c>
      <c r="F150" s="249" t="s">
        <v>227</v>
      </c>
      <c r="G150" s="247"/>
      <c r="H150" s="250">
        <v>109.24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225</v>
      </c>
      <c r="AU150" s="256" t="s">
        <v>81</v>
      </c>
      <c r="AV150" s="14" t="s">
        <v>104</v>
      </c>
      <c r="AW150" s="14" t="s">
        <v>33</v>
      </c>
      <c r="AX150" s="14" t="s">
        <v>79</v>
      </c>
      <c r="AY150" s="256" t="s">
        <v>214</v>
      </c>
    </row>
    <row r="151" s="2" customFormat="1" ht="24.15" customHeight="1">
      <c r="A151" s="41"/>
      <c r="B151" s="42"/>
      <c r="C151" s="216" t="s">
        <v>255</v>
      </c>
      <c r="D151" s="216" t="s">
        <v>216</v>
      </c>
      <c r="E151" s="217" t="s">
        <v>256</v>
      </c>
      <c r="F151" s="218" t="s">
        <v>257</v>
      </c>
      <c r="G151" s="219" t="s">
        <v>258</v>
      </c>
      <c r="H151" s="220">
        <v>4</v>
      </c>
      <c r="I151" s="221"/>
      <c r="J151" s="222">
        <f>ROUND(I151*H151,2)</f>
        <v>0</v>
      </c>
      <c r="K151" s="218" t="s">
        <v>220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0.068260000000000001</v>
      </c>
      <c r="R151" s="225">
        <f>Q151*H151</f>
        <v>0.27304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221</v>
      </c>
      <c r="AT151" s="227" t="s">
        <v>216</v>
      </c>
      <c r="AU151" s="227" t="s">
        <v>81</v>
      </c>
      <c r="AY151" s="20" t="s">
        <v>214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79</v>
      </c>
      <c r="BK151" s="228">
        <f>ROUND(I151*H151,2)</f>
        <v>0</v>
      </c>
      <c r="BL151" s="20" t="s">
        <v>221</v>
      </c>
      <c r="BM151" s="227" t="s">
        <v>259</v>
      </c>
    </row>
    <row r="152" s="2" customFormat="1">
      <c r="A152" s="41"/>
      <c r="B152" s="42"/>
      <c r="C152" s="43"/>
      <c r="D152" s="229" t="s">
        <v>223</v>
      </c>
      <c r="E152" s="43"/>
      <c r="F152" s="230" t="s">
        <v>260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223</v>
      </c>
      <c r="AU152" s="20" t="s">
        <v>81</v>
      </c>
    </row>
    <row r="153" s="2" customFormat="1" ht="24.15" customHeight="1">
      <c r="A153" s="41"/>
      <c r="B153" s="42"/>
      <c r="C153" s="216" t="s">
        <v>261</v>
      </c>
      <c r="D153" s="216" t="s">
        <v>216</v>
      </c>
      <c r="E153" s="217" t="s">
        <v>262</v>
      </c>
      <c r="F153" s="218" t="s">
        <v>263</v>
      </c>
      <c r="G153" s="219" t="s">
        <v>258</v>
      </c>
      <c r="H153" s="220">
        <v>1</v>
      </c>
      <c r="I153" s="221"/>
      <c r="J153" s="222">
        <f>ROUND(I153*H153,2)</f>
        <v>0</v>
      </c>
      <c r="K153" s="218" t="s">
        <v>220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0.039629999999999999</v>
      </c>
      <c r="R153" s="225">
        <f>Q153*H153</f>
        <v>0.039629999999999999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221</v>
      </c>
      <c r="AT153" s="227" t="s">
        <v>216</v>
      </c>
      <c r="AU153" s="227" t="s">
        <v>81</v>
      </c>
      <c r="AY153" s="20" t="s">
        <v>214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79</v>
      </c>
      <c r="BK153" s="228">
        <f>ROUND(I153*H153,2)</f>
        <v>0</v>
      </c>
      <c r="BL153" s="20" t="s">
        <v>221</v>
      </c>
      <c r="BM153" s="227" t="s">
        <v>264</v>
      </c>
    </row>
    <row r="154" s="2" customFormat="1">
      <c r="A154" s="41"/>
      <c r="B154" s="42"/>
      <c r="C154" s="43"/>
      <c r="D154" s="229" t="s">
        <v>223</v>
      </c>
      <c r="E154" s="43"/>
      <c r="F154" s="230" t="s">
        <v>265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223</v>
      </c>
      <c r="AU154" s="20" t="s">
        <v>81</v>
      </c>
    </row>
    <row r="155" s="2" customFormat="1" ht="21.75" customHeight="1">
      <c r="A155" s="41"/>
      <c r="B155" s="42"/>
      <c r="C155" s="216" t="s">
        <v>266</v>
      </c>
      <c r="D155" s="216" t="s">
        <v>216</v>
      </c>
      <c r="E155" s="217" t="s">
        <v>267</v>
      </c>
      <c r="F155" s="218" t="s">
        <v>268</v>
      </c>
      <c r="G155" s="219" t="s">
        <v>258</v>
      </c>
      <c r="H155" s="220">
        <v>6</v>
      </c>
      <c r="I155" s="221"/>
      <c r="J155" s="222">
        <f>ROUND(I155*H155,2)</f>
        <v>0</v>
      </c>
      <c r="K155" s="218" t="s">
        <v>220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0.063549999999999995</v>
      </c>
      <c r="R155" s="225">
        <f>Q155*H155</f>
        <v>0.38129999999999997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221</v>
      </c>
      <c r="AT155" s="227" t="s">
        <v>216</v>
      </c>
      <c r="AU155" s="227" t="s">
        <v>81</v>
      </c>
      <c r="AY155" s="20" t="s">
        <v>214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79</v>
      </c>
      <c r="BK155" s="228">
        <f>ROUND(I155*H155,2)</f>
        <v>0</v>
      </c>
      <c r="BL155" s="20" t="s">
        <v>221</v>
      </c>
      <c r="BM155" s="227" t="s">
        <v>269</v>
      </c>
    </row>
    <row r="156" s="2" customFormat="1">
      <c r="A156" s="41"/>
      <c r="B156" s="42"/>
      <c r="C156" s="43"/>
      <c r="D156" s="229" t="s">
        <v>223</v>
      </c>
      <c r="E156" s="43"/>
      <c r="F156" s="230" t="s">
        <v>270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223</v>
      </c>
      <c r="AU156" s="20" t="s">
        <v>81</v>
      </c>
    </row>
    <row r="157" s="2" customFormat="1" ht="16.5" customHeight="1">
      <c r="A157" s="41"/>
      <c r="B157" s="42"/>
      <c r="C157" s="216" t="s">
        <v>271</v>
      </c>
      <c r="D157" s="216" t="s">
        <v>216</v>
      </c>
      <c r="E157" s="217" t="s">
        <v>272</v>
      </c>
      <c r="F157" s="218" t="s">
        <v>273</v>
      </c>
      <c r="G157" s="219" t="s">
        <v>274</v>
      </c>
      <c r="H157" s="220">
        <v>1.75</v>
      </c>
      <c r="I157" s="221"/>
      <c r="J157" s="222">
        <f>ROUND(I157*H157,2)</f>
        <v>0</v>
      </c>
      <c r="K157" s="218" t="s">
        <v>220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0.00025999999999999998</v>
      </c>
      <c r="R157" s="225">
        <f>Q157*H157</f>
        <v>0.00045499999999999995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221</v>
      </c>
      <c r="AT157" s="227" t="s">
        <v>216</v>
      </c>
      <c r="AU157" s="227" t="s">
        <v>81</v>
      </c>
      <c r="AY157" s="20" t="s">
        <v>214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79</v>
      </c>
      <c r="BK157" s="228">
        <f>ROUND(I157*H157,2)</f>
        <v>0</v>
      </c>
      <c r="BL157" s="20" t="s">
        <v>221</v>
      </c>
      <c r="BM157" s="227" t="s">
        <v>275</v>
      </c>
    </row>
    <row r="158" s="2" customFormat="1">
      <c r="A158" s="41"/>
      <c r="B158" s="42"/>
      <c r="C158" s="43"/>
      <c r="D158" s="229" t="s">
        <v>223</v>
      </c>
      <c r="E158" s="43"/>
      <c r="F158" s="230" t="s">
        <v>276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223</v>
      </c>
      <c r="AU158" s="20" t="s">
        <v>81</v>
      </c>
    </row>
    <row r="159" s="12" customFormat="1" ht="22.8" customHeight="1">
      <c r="A159" s="12"/>
      <c r="B159" s="200"/>
      <c r="C159" s="201"/>
      <c r="D159" s="202" t="s">
        <v>71</v>
      </c>
      <c r="E159" s="214" t="s">
        <v>277</v>
      </c>
      <c r="F159" s="214" t="s">
        <v>278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SUM(P160:P194)</f>
        <v>0</v>
      </c>
      <c r="Q159" s="208"/>
      <c r="R159" s="209">
        <f>SUM(R160:R194)</f>
        <v>68.637</v>
      </c>
      <c r="S159" s="208"/>
      <c r="T159" s="210">
        <f>SUM(T160:T194)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79</v>
      </c>
      <c r="AT159" s="212" t="s">
        <v>71</v>
      </c>
      <c r="AU159" s="212" t="s">
        <v>79</v>
      </c>
      <c r="AY159" s="211" t="s">
        <v>214</v>
      </c>
      <c r="BK159" s="213">
        <f>SUM(BK160:BK194)</f>
        <v>0</v>
      </c>
    </row>
    <row r="160" s="2" customFormat="1" ht="24.15" customHeight="1">
      <c r="A160" s="41"/>
      <c r="B160" s="42"/>
      <c r="C160" s="216" t="s">
        <v>279</v>
      </c>
      <c r="D160" s="216" t="s">
        <v>216</v>
      </c>
      <c r="E160" s="217" t="s">
        <v>280</v>
      </c>
      <c r="F160" s="218" t="s">
        <v>281</v>
      </c>
      <c r="G160" s="219" t="s">
        <v>282</v>
      </c>
      <c r="H160" s="220">
        <v>61.374000000000002</v>
      </c>
      <c r="I160" s="221"/>
      <c r="J160" s="222">
        <f>ROUND(I160*H160,2)</f>
        <v>0</v>
      </c>
      <c r="K160" s="218" t="s">
        <v>220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221</v>
      </c>
      <c r="AT160" s="227" t="s">
        <v>216</v>
      </c>
      <c r="AU160" s="227" t="s">
        <v>81</v>
      </c>
      <c r="AY160" s="20" t="s">
        <v>214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79</v>
      </c>
      <c r="BK160" s="228">
        <f>ROUND(I160*H160,2)</f>
        <v>0</v>
      </c>
      <c r="BL160" s="20" t="s">
        <v>221</v>
      </c>
      <c r="BM160" s="227" t="s">
        <v>283</v>
      </c>
    </row>
    <row r="161" s="2" customFormat="1">
      <c r="A161" s="41"/>
      <c r="B161" s="42"/>
      <c r="C161" s="43"/>
      <c r="D161" s="229" t="s">
        <v>223</v>
      </c>
      <c r="E161" s="43"/>
      <c r="F161" s="230" t="s">
        <v>284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223</v>
      </c>
      <c r="AU161" s="20" t="s">
        <v>81</v>
      </c>
    </row>
    <row r="162" s="15" customFormat="1">
      <c r="A162" s="15"/>
      <c r="B162" s="257"/>
      <c r="C162" s="258"/>
      <c r="D162" s="236" t="s">
        <v>225</v>
      </c>
      <c r="E162" s="259" t="s">
        <v>19</v>
      </c>
      <c r="F162" s="260" t="s">
        <v>285</v>
      </c>
      <c r="G162" s="258"/>
      <c r="H162" s="259" t="s">
        <v>19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225</v>
      </c>
      <c r="AU162" s="266" t="s">
        <v>81</v>
      </c>
      <c r="AV162" s="15" t="s">
        <v>79</v>
      </c>
      <c r="AW162" s="15" t="s">
        <v>33</v>
      </c>
      <c r="AX162" s="15" t="s">
        <v>72</v>
      </c>
      <c r="AY162" s="266" t="s">
        <v>214</v>
      </c>
    </row>
    <row r="163" s="13" customFormat="1">
      <c r="A163" s="13"/>
      <c r="B163" s="234"/>
      <c r="C163" s="235"/>
      <c r="D163" s="236" t="s">
        <v>225</v>
      </c>
      <c r="E163" s="237" t="s">
        <v>19</v>
      </c>
      <c r="F163" s="238" t="s">
        <v>286</v>
      </c>
      <c r="G163" s="235"/>
      <c r="H163" s="239">
        <v>6.5510000000000002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225</v>
      </c>
      <c r="AU163" s="245" t="s">
        <v>81</v>
      </c>
      <c r="AV163" s="13" t="s">
        <v>81</v>
      </c>
      <c r="AW163" s="13" t="s">
        <v>33</v>
      </c>
      <c r="AX163" s="13" t="s">
        <v>72</v>
      </c>
      <c r="AY163" s="245" t="s">
        <v>214</v>
      </c>
    </row>
    <row r="164" s="13" customFormat="1">
      <c r="A164" s="13"/>
      <c r="B164" s="234"/>
      <c r="C164" s="235"/>
      <c r="D164" s="236" t="s">
        <v>225</v>
      </c>
      <c r="E164" s="237" t="s">
        <v>19</v>
      </c>
      <c r="F164" s="238" t="s">
        <v>287</v>
      </c>
      <c r="G164" s="235"/>
      <c r="H164" s="239">
        <v>5.1609999999999996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225</v>
      </c>
      <c r="AU164" s="245" t="s">
        <v>81</v>
      </c>
      <c r="AV164" s="13" t="s">
        <v>81</v>
      </c>
      <c r="AW164" s="13" t="s">
        <v>33</v>
      </c>
      <c r="AX164" s="13" t="s">
        <v>72</v>
      </c>
      <c r="AY164" s="245" t="s">
        <v>214</v>
      </c>
    </row>
    <row r="165" s="13" customFormat="1">
      <c r="A165" s="13"/>
      <c r="B165" s="234"/>
      <c r="C165" s="235"/>
      <c r="D165" s="236" t="s">
        <v>225</v>
      </c>
      <c r="E165" s="237" t="s">
        <v>19</v>
      </c>
      <c r="F165" s="238" t="s">
        <v>288</v>
      </c>
      <c r="G165" s="235"/>
      <c r="H165" s="239">
        <v>1.268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225</v>
      </c>
      <c r="AU165" s="245" t="s">
        <v>81</v>
      </c>
      <c r="AV165" s="13" t="s">
        <v>81</v>
      </c>
      <c r="AW165" s="13" t="s">
        <v>33</v>
      </c>
      <c r="AX165" s="13" t="s">
        <v>72</v>
      </c>
      <c r="AY165" s="245" t="s">
        <v>214</v>
      </c>
    </row>
    <row r="166" s="13" customFormat="1">
      <c r="A166" s="13"/>
      <c r="B166" s="234"/>
      <c r="C166" s="235"/>
      <c r="D166" s="236" t="s">
        <v>225</v>
      </c>
      <c r="E166" s="237" t="s">
        <v>19</v>
      </c>
      <c r="F166" s="238" t="s">
        <v>289</v>
      </c>
      <c r="G166" s="235"/>
      <c r="H166" s="239">
        <v>11.538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81</v>
      </c>
      <c r="AV166" s="13" t="s">
        <v>81</v>
      </c>
      <c r="AW166" s="13" t="s">
        <v>33</v>
      </c>
      <c r="AX166" s="13" t="s">
        <v>72</v>
      </c>
      <c r="AY166" s="245" t="s">
        <v>214</v>
      </c>
    </row>
    <row r="167" s="13" customFormat="1">
      <c r="A167" s="13"/>
      <c r="B167" s="234"/>
      <c r="C167" s="235"/>
      <c r="D167" s="236" t="s">
        <v>225</v>
      </c>
      <c r="E167" s="237" t="s">
        <v>19</v>
      </c>
      <c r="F167" s="238" t="s">
        <v>290</v>
      </c>
      <c r="G167" s="235"/>
      <c r="H167" s="239">
        <v>0.34300000000000003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225</v>
      </c>
      <c r="AU167" s="245" t="s">
        <v>81</v>
      </c>
      <c r="AV167" s="13" t="s">
        <v>81</v>
      </c>
      <c r="AW167" s="13" t="s">
        <v>33</v>
      </c>
      <c r="AX167" s="13" t="s">
        <v>72</v>
      </c>
      <c r="AY167" s="245" t="s">
        <v>214</v>
      </c>
    </row>
    <row r="168" s="13" customFormat="1">
      <c r="A168" s="13"/>
      <c r="B168" s="234"/>
      <c r="C168" s="235"/>
      <c r="D168" s="236" t="s">
        <v>225</v>
      </c>
      <c r="E168" s="237" t="s">
        <v>19</v>
      </c>
      <c r="F168" s="238" t="s">
        <v>291</v>
      </c>
      <c r="G168" s="235"/>
      <c r="H168" s="239">
        <v>8.1170000000000009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225</v>
      </c>
      <c r="AU168" s="245" t="s">
        <v>81</v>
      </c>
      <c r="AV168" s="13" t="s">
        <v>81</v>
      </c>
      <c r="AW168" s="13" t="s">
        <v>33</v>
      </c>
      <c r="AX168" s="13" t="s">
        <v>72</v>
      </c>
      <c r="AY168" s="245" t="s">
        <v>214</v>
      </c>
    </row>
    <row r="169" s="13" customFormat="1">
      <c r="A169" s="13"/>
      <c r="B169" s="234"/>
      <c r="C169" s="235"/>
      <c r="D169" s="236" t="s">
        <v>225</v>
      </c>
      <c r="E169" s="237" t="s">
        <v>19</v>
      </c>
      <c r="F169" s="238" t="s">
        <v>292</v>
      </c>
      <c r="G169" s="235"/>
      <c r="H169" s="239">
        <v>4.5490000000000004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225</v>
      </c>
      <c r="AU169" s="245" t="s">
        <v>81</v>
      </c>
      <c r="AV169" s="13" t="s">
        <v>81</v>
      </c>
      <c r="AW169" s="13" t="s">
        <v>33</v>
      </c>
      <c r="AX169" s="13" t="s">
        <v>72</v>
      </c>
      <c r="AY169" s="245" t="s">
        <v>214</v>
      </c>
    </row>
    <row r="170" s="13" customFormat="1">
      <c r="A170" s="13"/>
      <c r="B170" s="234"/>
      <c r="C170" s="235"/>
      <c r="D170" s="236" t="s">
        <v>225</v>
      </c>
      <c r="E170" s="237" t="s">
        <v>19</v>
      </c>
      <c r="F170" s="238" t="s">
        <v>293</v>
      </c>
      <c r="G170" s="235"/>
      <c r="H170" s="239">
        <v>21.158999999999999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225</v>
      </c>
      <c r="AU170" s="245" t="s">
        <v>81</v>
      </c>
      <c r="AV170" s="13" t="s">
        <v>81</v>
      </c>
      <c r="AW170" s="13" t="s">
        <v>33</v>
      </c>
      <c r="AX170" s="13" t="s">
        <v>72</v>
      </c>
      <c r="AY170" s="245" t="s">
        <v>214</v>
      </c>
    </row>
    <row r="171" s="13" customFormat="1">
      <c r="A171" s="13"/>
      <c r="B171" s="234"/>
      <c r="C171" s="235"/>
      <c r="D171" s="236" t="s">
        <v>225</v>
      </c>
      <c r="E171" s="237" t="s">
        <v>19</v>
      </c>
      <c r="F171" s="238" t="s">
        <v>294</v>
      </c>
      <c r="G171" s="235"/>
      <c r="H171" s="239">
        <v>1.1930000000000001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225</v>
      </c>
      <c r="AU171" s="245" t="s">
        <v>81</v>
      </c>
      <c r="AV171" s="13" t="s">
        <v>81</v>
      </c>
      <c r="AW171" s="13" t="s">
        <v>33</v>
      </c>
      <c r="AX171" s="13" t="s">
        <v>72</v>
      </c>
      <c r="AY171" s="245" t="s">
        <v>214</v>
      </c>
    </row>
    <row r="172" s="13" customFormat="1">
      <c r="A172" s="13"/>
      <c r="B172" s="234"/>
      <c r="C172" s="235"/>
      <c r="D172" s="236" t="s">
        <v>225</v>
      </c>
      <c r="E172" s="237" t="s">
        <v>19</v>
      </c>
      <c r="F172" s="238" t="s">
        <v>295</v>
      </c>
      <c r="G172" s="235"/>
      <c r="H172" s="239">
        <v>0.55900000000000005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225</v>
      </c>
      <c r="AU172" s="245" t="s">
        <v>81</v>
      </c>
      <c r="AV172" s="13" t="s">
        <v>81</v>
      </c>
      <c r="AW172" s="13" t="s">
        <v>33</v>
      </c>
      <c r="AX172" s="13" t="s">
        <v>72</v>
      </c>
      <c r="AY172" s="245" t="s">
        <v>214</v>
      </c>
    </row>
    <row r="173" s="13" customFormat="1">
      <c r="A173" s="13"/>
      <c r="B173" s="234"/>
      <c r="C173" s="235"/>
      <c r="D173" s="236" t="s">
        <v>225</v>
      </c>
      <c r="E173" s="237" t="s">
        <v>19</v>
      </c>
      <c r="F173" s="238" t="s">
        <v>296</v>
      </c>
      <c r="G173" s="235"/>
      <c r="H173" s="239">
        <v>0.27800000000000002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225</v>
      </c>
      <c r="AU173" s="245" t="s">
        <v>81</v>
      </c>
      <c r="AV173" s="13" t="s">
        <v>81</v>
      </c>
      <c r="AW173" s="13" t="s">
        <v>33</v>
      </c>
      <c r="AX173" s="13" t="s">
        <v>72</v>
      </c>
      <c r="AY173" s="245" t="s">
        <v>214</v>
      </c>
    </row>
    <row r="174" s="13" customFormat="1">
      <c r="A174" s="13"/>
      <c r="B174" s="234"/>
      <c r="C174" s="235"/>
      <c r="D174" s="236" t="s">
        <v>225</v>
      </c>
      <c r="E174" s="237" t="s">
        <v>19</v>
      </c>
      <c r="F174" s="238" t="s">
        <v>297</v>
      </c>
      <c r="G174" s="235"/>
      <c r="H174" s="239">
        <v>0.29599999999999999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225</v>
      </c>
      <c r="AU174" s="245" t="s">
        <v>81</v>
      </c>
      <c r="AV174" s="13" t="s">
        <v>81</v>
      </c>
      <c r="AW174" s="13" t="s">
        <v>33</v>
      </c>
      <c r="AX174" s="13" t="s">
        <v>72</v>
      </c>
      <c r="AY174" s="245" t="s">
        <v>214</v>
      </c>
    </row>
    <row r="175" s="13" customFormat="1">
      <c r="A175" s="13"/>
      <c r="B175" s="234"/>
      <c r="C175" s="235"/>
      <c r="D175" s="236" t="s">
        <v>225</v>
      </c>
      <c r="E175" s="237" t="s">
        <v>19</v>
      </c>
      <c r="F175" s="238" t="s">
        <v>298</v>
      </c>
      <c r="G175" s="235"/>
      <c r="H175" s="239">
        <v>0.36199999999999999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81</v>
      </c>
      <c r="AV175" s="13" t="s">
        <v>81</v>
      </c>
      <c r="AW175" s="13" t="s">
        <v>33</v>
      </c>
      <c r="AX175" s="13" t="s">
        <v>72</v>
      </c>
      <c r="AY175" s="245" t="s">
        <v>214</v>
      </c>
    </row>
    <row r="176" s="14" customFormat="1">
      <c r="A176" s="14"/>
      <c r="B176" s="246"/>
      <c r="C176" s="247"/>
      <c r="D176" s="236" t="s">
        <v>225</v>
      </c>
      <c r="E176" s="248" t="s">
        <v>19</v>
      </c>
      <c r="F176" s="249" t="s">
        <v>227</v>
      </c>
      <c r="G176" s="247"/>
      <c r="H176" s="250">
        <v>61.374000000000002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225</v>
      </c>
      <c r="AU176" s="256" t="s">
        <v>81</v>
      </c>
      <c r="AV176" s="14" t="s">
        <v>104</v>
      </c>
      <c r="AW176" s="14" t="s">
        <v>33</v>
      </c>
      <c r="AX176" s="14" t="s">
        <v>79</v>
      </c>
      <c r="AY176" s="256" t="s">
        <v>214</v>
      </c>
    </row>
    <row r="177" s="2" customFormat="1" ht="16.5" customHeight="1">
      <c r="A177" s="41"/>
      <c r="B177" s="42"/>
      <c r="C177" s="278" t="s">
        <v>299</v>
      </c>
      <c r="D177" s="278" t="s">
        <v>300</v>
      </c>
      <c r="E177" s="279" t="s">
        <v>301</v>
      </c>
      <c r="F177" s="280" t="s">
        <v>302</v>
      </c>
      <c r="G177" s="281" t="s">
        <v>282</v>
      </c>
      <c r="H177" s="282">
        <v>67.510999999999996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43</v>
      </c>
      <c r="O177" s="87"/>
      <c r="P177" s="225">
        <f>O177*H177</f>
        <v>0</v>
      </c>
      <c r="Q177" s="225">
        <v>1</v>
      </c>
      <c r="R177" s="225">
        <f>Q177*H177</f>
        <v>67.510999999999996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266</v>
      </c>
      <c r="AT177" s="227" t="s">
        <v>300</v>
      </c>
      <c r="AU177" s="227" t="s">
        <v>81</v>
      </c>
      <c r="AY177" s="20" t="s">
        <v>214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79</v>
      </c>
      <c r="BK177" s="228">
        <f>ROUND(I177*H177,2)</f>
        <v>0</v>
      </c>
      <c r="BL177" s="20" t="s">
        <v>221</v>
      </c>
      <c r="BM177" s="227" t="s">
        <v>303</v>
      </c>
    </row>
    <row r="178" s="13" customFormat="1">
      <c r="A178" s="13"/>
      <c r="B178" s="234"/>
      <c r="C178" s="235"/>
      <c r="D178" s="236" t="s">
        <v>225</v>
      </c>
      <c r="E178" s="235"/>
      <c r="F178" s="238" t="s">
        <v>304</v>
      </c>
      <c r="G178" s="235"/>
      <c r="H178" s="239">
        <v>67.510999999999996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225</v>
      </c>
      <c r="AU178" s="245" t="s">
        <v>81</v>
      </c>
      <c r="AV178" s="13" t="s">
        <v>81</v>
      </c>
      <c r="AW178" s="13" t="s">
        <v>4</v>
      </c>
      <c r="AX178" s="13" t="s">
        <v>79</v>
      </c>
      <c r="AY178" s="245" t="s">
        <v>214</v>
      </c>
    </row>
    <row r="179" s="2" customFormat="1" ht="24.15" customHeight="1">
      <c r="A179" s="41"/>
      <c r="B179" s="42"/>
      <c r="C179" s="216" t="s">
        <v>305</v>
      </c>
      <c r="D179" s="216" t="s">
        <v>216</v>
      </c>
      <c r="E179" s="217" t="s">
        <v>306</v>
      </c>
      <c r="F179" s="218" t="s">
        <v>307</v>
      </c>
      <c r="G179" s="219" t="s">
        <v>282</v>
      </c>
      <c r="H179" s="220">
        <v>1.1259999999999999</v>
      </c>
      <c r="I179" s="221"/>
      <c r="J179" s="222">
        <f>ROUND(I179*H179,2)</f>
        <v>0</v>
      </c>
      <c r="K179" s="218" t="s">
        <v>220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221</v>
      </c>
      <c r="AT179" s="227" t="s">
        <v>216</v>
      </c>
      <c r="AU179" s="227" t="s">
        <v>81</v>
      </c>
      <c r="AY179" s="20" t="s">
        <v>214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79</v>
      </c>
      <c r="BK179" s="228">
        <f>ROUND(I179*H179,2)</f>
        <v>0</v>
      </c>
      <c r="BL179" s="20" t="s">
        <v>221</v>
      </c>
      <c r="BM179" s="227" t="s">
        <v>308</v>
      </c>
    </row>
    <row r="180" s="2" customFormat="1">
      <c r="A180" s="41"/>
      <c r="B180" s="42"/>
      <c r="C180" s="43"/>
      <c r="D180" s="229" t="s">
        <v>223</v>
      </c>
      <c r="E180" s="43"/>
      <c r="F180" s="230" t="s">
        <v>309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223</v>
      </c>
      <c r="AU180" s="20" t="s">
        <v>81</v>
      </c>
    </row>
    <row r="181" s="15" customFormat="1">
      <c r="A181" s="15"/>
      <c r="B181" s="257"/>
      <c r="C181" s="258"/>
      <c r="D181" s="236" t="s">
        <v>225</v>
      </c>
      <c r="E181" s="259" t="s">
        <v>19</v>
      </c>
      <c r="F181" s="260" t="s">
        <v>310</v>
      </c>
      <c r="G181" s="258"/>
      <c r="H181" s="259" t="s">
        <v>19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225</v>
      </c>
      <c r="AU181" s="266" t="s">
        <v>81</v>
      </c>
      <c r="AV181" s="15" t="s">
        <v>79</v>
      </c>
      <c r="AW181" s="15" t="s">
        <v>33</v>
      </c>
      <c r="AX181" s="15" t="s">
        <v>72</v>
      </c>
      <c r="AY181" s="266" t="s">
        <v>214</v>
      </c>
    </row>
    <row r="182" s="13" customFormat="1">
      <c r="A182" s="13"/>
      <c r="B182" s="234"/>
      <c r="C182" s="235"/>
      <c r="D182" s="236" t="s">
        <v>225</v>
      </c>
      <c r="E182" s="237" t="s">
        <v>19</v>
      </c>
      <c r="F182" s="238" t="s">
        <v>311</v>
      </c>
      <c r="G182" s="235"/>
      <c r="H182" s="239">
        <v>0.031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225</v>
      </c>
      <c r="AU182" s="245" t="s">
        <v>81</v>
      </c>
      <c r="AV182" s="13" t="s">
        <v>81</v>
      </c>
      <c r="AW182" s="13" t="s">
        <v>33</v>
      </c>
      <c r="AX182" s="13" t="s">
        <v>72</v>
      </c>
      <c r="AY182" s="245" t="s">
        <v>214</v>
      </c>
    </row>
    <row r="183" s="13" customFormat="1">
      <c r="A183" s="13"/>
      <c r="B183" s="234"/>
      <c r="C183" s="235"/>
      <c r="D183" s="236" t="s">
        <v>225</v>
      </c>
      <c r="E183" s="237" t="s">
        <v>19</v>
      </c>
      <c r="F183" s="238" t="s">
        <v>312</v>
      </c>
      <c r="G183" s="235"/>
      <c r="H183" s="239">
        <v>0.037999999999999999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225</v>
      </c>
      <c r="AU183" s="245" t="s">
        <v>81</v>
      </c>
      <c r="AV183" s="13" t="s">
        <v>81</v>
      </c>
      <c r="AW183" s="13" t="s">
        <v>33</v>
      </c>
      <c r="AX183" s="13" t="s">
        <v>72</v>
      </c>
      <c r="AY183" s="245" t="s">
        <v>214</v>
      </c>
    </row>
    <row r="184" s="13" customFormat="1">
      <c r="A184" s="13"/>
      <c r="B184" s="234"/>
      <c r="C184" s="235"/>
      <c r="D184" s="236" t="s">
        <v>225</v>
      </c>
      <c r="E184" s="237" t="s">
        <v>19</v>
      </c>
      <c r="F184" s="238" t="s">
        <v>313</v>
      </c>
      <c r="G184" s="235"/>
      <c r="H184" s="239">
        <v>0.58499999999999996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225</v>
      </c>
      <c r="AU184" s="245" t="s">
        <v>81</v>
      </c>
      <c r="AV184" s="13" t="s">
        <v>81</v>
      </c>
      <c r="AW184" s="13" t="s">
        <v>33</v>
      </c>
      <c r="AX184" s="13" t="s">
        <v>72</v>
      </c>
      <c r="AY184" s="245" t="s">
        <v>214</v>
      </c>
    </row>
    <row r="185" s="14" customFormat="1">
      <c r="A185" s="14"/>
      <c r="B185" s="246"/>
      <c r="C185" s="247"/>
      <c r="D185" s="236" t="s">
        <v>225</v>
      </c>
      <c r="E185" s="248" t="s">
        <v>19</v>
      </c>
      <c r="F185" s="249" t="s">
        <v>227</v>
      </c>
      <c r="G185" s="247"/>
      <c r="H185" s="250">
        <v>0.65400000000000003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225</v>
      </c>
      <c r="AU185" s="256" t="s">
        <v>81</v>
      </c>
      <c r="AV185" s="14" t="s">
        <v>104</v>
      </c>
      <c r="AW185" s="14" t="s">
        <v>33</v>
      </c>
      <c r="AX185" s="14" t="s">
        <v>72</v>
      </c>
      <c r="AY185" s="256" t="s">
        <v>214</v>
      </c>
    </row>
    <row r="186" s="13" customFormat="1">
      <c r="A186" s="13"/>
      <c r="B186" s="234"/>
      <c r="C186" s="235"/>
      <c r="D186" s="236" t="s">
        <v>225</v>
      </c>
      <c r="E186" s="237" t="s">
        <v>19</v>
      </c>
      <c r="F186" s="238" t="s">
        <v>314</v>
      </c>
      <c r="G186" s="235"/>
      <c r="H186" s="239">
        <v>0.065000000000000002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225</v>
      </c>
      <c r="AU186" s="245" t="s">
        <v>81</v>
      </c>
      <c r="AV186" s="13" t="s">
        <v>81</v>
      </c>
      <c r="AW186" s="13" t="s">
        <v>33</v>
      </c>
      <c r="AX186" s="13" t="s">
        <v>72</v>
      </c>
      <c r="AY186" s="245" t="s">
        <v>214</v>
      </c>
    </row>
    <row r="187" s="14" customFormat="1">
      <c r="A187" s="14"/>
      <c r="B187" s="246"/>
      <c r="C187" s="247"/>
      <c r="D187" s="236" t="s">
        <v>225</v>
      </c>
      <c r="E187" s="248" t="s">
        <v>19</v>
      </c>
      <c r="F187" s="249" t="s">
        <v>227</v>
      </c>
      <c r="G187" s="247"/>
      <c r="H187" s="250">
        <v>0.065000000000000002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225</v>
      </c>
      <c r="AU187" s="256" t="s">
        <v>81</v>
      </c>
      <c r="AV187" s="14" t="s">
        <v>104</v>
      </c>
      <c r="AW187" s="14" t="s">
        <v>33</v>
      </c>
      <c r="AX187" s="14" t="s">
        <v>72</v>
      </c>
      <c r="AY187" s="256" t="s">
        <v>214</v>
      </c>
    </row>
    <row r="188" s="15" customFormat="1">
      <c r="A188" s="15"/>
      <c r="B188" s="257"/>
      <c r="C188" s="258"/>
      <c r="D188" s="236" t="s">
        <v>225</v>
      </c>
      <c r="E188" s="259" t="s">
        <v>19</v>
      </c>
      <c r="F188" s="260" t="s">
        <v>315</v>
      </c>
      <c r="G188" s="258"/>
      <c r="H188" s="259" t="s">
        <v>19</v>
      </c>
      <c r="I188" s="261"/>
      <c r="J188" s="258"/>
      <c r="K188" s="258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225</v>
      </c>
      <c r="AU188" s="266" t="s">
        <v>81</v>
      </c>
      <c r="AV188" s="15" t="s">
        <v>79</v>
      </c>
      <c r="AW188" s="15" t="s">
        <v>33</v>
      </c>
      <c r="AX188" s="15" t="s">
        <v>72</v>
      </c>
      <c r="AY188" s="266" t="s">
        <v>214</v>
      </c>
    </row>
    <row r="189" s="13" customFormat="1">
      <c r="A189" s="13"/>
      <c r="B189" s="234"/>
      <c r="C189" s="235"/>
      <c r="D189" s="236" t="s">
        <v>225</v>
      </c>
      <c r="E189" s="237" t="s">
        <v>19</v>
      </c>
      <c r="F189" s="238" t="s">
        <v>316</v>
      </c>
      <c r="G189" s="235"/>
      <c r="H189" s="239">
        <v>0.27200000000000002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225</v>
      </c>
      <c r="AU189" s="245" t="s">
        <v>81</v>
      </c>
      <c r="AV189" s="13" t="s">
        <v>81</v>
      </c>
      <c r="AW189" s="13" t="s">
        <v>33</v>
      </c>
      <c r="AX189" s="13" t="s">
        <v>72</v>
      </c>
      <c r="AY189" s="245" t="s">
        <v>214</v>
      </c>
    </row>
    <row r="190" s="13" customFormat="1">
      <c r="A190" s="13"/>
      <c r="B190" s="234"/>
      <c r="C190" s="235"/>
      <c r="D190" s="236" t="s">
        <v>225</v>
      </c>
      <c r="E190" s="237" t="s">
        <v>19</v>
      </c>
      <c r="F190" s="238" t="s">
        <v>317</v>
      </c>
      <c r="G190" s="235"/>
      <c r="H190" s="239">
        <v>0.11600000000000001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225</v>
      </c>
      <c r="AU190" s="245" t="s">
        <v>81</v>
      </c>
      <c r="AV190" s="13" t="s">
        <v>81</v>
      </c>
      <c r="AW190" s="13" t="s">
        <v>33</v>
      </c>
      <c r="AX190" s="13" t="s">
        <v>72</v>
      </c>
      <c r="AY190" s="245" t="s">
        <v>214</v>
      </c>
    </row>
    <row r="191" s="13" customFormat="1">
      <c r="A191" s="13"/>
      <c r="B191" s="234"/>
      <c r="C191" s="235"/>
      <c r="D191" s="236" t="s">
        <v>225</v>
      </c>
      <c r="E191" s="237" t="s">
        <v>19</v>
      </c>
      <c r="F191" s="238" t="s">
        <v>318</v>
      </c>
      <c r="G191" s="235"/>
      <c r="H191" s="239">
        <v>0.019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225</v>
      </c>
      <c r="AU191" s="245" t="s">
        <v>81</v>
      </c>
      <c r="AV191" s="13" t="s">
        <v>81</v>
      </c>
      <c r="AW191" s="13" t="s">
        <v>33</v>
      </c>
      <c r="AX191" s="13" t="s">
        <v>72</v>
      </c>
      <c r="AY191" s="245" t="s">
        <v>214</v>
      </c>
    </row>
    <row r="192" s="14" customFormat="1">
      <c r="A192" s="14"/>
      <c r="B192" s="246"/>
      <c r="C192" s="247"/>
      <c r="D192" s="236" t="s">
        <v>225</v>
      </c>
      <c r="E192" s="248" t="s">
        <v>19</v>
      </c>
      <c r="F192" s="249" t="s">
        <v>227</v>
      </c>
      <c r="G192" s="247"/>
      <c r="H192" s="250">
        <v>0.40699999999999997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225</v>
      </c>
      <c r="AU192" s="256" t="s">
        <v>81</v>
      </c>
      <c r="AV192" s="14" t="s">
        <v>104</v>
      </c>
      <c r="AW192" s="14" t="s">
        <v>33</v>
      </c>
      <c r="AX192" s="14" t="s">
        <v>72</v>
      </c>
      <c r="AY192" s="256" t="s">
        <v>214</v>
      </c>
    </row>
    <row r="193" s="16" customFormat="1">
      <c r="A193" s="16"/>
      <c r="B193" s="267"/>
      <c r="C193" s="268"/>
      <c r="D193" s="236" t="s">
        <v>225</v>
      </c>
      <c r="E193" s="269" t="s">
        <v>19</v>
      </c>
      <c r="F193" s="270" t="s">
        <v>246</v>
      </c>
      <c r="G193" s="268"/>
      <c r="H193" s="271">
        <v>1.1259999999999999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7" t="s">
        <v>225</v>
      </c>
      <c r="AU193" s="277" t="s">
        <v>81</v>
      </c>
      <c r="AV193" s="16" t="s">
        <v>221</v>
      </c>
      <c r="AW193" s="16" t="s">
        <v>33</v>
      </c>
      <c r="AX193" s="16" t="s">
        <v>79</v>
      </c>
      <c r="AY193" s="277" t="s">
        <v>214</v>
      </c>
    </row>
    <row r="194" s="2" customFormat="1" ht="24.15" customHeight="1">
      <c r="A194" s="41"/>
      <c r="B194" s="42"/>
      <c r="C194" s="278" t="s">
        <v>319</v>
      </c>
      <c r="D194" s="278" t="s">
        <v>300</v>
      </c>
      <c r="E194" s="279" t="s">
        <v>320</v>
      </c>
      <c r="F194" s="280" t="s">
        <v>321</v>
      </c>
      <c r="G194" s="281" t="s">
        <v>282</v>
      </c>
      <c r="H194" s="282">
        <v>1.1259999999999999</v>
      </c>
      <c r="I194" s="283"/>
      <c r="J194" s="284">
        <f>ROUND(I194*H194,2)</f>
        <v>0</v>
      </c>
      <c r="K194" s="280" t="s">
        <v>19</v>
      </c>
      <c r="L194" s="285"/>
      <c r="M194" s="286" t="s">
        <v>19</v>
      </c>
      <c r="N194" s="287" t="s">
        <v>43</v>
      </c>
      <c r="O194" s="87"/>
      <c r="P194" s="225">
        <f>O194*H194</f>
        <v>0</v>
      </c>
      <c r="Q194" s="225">
        <v>1</v>
      </c>
      <c r="R194" s="225">
        <f>Q194*H194</f>
        <v>1.1259999999999999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266</v>
      </c>
      <c r="AT194" s="227" t="s">
        <v>300</v>
      </c>
      <c r="AU194" s="227" t="s">
        <v>81</v>
      </c>
      <c r="AY194" s="20" t="s">
        <v>214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79</v>
      </c>
      <c r="BK194" s="228">
        <f>ROUND(I194*H194,2)</f>
        <v>0</v>
      </c>
      <c r="BL194" s="20" t="s">
        <v>221</v>
      </c>
      <c r="BM194" s="227" t="s">
        <v>322</v>
      </c>
    </row>
    <row r="195" s="12" customFormat="1" ht="22.8" customHeight="1">
      <c r="A195" s="12"/>
      <c r="B195" s="200"/>
      <c r="C195" s="201"/>
      <c r="D195" s="202" t="s">
        <v>71</v>
      </c>
      <c r="E195" s="214" t="s">
        <v>221</v>
      </c>
      <c r="F195" s="214" t="s">
        <v>323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SUM(P196:P264)</f>
        <v>0</v>
      </c>
      <c r="Q195" s="208"/>
      <c r="R195" s="209">
        <f>SUM(R196:R264)</f>
        <v>277.91212689999998</v>
      </c>
      <c r="S195" s="208"/>
      <c r="T195" s="210">
        <f>SUM(T196:T264)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79</v>
      </c>
      <c r="AT195" s="212" t="s">
        <v>71</v>
      </c>
      <c r="AU195" s="212" t="s">
        <v>79</v>
      </c>
      <c r="AY195" s="211" t="s">
        <v>214</v>
      </c>
      <c r="BK195" s="213">
        <f>SUM(BK196:BK264)</f>
        <v>0</v>
      </c>
    </row>
    <row r="196" s="2" customFormat="1" ht="24.15" customHeight="1">
      <c r="A196" s="41"/>
      <c r="B196" s="42"/>
      <c r="C196" s="216" t="s">
        <v>324</v>
      </c>
      <c r="D196" s="216" t="s">
        <v>216</v>
      </c>
      <c r="E196" s="217" t="s">
        <v>325</v>
      </c>
      <c r="F196" s="218" t="s">
        <v>326</v>
      </c>
      <c r="G196" s="219" t="s">
        <v>327</v>
      </c>
      <c r="H196" s="220">
        <v>81</v>
      </c>
      <c r="I196" s="221"/>
      <c r="J196" s="222">
        <f>ROUND(I196*H196,2)</f>
        <v>0</v>
      </c>
      <c r="K196" s="218" t="s">
        <v>220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2.5020099999999998</v>
      </c>
      <c r="R196" s="225">
        <f>Q196*H196</f>
        <v>202.66280999999998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221</v>
      </c>
      <c r="AT196" s="227" t="s">
        <v>216</v>
      </c>
      <c r="AU196" s="227" t="s">
        <v>81</v>
      </c>
      <c r="AY196" s="20" t="s">
        <v>214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79</v>
      </c>
      <c r="BK196" s="228">
        <f>ROUND(I196*H196,2)</f>
        <v>0</v>
      </c>
      <c r="BL196" s="20" t="s">
        <v>221</v>
      </c>
      <c r="BM196" s="227" t="s">
        <v>328</v>
      </c>
    </row>
    <row r="197" s="2" customFormat="1">
      <c r="A197" s="41"/>
      <c r="B197" s="42"/>
      <c r="C197" s="43"/>
      <c r="D197" s="229" t="s">
        <v>223</v>
      </c>
      <c r="E197" s="43"/>
      <c r="F197" s="230" t="s">
        <v>329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223</v>
      </c>
      <c r="AU197" s="20" t="s">
        <v>81</v>
      </c>
    </row>
    <row r="198" s="13" customFormat="1">
      <c r="A198" s="13"/>
      <c r="B198" s="234"/>
      <c r="C198" s="235"/>
      <c r="D198" s="236" t="s">
        <v>225</v>
      </c>
      <c r="E198" s="237" t="s">
        <v>19</v>
      </c>
      <c r="F198" s="238" t="s">
        <v>330</v>
      </c>
      <c r="G198" s="235"/>
      <c r="H198" s="239">
        <v>50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225</v>
      </c>
      <c r="AU198" s="245" t="s">
        <v>81</v>
      </c>
      <c r="AV198" s="13" t="s">
        <v>81</v>
      </c>
      <c r="AW198" s="13" t="s">
        <v>33</v>
      </c>
      <c r="AX198" s="13" t="s">
        <v>72</v>
      </c>
      <c r="AY198" s="245" t="s">
        <v>214</v>
      </c>
    </row>
    <row r="199" s="13" customFormat="1">
      <c r="A199" s="13"/>
      <c r="B199" s="234"/>
      <c r="C199" s="235"/>
      <c r="D199" s="236" t="s">
        <v>225</v>
      </c>
      <c r="E199" s="237" t="s">
        <v>19</v>
      </c>
      <c r="F199" s="238" t="s">
        <v>331</v>
      </c>
      <c r="G199" s="235"/>
      <c r="H199" s="239">
        <v>31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225</v>
      </c>
      <c r="AU199" s="245" t="s">
        <v>81</v>
      </c>
      <c r="AV199" s="13" t="s">
        <v>81</v>
      </c>
      <c r="AW199" s="13" t="s">
        <v>33</v>
      </c>
      <c r="AX199" s="13" t="s">
        <v>72</v>
      </c>
      <c r="AY199" s="245" t="s">
        <v>214</v>
      </c>
    </row>
    <row r="200" s="14" customFormat="1">
      <c r="A200" s="14"/>
      <c r="B200" s="246"/>
      <c r="C200" s="247"/>
      <c r="D200" s="236" t="s">
        <v>225</v>
      </c>
      <c r="E200" s="248" t="s">
        <v>19</v>
      </c>
      <c r="F200" s="249" t="s">
        <v>227</v>
      </c>
      <c r="G200" s="247"/>
      <c r="H200" s="250">
        <v>81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225</v>
      </c>
      <c r="AU200" s="256" t="s">
        <v>81</v>
      </c>
      <c r="AV200" s="14" t="s">
        <v>104</v>
      </c>
      <c r="AW200" s="14" t="s">
        <v>33</v>
      </c>
      <c r="AX200" s="14" t="s">
        <v>79</v>
      </c>
      <c r="AY200" s="256" t="s">
        <v>214</v>
      </c>
    </row>
    <row r="201" s="2" customFormat="1" ht="49.05" customHeight="1">
      <c r="A201" s="41"/>
      <c r="B201" s="42"/>
      <c r="C201" s="216" t="s">
        <v>8</v>
      </c>
      <c r="D201" s="216" t="s">
        <v>216</v>
      </c>
      <c r="E201" s="217" t="s">
        <v>332</v>
      </c>
      <c r="F201" s="218" t="s">
        <v>333</v>
      </c>
      <c r="G201" s="219" t="s">
        <v>219</v>
      </c>
      <c r="H201" s="220">
        <v>1237</v>
      </c>
      <c r="I201" s="221"/>
      <c r="J201" s="222">
        <f>ROUND(I201*H201,2)</f>
        <v>0</v>
      </c>
      <c r="K201" s="218" t="s">
        <v>220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0.0097300000000000008</v>
      </c>
      <c r="R201" s="225">
        <f>Q201*H201</f>
        <v>12.036010000000001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221</v>
      </c>
      <c r="AT201" s="227" t="s">
        <v>216</v>
      </c>
      <c r="AU201" s="227" t="s">
        <v>81</v>
      </c>
      <c r="AY201" s="20" t="s">
        <v>214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79</v>
      </c>
      <c r="BK201" s="228">
        <f>ROUND(I201*H201,2)</f>
        <v>0</v>
      </c>
      <c r="BL201" s="20" t="s">
        <v>221</v>
      </c>
      <c r="BM201" s="227" t="s">
        <v>334</v>
      </c>
    </row>
    <row r="202" s="2" customFormat="1">
      <c r="A202" s="41"/>
      <c r="B202" s="42"/>
      <c r="C202" s="43"/>
      <c r="D202" s="229" t="s">
        <v>223</v>
      </c>
      <c r="E202" s="43"/>
      <c r="F202" s="230" t="s">
        <v>335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223</v>
      </c>
      <c r="AU202" s="20" t="s">
        <v>81</v>
      </c>
    </row>
    <row r="203" s="13" customFormat="1">
      <c r="A203" s="13"/>
      <c r="B203" s="234"/>
      <c r="C203" s="235"/>
      <c r="D203" s="236" t="s">
        <v>225</v>
      </c>
      <c r="E203" s="237" t="s">
        <v>19</v>
      </c>
      <c r="F203" s="238" t="s">
        <v>336</v>
      </c>
      <c r="G203" s="235"/>
      <c r="H203" s="239">
        <v>762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225</v>
      </c>
      <c r="AU203" s="245" t="s">
        <v>81</v>
      </c>
      <c r="AV203" s="13" t="s">
        <v>81</v>
      </c>
      <c r="AW203" s="13" t="s">
        <v>33</v>
      </c>
      <c r="AX203" s="13" t="s">
        <v>72</v>
      </c>
      <c r="AY203" s="245" t="s">
        <v>214</v>
      </c>
    </row>
    <row r="204" s="13" customFormat="1">
      <c r="A204" s="13"/>
      <c r="B204" s="234"/>
      <c r="C204" s="235"/>
      <c r="D204" s="236" t="s">
        <v>225</v>
      </c>
      <c r="E204" s="237" t="s">
        <v>19</v>
      </c>
      <c r="F204" s="238" t="s">
        <v>337</v>
      </c>
      <c r="G204" s="235"/>
      <c r="H204" s="239">
        <v>475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225</v>
      </c>
      <c r="AU204" s="245" t="s">
        <v>81</v>
      </c>
      <c r="AV204" s="13" t="s">
        <v>81</v>
      </c>
      <c r="AW204" s="13" t="s">
        <v>33</v>
      </c>
      <c r="AX204" s="13" t="s">
        <v>72</v>
      </c>
      <c r="AY204" s="245" t="s">
        <v>214</v>
      </c>
    </row>
    <row r="205" s="14" customFormat="1">
      <c r="A205" s="14"/>
      <c r="B205" s="246"/>
      <c r="C205" s="247"/>
      <c r="D205" s="236" t="s">
        <v>225</v>
      </c>
      <c r="E205" s="248" t="s">
        <v>19</v>
      </c>
      <c r="F205" s="249" t="s">
        <v>227</v>
      </c>
      <c r="G205" s="247"/>
      <c r="H205" s="250">
        <v>1237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225</v>
      </c>
      <c r="AU205" s="256" t="s">
        <v>81</v>
      </c>
      <c r="AV205" s="14" t="s">
        <v>104</v>
      </c>
      <c r="AW205" s="14" t="s">
        <v>33</v>
      </c>
      <c r="AX205" s="14" t="s">
        <v>79</v>
      </c>
      <c r="AY205" s="256" t="s">
        <v>214</v>
      </c>
    </row>
    <row r="206" s="2" customFormat="1" ht="44.25" customHeight="1">
      <c r="A206" s="41"/>
      <c r="B206" s="42"/>
      <c r="C206" s="216" t="s">
        <v>338</v>
      </c>
      <c r="D206" s="216" t="s">
        <v>216</v>
      </c>
      <c r="E206" s="217" t="s">
        <v>339</v>
      </c>
      <c r="F206" s="218" t="s">
        <v>340</v>
      </c>
      <c r="G206" s="219" t="s">
        <v>282</v>
      </c>
      <c r="H206" s="220">
        <v>4.2649999999999997</v>
      </c>
      <c r="I206" s="221"/>
      <c r="J206" s="222">
        <f>ROUND(I206*H206,2)</f>
        <v>0</v>
      </c>
      <c r="K206" s="218" t="s">
        <v>220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1.05555</v>
      </c>
      <c r="R206" s="225">
        <f>Q206*H206</f>
        <v>4.50192075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221</v>
      </c>
      <c r="AT206" s="227" t="s">
        <v>216</v>
      </c>
      <c r="AU206" s="227" t="s">
        <v>81</v>
      </c>
      <c r="AY206" s="20" t="s">
        <v>214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79</v>
      </c>
      <c r="BK206" s="228">
        <f>ROUND(I206*H206,2)</f>
        <v>0</v>
      </c>
      <c r="BL206" s="20" t="s">
        <v>221</v>
      </c>
      <c r="BM206" s="227" t="s">
        <v>341</v>
      </c>
    </row>
    <row r="207" s="2" customFormat="1">
      <c r="A207" s="41"/>
      <c r="B207" s="42"/>
      <c r="C207" s="43"/>
      <c r="D207" s="229" t="s">
        <v>223</v>
      </c>
      <c r="E207" s="43"/>
      <c r="F207" s="230" t="s">
        <v>342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223</v>
      </c>
      <c r="AU207" s="20" t="s">
        <v>81</v>
      </c>
    </row>
    <row r="208" s="15" customFormat="1">
      <c r="A208" s="15"/>
      <c r="B208" s="257"/>
      <c r="C208" s="258"/>
      <c r="D208" s="236" t="s">
        <v>225</v>
      </c>
      <c r="E208" s="259" t="s">
        <v>19</v>
      </c>
      <c r="F208" s="260" t="s">
        <v>343</v>
      </c>
      <c r="G208" s="258"/>
      <c r="H208" s="259" t="s">
        <v>19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225</v>
      </c>
      <c r="AU208" s="266" t="s">
        <v>81</v>
      </c>
      <c r="AV208" s="15" t="s">
        <v>79</v>
      </c>
      <c r="AW208" s="15" t="s">
        <v>33</v>
      </c>
      <c r="AX208" s="15" t="s">
        <v>72</v>
      </c>
      <c r="AY208" s="266" t="s">
        <v>214</v>
      </c>
    </row>
    <row r="209" s="13" customFormat="1">
      <c r="A209" s="13"/>
      <c r="B209" s="234"/>
      <c r="C209" s="235"/>
      <c r="D209" s="236" t="s">
        <v>225</v>
      </c>
      <c r="E209" s="237" t="s">
        <v>19</v>
      </c>
      <c r="F209" s="238" t="s">
        <v>344</v>
      </c>
      <c r="G209" s="235"/>
      <c r="H209" s="239">
        <v>4.2649999999999997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225</v>
      </c>
      <c r="AU209" s="245" t="s">
        <v>81</v>
      </c>
      <c r="AV209" s="13" t="s">
        <v>81</v>
      </c>
      <c r="AW209" s="13" t="s">
        <v>33</v>
      </c>
      <c r="AX209" s="13" t="s">
        <v>72</v>
      </c>
      <c r="AY209" s="245" t="s">
        <v>214</v>
      </c>
    </row>
    <row r="210" s="14" customFormat="1">
      <c r="A210" s="14"/>
      <c r="B210" s="246"/>
      <c r="C210" s="247"/>
      <c r="D210" s="236" t="s">
        <v>225</v>
      </c>
      <c r="E210" s="248" t="s">
        <v>19</v>
      </c>
      <c r="F210" s="249" t="s">
        <v>227</v>
      </c>
      <c r="G210" s="247"/>
      <c r="H210" s="250">
        <v>4.2649999999999997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225</v>
      </c>
      <c r="AU210" s="256" t="s">
        <v>81</v>
      </c>
      <c r="AV210" s="14" t="s">
        <v>104</v>
      </c>
      <c r="AW210" s="14" t="s">
        <v>33</v>
      </c>
      <c r="AX210" s="14" t="s">
        <v>79</v>
      </c>
      <c r="AY210" s="256" t="s">
        <v>214</v>
      </c>
    </row>
    <row r="211" s="2" customFormat="1" ht="44.25" customHeight="1">
      <c r="A211" s="41"/>
      <c r="B211" s="42"/>
      <c r="C211" s="216" t="s">
        <v>345</v>
      </c>
      <c r="D211" s="216" t="s">
        <v>216</v>
      </c>
      <c r="E211" s="217" t="s">
        <v>346</v>
      </c>
      <c r="F211" s="218" t="s">
        <v>347</v>
      </c>
      <c r="G211" s="219" t="s">
        <v>282</v>
      </c>
      <c r="H211" s="220">
        <v>4.0570000000000004</v>
      </c>
      <c r="I211" s="221"/>
      <c r="J211" s="222">
        <f>ROUND(I211*H211,2)</f>
        <v>0</v>
      </c>
      <c r="K211" s="218" t="s">
        <v>220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1.06277</v>
      </c>
      <c r="R211" s="225">
        <f>Q211*H211</f>
        <v>4.3116578900000002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221</v>
      </c>
      <c r="AT211" s="227" t="s">
        <v>216</v>
      </c>
      <c r="AU211" s="227" t="s">
        <v>81</v>
      </c>
      <c r="AY211" s="20" t="s">
        <v>214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79</v>
      </c>
      <c r="BK211" s="228">
        <f>ROUND(I211*H211,2)</f>
        <v>0</v>
      </c>
      <c r="BL211" s="20" t="s">
        <v>221</v>
      </c>
      <c r="BM211" s="227" t="s">
        <v>348</v>
      </c>
    </row>
    <row r="212" s="2" customFormat="1">
      <c r="A212" s="41"/>
      <c r="B212" s="42"/>
      <c r="C212" s="43"/>
      <c r="D212" s="229" t="s">
        <v>223</v>
      </c>
      <c r="E212" s="43"/>
      <c r="F212" s="230" t="s">
        <v>349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223</v>
      </c>
      <c r="AU212" s="20" t="s">
        <v>81</v>
      </c>
    </row>
    <row r="213" s="15" customFormat="1">
      <c r="A213" s="15"/>
      <c r="B213" s="257"/>
      <c r="C213" s="258"/>
      <c r="D213" s="236" t="s">
        <v>225</v>
      </c>
      <c r="E213" s="259" t="s">
        <v>19</v>
      </c>
      <c r="F213" s="260" t="s">
        <v>350</v>
      </c>
      <c r="G213" s="258"/>
      <c r="H213" s="259" t="s">
        <v>19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225</v>
      </c>
      <c r="AU213" s="266" t="s">
        <v>81</v>
      </c>
      <c r="AV213" s="15" t="s">
        <v>79</v>
      </c>
      <c r="AW213" s="15" t="s">
        <v>33</v>
      </c>
      <c r="AX213" s="15" t="s">
        <v>72</v>
      </c>
      <c r="AY213" s="266" t="s">
        <v>214</v>
      </c>
    </row>
    <row r="214" s="13" customFormat="1">
      <c r="A214" s="13"/>
      <c r="B214" s="234"/>
      <c r="C214" s="235"/>
      <c r="D214" s="236" t="s">
        <v>225</v>
      </c>
      <c r="E214" s="237" t="s">
        <v>19</v>
      </c>
      <c r="F214" s="238" t="s">
        <v>351</v>
      </c>
      <c r="G214" s="235"/>
      <c r="H214" s="239">
        <v>4.0570000000000004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225</v>
      </c>
      <c r="AU214" s="245" t="s">
        <v>81</v>
      </c>
      <c r="AV214" s="13" t="s">
        <v>81</v>
      </c>
      <c r="AW214" s="13" t="s">
        <v>33</v>
      </c>
      <c r="AX214" s="13" t="s">
        <v>72</v>
      </c>
      <c r="AY214" s="245" t="s">
        <v>214</v>
      </c>
    </row>
    <row r="215" s="14" customFormat="1">
      <c r="A215" s="14"/>
      <c r="B215" s="246"/>
      <c r="C215" s="247"/>
      <c r="D215" s="236" t="s">
        <v>225</v>
      </c>
      <c r="E215" s="248" t="s">
        <v>19</v>
      </c>
      <c r="F215" s="249" t="s">
        <v>227</v>
      </c>
      <c r="G215" s="247"/>
      <c r="H215" s="250">
        <v>4.0570000000000004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225</v>
      </c>
      <c r="AU215" s="256" t="s">
        <v>81</v>
      </c>
      <c r="AV215" s="14" t="s">
        <v>104</v>
      </c>
      <c r="AW215" s="14" t="s">
        <v>33</v>
      </c>
      <c r="AX215" s="14" t="s">
        <v>79</v>
      </c>
      <c r="AY215" s="256" t="s">
        <v>214</v>
      </c>
    </row>
    <row r="216" s="2" customFormat="1" ht="37.8" customHeight="1">
      <c r="A216" s="41"/>
      <c r="B216" s="42"/>
      <c r="C216" s="216" t="s">
        <v>352</v>
      </c>
      <c r="D216" s="216" t="s">
        <v>216</v>
      </c>
      <c r="E216" s="217" t="s">
        <v>353</v>
      </c>
      <c r="F216" s="218" t="s">
        <v>354</v>
      </c>
      <c r="G216" s="219" t="s">
        <v>258</v>
      </c>
      <c r="H216" s="220">
        <v>23</v>
      </c>
      <c r="I216" s="221"/>
      <c r="J216" s="222">
        <f>ROUND(I216*H216,2)</f>
        <v>0</v>
      </c>
      <c r="K216" s="218" t="s">
        <v>220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0.053280000000000001</v>
      </c>
      <c r="R216" s="225">
        <f>Q216*H216</f>
        <v>1.2254400000000001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221</v>
      </c>
      <c r="AT216" s="227" t="s">
        <v>216</v>
      </c>
      <c r="AU216" s="227" t="s">
        <v>81</v>
      </c>
      <c r="AY216" s="20" t="s">
        <v>214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79</v>
      </c>
      <c r="BK216" s="228">
        <f>ROUND(I216*H216,2)</f>
        <v>0</v>
      </c>
      <c r="BL216" s="20" t="s">
        <v>221</v>
      </c>
      <c r="BM216" s="227" t="s">
        <v>355</v>
      </c>
    </row>
    <row r="217" s="2" customFormat="1">
      <c r="A217" s="41"/>
      <c r="B217" s="42"/>
      <c r="C217" s="43"/>
      <c r="D217" s="229" t="s">
        <v>223</v>
      </c>
      <c r="E217" s="43"/>
      <c r="F217" s="230" t="s">
        <v>356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223</v>
      </c>
      <c r="AU217" s="20" t="s">
        <v>81</v>
      </c>
    </row>
    <row r="218" s="13" customFormat="1">
      <c r="A218" s="13"/>
      <c r="B218" s="234"/>
      <c r="C218" s="235"/>
      <c r="D218" s="236" t="s">
        <v>225</v>
      </c>
      <c r="E218" s="237" t="s">
        <v>19</v>
      </c>
      <c r="F218" s="238" t="s">
        <v>357</v>
      </c>
      <c r="G218" s="235"/>
      <c r="H218" s="239">
        <v>2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225</v>
      </c>
      <c r="AU218" s="245" t="s">
        <v>81</v>
      </c>
      <c r="AV218" s="13" t="s">
        <v>81</v>
      </c>
      <c r="AW218" s="13" t="s">
        <v>33</v>
      </c>
      <c r="AX218" s="13" t="s">
        <v>72</v>
      </c>
      <c r="AY218" s="245" t="s">
        <v>214</v>
      </c>
    </row>
    <row r="219" s="13" customFormat="1">
      <c r="A219" s="13"/>
      <c r="B219" s="234"/>
      <c r="C219" s="235"/>
      <c r="D219" s="236" t="s">
        <v>225</v>
      </c>
      <c r="E219" s="237" t="s">
        <v>19</v>
      </c>
      <c r="F219" s="238" t="s">
        <v>358</v>
      </c>
      <c r="G219" s="235"/>
      <c r="H219" s="239">
        <v>2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225</v>
      </c>
      <c r="AU219" s="245" t="s">
        <v>81</v>
      </c>
      <c r="AV219" s="13" t="s">
        <v>81</v>
      </c>
      <c r="AW219" s="13" t="s">
        <v>33</v>
      </c>
      <c r="AX219" s="13" t="s">
        <v>72</v>
      </c>
      <c r="AY219" s="245" t="s">
        <v>214</v>
      </c>
    </row>
    <row r="220" s="13" customFormat="1">
      <c r="A220" s="13"/>
      <c r="B220" s="234"/>
      <c r="C220" s="235"/>
      <c r="D220" s="236" t="s">
        <v>225</v>
      </c>
      <c r="E220" s="237" t="s">
        <v>19</v>
      </c>
      <c r="F220" s="238" t="s">
        <v>359</v>
      </c>
      <c r="G220" s="235"/>
      <c r="H220" s="239">
        <v>4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225</v>
      </c>
      <c r="AU220" s="245" t="s">
        <v>81</v>
      </c>
      <c r="AV220" s="13" t="s">
        <v>81</v>
      </c>
      <c r="AW220" s="13" t="s">
        <v>33</v>
      </c>
      <c r="AX220" s="13" t="s">
        <v>72</v>
      </c>
      <c r="AY220" s="245" t="s">
        <v>214</v>
      </c>
    </row>
    <row r="221" s="13" customFormat="1">
      <c r="A221" s="13"/>
      <c r="B221" s="234"/>
      <c r="C221" s="235"/>
      <c r="D221" s="236" t="s">
        <v>225</v>
      </c>
      <c r="E221" s="237" t="s">
        <v>19</v>
      </c>
      <c r="F221" s="238" t="s">
        <v>360</v>
      </c>
      <c r="G221" s="235"/>
      <c r="H221" s="239">
        <v>1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225</v>
      </c>
      <c r="AU221" s="245" t="s">
        <v>81</v>
      </c>
      <c r="AV221" s="13" t="s">
        <v>81</v>
      </c>
      <c r="AW221" s="13" t="s">
        <v>33</v>
      </c>
      <c r="AX221" s="13" t="s">
        <v>72</v>
      </c>
      <c r="AY221" s="245" t="s">
        <v>214</v>
      </c>
    </row>
    <row r="222" s="13" customFormat="1">
      <c r="A222" s="13"/>
      <c r="B222" s="234"/>
      <c r="C222" s="235"/>
      <c r="D222" s="236" t="s">
        <v>225</v>
      </c>
      <c r="E222" s="237" t="s">
        <v>19</v>
      </c>
      <c r="F222" s="238" t="s">
        <v>361</v>
      </c>
      <c r="G222" s="235"/>
      <c r="H222" s="239">
        <v>3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225</v>
      </c>
      <c r="AU222" s="245" t="s">
        <v>81</v>
      </c>
      <c r="AV222" s="13" t="s">
        <v>81</v>
      </c>
      <c r="AW222" s="13" t="s">
        <v>33</v>
      </c>
      <c r="AX222" s="13" t="s">
        <v>72</v>
      </c>
      <c r="AY222" s="245" t="s">
        <v>214</v>
      </c>
    </row>
    <row r="223" s="13" customFormat="1">
      <c r="A223" s="13"/>
      <c r="B223" s="234"/>
      <c r="C223" s="235"/>
      <c r="D223" s="236" t="s">
        <v>225</v>
      </c>
      <c r="E223" s="237" t="s">
        <v>19</v>
      </c>
      <c r="F223" s="238" t="s">
        <v>362</v>
      </c>
      <c r="G223" s="235"/>
      <c r="H223" s="239">
        <v>1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225</v>
      </c>
      <c r="AU223" s="245" t="s">
        <v>81</v>
      </c>
      <c r="AV223" s="13" t="s">
        <v>81</v>
      </c>
      <c r="AW223" s="13" t="s">
        <v>33</v>
      </c>
      <c r="AX223" s="13" t="s">
        <v>72</v>
      </c>
      <c r="AY223" s="245" t="s">
        <v>214</v>
      </c>
    </row>
    <row r="224" s="13" customFormat="1">
      <c r="A224" s="13"/>
      <c r="B224" s="234"/>
      <c r="C224" s="235"/>
      <c r="D224" s="236" t="s">
        <v>225</v>
      </c>
      <c r="E224" s="237" t="s">
        <v>19</v>
      </c>
      <c r="F224" s="238" t="s">
        <v>363</v>
      </c>
      <c r="G224" s="235"/>
      <c r="H224" s="239">
        <v>1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225</v>
      </c>
      <c r="AU224" s="245" t="s">
        <v>81</v>
      </c>
      <c r="AV224" s="13" t="s">
        <v>81</v>
      </c>
      <c r="AW224" s="13" t="s">
        <v>33</v>
      </c>
      <c r="AX224" s="13" t="s">
        <v>72</v>
      </c>
      <c r="AY224" s="245" t="s">
        <v>214</v>
      </c>
    </row>
    <row r="225" s="13" customFormat="1">
      <c r="A225" s="13"/>
      <c r="B225" s="234"/>
      <c r="C225" s="235"/>
      <c r="D225" s="236" t="s">
        <v>225</v>
      </c>
      <c r="E225" s="237" t="s">
        <v>19</v>
      </c>
      <c r="F225" s="238" t="s">
        <v>364</v>
      </c>
      <c r="G225" s="235"/>
      <c r="H225" s="239">
        <v>8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225</v>
      </c>
      <c r="AU225" s="245" t="s">
        <v>81</v>
      </c>
      <c r="AV225" s="13" t="s">
        <v>81</v>
      </c>
      <c r="AW225" s="13" t="s">
        <v>33</v>
      </c>
      <c r="AX225" s="13" t="s">
        <v>72</v>
      </c>
      <c r="AY225" s="245" t="s">
        <v>214</v>
      </c>
    </row>
    <row r="226" s="13" customFormat="1">
      <c r="A226" s="13"/>
      <c r="B226" s="234"/>
      <c r="C226" s="235"/>
      <c r="D226" s="236" t="s">
        <v>225</v>
      </c>
      <c r="E226" s="237" t="s">
        <v>19</v>
      </c>
      <c r="F226" s="238" t="s">
        <v>365</v>
      </c>
      <c r="G226" s="235"/>
      <c r="H226" s="239">
        <v>1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225</v>
      </c>
      <c r="AU226" s="245" t="s">
        <v>81</v>
      </c>
      <c r="AV226" s="13" t="s">
        <v>81</v>
      </c>
      <c r="AW226" s="13" t="s">
        <v>33</v>
      </c>
      <c r="AX226" s="13" t="s">
        <v>72</v>
      </c>
      <c r="AY226" s="245" t="s">
        <v>214</v>
      </c>
    </row>
    <row r="227" s="14" customFormat="1">
      <c r="A227" s="14"/>
      <c r="B227" s="246"/>
      <c r="C227" s="247"/>
      <c r="D227" s="236" t="s">
        <v>225</v>
      </c>
      <c r="E227" s="248" t="s">
        <v>19</v>
      </c>
      <c r="F227" s="249" t="s">
        <v>227</v>
      </c>
      <c r="G227" s="247"/>
      <c r="H227" s="250">
        <v>23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225</v>
      </c>
      <c r="AU227" s="256" t="s">
        <v>81</v>
      </c>
      <c r="AV227" s="14" t="s">
        <v>104</v>
      </c>
      <c r="AW227" s="14" t="s">
        <v>33</v>
      </c>
      <c r="AX227" s="14" t="s">
        <v>79</v>
      </c>
      <c r="AY227" s="256" t="s">
        <v>214</v>
      </c>
    </row>
    <row r="228" s="2" customFormat="1" ht="16.5" customHeight="1">
      <c r="A228" s="41"/>
      <c r="B228" s="42"/>
      <c r="C228" s="216" t="s">
        <v>366</v>
      </c>
      <c r="D228" s="216" t="s">
        <v>216</v>
      </c>
      <c r="E228" s="217" t="s">
        <v>367</v>
      </c>
      <c r="F228" s="218" t="s">
        <v>368</v>
      </c>
      <c r="G228" s="219" t="s">
        <v>327</v>
      </c>
      <c r="H228" s="220">
        <v>19</v>
      </c>
      <c r="I228" s="221"/>
      <c r="J228" s="222">
        <f>ROUND(I228*H228,2)</f>
        <v>0</v>
      </c>
      <c r="K228" s="218" t="s">
        <v>220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2.5019800000000001</v>
      </c>
      <c r="R228" s="225">
        <f>Q228*H228</f>
        <v>47.537620000000004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221</v>
      </c>
      <c r="AT228" s="227" t="s">
        <v>216</v>
      </c>
      <c r="AU228" s="227" t="s">
        <v>81</v>
      </c>
      <c r="AY228" s="20" t="s">
        <v>214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79</v>
      </c>
      <c r="BK228" s="228">
        <f>ROUND(I228*H228,2)</f>
        <v>0</v>
      </c>
      <c r="BL228" s="20" t="s">
        <v>221</v>
      </c>
      <c r="BM228" s="227" t="s">
        <v>369</v>
      </c>
    </row>
    <row r="229" s="2" customFormat="1">
      <c r="A229" s="41"/>
      <c r="B229" s="42"/>
      <c r="C229" s="43"/>
      <c r="D229" s="229" t="s">
        <v>223</v>
      </c>
      <c r="E229" s="43"/>
      <c r="F229" s="230" t="s">
        <v>370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223</v>
      </c>
      <c r="AU229" s="20" t="s">
        <v>81</v>
      </c>
    </row>
    <row r="230" s="15" customFormat="1">
      <c r="A230" s="15"/>
      <c r="B230" s="257"/>
      <c r="C230" s="258"/>
      <c r="D230" s="236" t="s">
        <v>225</v>
      </c>
      <c r="E230" s="259" t="s">
        <v>19</v>
      </c>
      <c r="F230" s="260" t="s">
        <v>371</v>
      </c>
      <c r="G230" s="258"/>
      <c r="H230" s="259" t="s">
        <v>19</v>
      </c>
      <c r="I230" s="261"/>
      <c r="J230" s="258"/>
      <c r="K230" s="258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225</v>
      </c>
      <c r="AU230" s="266" t="s">
        <v>81</v>
      </c>
      <c r="AV230" s="15" t="s">
        <v>79</v>
      </c>
      <c r="AW230" s="15" t="s">
        <v>33</v>
      </c>
      <c r="AX230" s="15" t="s">
        <v>72</v>
      </c>
      <c r="AY230" s="266" t="s">
        <v>214</v>
      </c>
    </row>
    <row r="231" s="13" customFormat="1">
      <c r="A231" s="13"/>
      <c r="B231" s="234"/>
      <c r="C231" s="235"/>
      <c r="D231" s="236" t="s">
        <v>225</v>
      </c>
      <c r="E231" s="237" t="s">
        <v>19</v>
      </c>
      <c r="F231" s="238" t="s">
        <v>372</v>
      </c>
      <c r="G231" s="235"/>
      <c r="H231" s="239">
        <v>19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225</v>
      </c>
      <c r="AU231" s="245" t="s">
        <v>81</v>
      </c>
      <c r="AV231" s="13" t="s">
        <v>81</v>
      </c>
      <c r="AW231" s="13" t="s">
        <v>33</v>
      </c>
      <c r="AX231" s="13" t="s">
        <v>72</v>
      </c>
      <c r="AY231" s="245" t="s">
        <v>214</v>
      </c>
    </row>
    <row r="232" s="14" customFormat="1">
      <c r="A232" s="14"/>
      <c r="B232" s="246"/>
      <c r="C232" s="247"/>
      <c r="D232" s="236" t="s">
        <v>225</v>
      </c>
      <c r="E232" s="248" t="s">
        <v>19</v>
      </c>
      <c r="F232" s="249" t="s">
        <v>227</v>
      </c>
      <c r="G232" s="247"/>
      <c r="H232" s="250">
        <v>19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225</v>
      </c>
      <c r="AU232" s="256" t="s">
        <v>81</v>
      </c>
      <c r="AV232" s="14" t="s">
        <v>104</v>
      </c>
      <c r="AW232" s="14" t="s">
        <v>33</v>
      </c>
      <c r="AX232" s="14" t="s">
        <v>79</v>
      </c>
      <c r="AY232" s="256" t="s">
        <v>214</v>
      </c>
    </row>
    <row r="233" s="2" customFormat="1" ht="16.5" customHeight="1">
      <c r="A233" s="41"/>
      <c r="B233" s="42"/>
      <c r="C233" s="216" t="s">
        <v>373</v>
      </c>
      <c r="D233" s="216" t="s">
        <v>216</v>
      </c>
      <c r="E233" s="217" t="s">
        <v>374</v>
      </c>
      <c r="F233" s="218" t="s">
        <v>375</v>
      </c>
      <c r="G233" s="219" t="s">
        <v>219</v>
      </c>
      <c r="H233" s="220">
        <v>65</v>
      </c>
      <c r="I233" s="221"/>
      <c r="J233" s="222">
        <f>ROUND(I233*H233,2)</f>
        <v>0</v>
      </c>
      <c r="K233" s="218" t="s">
        <v>220</v>
      </c>
      <c r="L233" s="47"/>
      <c r="M233" s="223" t="s">
        <v>19</v>
      </c>
      <c r="N233" s="224" t="s">
        <v>43</v>
      </c>
      <c r="O233" s="87"/>
      <c r="P233" s="225">
        <f>O233*H233</f>
        <v>0</v>
      </c>
      <c r="Q233" s="225">
        <v>0.0057600000000000004</v>
      </c>
      <c r="R233" s="225">
        <f>Q233*H233</f>
        <v>0.37440000000000001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221</v>
      </c>
      <c r="AT233" s="227" t="s">
        <v>216</v>
      </c>
      <c r="AU233" s="227" t="s">
        <v>81</v>
      </c>
      <c r="AY233" s="20" t="s">
        <v>214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79</v>
      </c>
      <c r="BK233" s="228">
        <f>ROUND(I233*H233,2)</f>
        <v>0</v>
      </c>
      <c r="BL233" s="20" t="s">
        <v>221</v>
      </c>
      <c r="BM233" s="227" t="s">
        <v>376</v>
      </c>
    </row>
    <row r="234" s="2" customFormat="1">
      <c r="A234" s="41"/>
      <c r="B234" s="42"/>
      <c r="C234" s="43"/>
      <c r="D234" s="229" t="s">
        <v>223</v>
      </c>
      <c r="E234" s="43"/>
      <c r="F234" s="230" t="s">
        <v>377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223</v>
      </c>
      <c r="AU234" s="20" t="s">
        <v>81</v>
      </c>
    </row>
    <row r="235" s="13" customFormat="1">
      <c r="A235" s="13"/>
      <c r="B235" s="234"/>
      <c r="C235" s="235"/>
      <c r="D235" s="236" t="s">
        <v>225</v>
      </c>
      <c r="E235" s="237" t="s">
        <v>19</v>
      </c>
      <c r="F235" s="238" t="s">
        <v>378</v>
      </c>
      <c r="G235" s="235"/>
      <c r="H235" s="239">
        <v>65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225</v>
      </c>
      <c r="AU235" s="245" t="s">
        <v>81</v>
      </c>
      <c r="AV235" s="13" t="s">
        <v>81</v>
      </c>
      <c r="AW235" s="13" t="s">
        <v>33</v>
      </c>
      <c r="AX235" s="13" t="s">
        <v>72</v>
      </c>
      <c r="AY235" s="245" t="s">
        <v>214</v>
      </c>
    </row>
    <row r="236" s="14" customFormat="1">
      <c r="A236" s="14"/>
      <c r="B236" s="246"/>
      <c r="C236" s="247"/>
      <c r="D236" s="236" t="s">
        <v>225</v>
      </c>
      <c r="E236" s="248" t="s">
        <v>19</v>
      </c>
      <c r="F236" s="249" t="s">
        <v>227</v>
      </c>
      <c r="G236" s="247"/>
      <c r="H236" s="250">
        <v>65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225</v>
      </c>
      <c r="AU236" s="256" t="s">
        <v>81</v>
      </c>
      <c r="AV236" s="14" t="s">
        <v>104</v>
      </c>
      <c r="AW236" s="14" t="s">
        <v>33</v>
      </c>
      <c r="AX236" s="14" t="s">
        <v>79</v>
      </c>
      <c r="AY236" s="256" t="s">
        <v>214</v>
      </c>
    </row>
    <row r="237" s="2" customFormat="1" ht="16.5" customHeight="1">
      <c r="A237" s="41"/>
      <c r="B237" s="42"/>
      <c r="C237" s="216" t="s">
        <v>7</v>
      </c>
      <c r="D237" s="216" t="s">
        <v>216</v>
      </c>
      <c r="E237" s="217" t="s">
        <v>379</v>
      </c>
      <c r="F237" s="218" t="s">
        <v>380</v>
      </c>
      <c r="G237" s="219" t="s">
        <v>219</v>
      </c>
      <c r="H237" s="220">
        <v>65</v>
      </c>
      <c r="I237" s="221"/>
      <c r="J237" s="222">
        <f>ROUND(I237*H237,2)</f>
        <v>0</v>
      </c>
      <c r="K237" s="218" t="s">
        <v>220</v>
      </c>
      <c r="L237" s="47"/>
      <c r="M237" s="223" t="s">
        <v>19</v>
      </c>
      <c r="N237" s="224" t="s">
        <v>43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221</v>
      </c>
      <c r="AT237" s="227" t="s">
        <v>216</v>
      </c>
      <c r="AU237" s="227" t="s">
        <v>81</v>
      </c>
      <c r="AY237" s="20" t="s">
        <v>214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79</v>
      </c>
      <c r="BK237" s="228">
        <f>ROUND(I237*H237,2)</f>
        <v>0</v>
      </c>
      <c r="BL237" s="20" t="s">
        <v>221</v>
      </c>
      <c r="BM237" s="227" t="s">
        <v>381</v>
      </c>
    </row>
    <row r="238" s="2" customFormat="1">
      <c r="A238" s="41"/>
      <c r="B238" s="42"/>
      <c r="C238" s="43"/>
      <c r="D238" s="229" t="s">
        <v>223</v>
      </c>
      <c r="E238" s="43"/>
      <c r="F238" s="230" t="s">
        <v>382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223</v>
      </c>
      <c r="AU238" s="20" t="s">
        <v>81</v>
      </c>
    </row>
    <row r="239" s="2" customFormat="1" ht="16.5" customHeight="1">
      <c r="A239" s="41"/>
      <c r="B239" s="42"/>
      <c r="C239" s="216" t="s">
        <v>383</v>
      </c>
      <c r="D239" s="216" t="s">
        <v>216</v>
      </c>
      <c r="E239" s="217" t="s">
        <v>384</v>
      </c>
      <c r="F239" s="218" t="s">
        <v>385</v>
      </c>
      <c r="G239" s="219" t="s">
        <v>282</v>
      </c>
      <c r="H239" s="220">
        <v>1.8180000000000001</v>
      </c>
      <c r="I239" s="221"/>
      <c r="J239" s="222">
        <f>ROUND(I239*H239,2)</f>
        <v>0</v>
      </c>
      <c r="K239" s="218" t="s">
        <v>220</v>
      </c>
      <c r="L239" s="47"/>
      <c r="M239" s="223" t="s">
        <v>19</v>
      </c>
      <c r="N239" s="224" t="s">
        <v>43</v>
      </c>
      <c r="O239" s="87"/>
      <c r="P239" s="225">
        <f>O239*H239</f>
        <v>0</v>
      </c>
      <c r="Q239" s="225">
        <v>1.05291</v>
      </c>
      <c r="R239" s="225">
        <f>Q239*H239</f>
        <v>1.9141903800000002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221</v>
      </c>
      <c r="AT239" s="227" t="s">
        <v>216</v>
      </c>
      <c r="AU239" s="227" t="s">
        <v>81</v>
      </c>
      <c r="AY239" s="20" t="s">
        <v>214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79</v>
      </c>
      <c r="BK239" s="228">
        <f>ROUND(I239*H239,2)</f>
        <v>0</v>
      </c>
      <c r="BL239" s="20" t="s">
        <v>221</v>
      </c>
      <c r="BM239" s="227" t="s">
        <v>386</v>
      </c>
    </row>
    <row r="240" s="2" customFormat="1">
      <c r="A240" s="41"/>
      <c r="B240" s="42"/>
      <c r="C240" s="43"/>
      <c r="D240" s="229" t="s">
        <v>223</v>
      </c>
      <c r="E240" s="43"/>
      <c r="F240" s="230" t="s">
        <v>387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223</v>
      </c>
      <c r="AU240" s="20" t="s">
        <v>81</v>
      </c>
    </row>
    <row r="241" s="15" customFormat="1">
      <c r="A241" s="15"/>
      <c r="B241" s="257"/>
      <c r="C241" s="258"/>
      <c r="D241" s="236" t="s">
        <v>225</v>
      </c>
      <c r="E241" s="259" t="s">
        <v>19</v>
      </c>
      <c r="F241" s="260" t="s">
        <v>343</v>
      </c>
      <c r="G241" s="258"/>
      <c r="H241" s="259" t="s">
        <v>19</v>
      </c>
      <c r="I241" s="261"/>
      <c r="J241" s="258"/>
      <c r="K241" s="258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225</v>
      </c>
      <c r="AU241" s="266" t="s">
        <v>81</v>
      </c>
      <c r="AV241" s="15" t="s">
        <v>79</v>
      </c>
      <c r="AW241" s="15" t="s">
        <v>33</v>
      </c>
      <c r="AX241" s="15" t="s">
        <v>72</v>
      </c>
      <c r="AY241" s="266" t="s">
        <v>214</v>
      </c>
    </row>
    <row r="242" s="13" customFormat="1">
      <c r="A242" s="13"/>
      <c r="B242" s="234"/>
      <c r="C242" s="235"/>
      <c r="D242" s="236" t="s">
        <v>225</v>
      </c>
      <c r="E242" s="237" t="s">
        <v>19</v>
      </c>
      <c r="F242" s="238" t="s">
        <v>388</v>
      </c>
      <c r="G242" s="235"/>
      <c r="H242" s="239">
        <v>1.458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225</v>
      </c>
      <c r="AU242" s="245" t="s">
        <v>81</v>
      </c>
      <c r="AV242" s="13" t="s">
        <v>81</v>
      </c>
      <c r="AW242" s="13" t="s">
        <v>33</v>
      </c>
      <c r="AX242" s="13" t="s">
        <v>72</v>
      </c>
      <c r="AY242" s="245" t="s">
        <v>214</v>
      </c>
    </row>
    <row r="243" s="13" customFormat="1">
      <c r="A243" s="13"/>
      <c r="B243" s="234"/>
      <c r="C243" s="235"/>
      <c r="D243" s="236" t="s">
        <v>225</v>
      </c>
      <c r="E243" s="237" t="s">
        <v>19</v>
      </c>
      <c r="F243" s="238" t="s">
        <v>389</v>
      </c>
      <c r="G243" s="235"/>
      <c r="H243" s="239">
        <v>0.35999999999999999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225</v>
      </c>
      <c r="AU243" s="245" t="s">
        <v>81</v>
      </c>
      <c r="AV243" s="13" t="s">
        <v>81</v>
      </c>
      <c r="AW243" s="13" t="s">
        <v>33</v>
      </c>
      <c r="AX243" s="13" t="s">
        <v>72</v>
      </c>
      <c r="AY243" s="245" t="s">
        <v>214</v>
      </c>
    </row>
    <row r="244" s="14" customFormat="1">
      <c r="A244" s="14"/>
      <c r="B244" s="246"/>
      <c r="C244" s="247"/>
      <c r="D244" s="236" t="s">
        <v>225</v>
      </c>
      <c r="E244" s="248" t="s">
        <v>19</v>
      </c>
      <c r="F244" s="249" t="s">
        <v>227</v>
      </c>
      <c r="G244" s="247"/>
      <c r="H244" s="250">
        <v>1.8180000000000001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225</v>
      </c>
      <c r="AU244" s="256" t="s">
        <v>81</v>
      </c>
      <c r="AV244" s="14" t="s">
        <v>104</v>
      </c>
      <c r="AW244" s="14" t="s">
        <v>33</v>
      </c>
      <c r="AX244" s="14" t="s">
        <v>79</v>
      </c>
      <c r="AY244" s="256" t="s">
        <v>214</v>
      </c>
    </row>
    <row r="245" s="2" customFormat="1" ht="24.15" customHeight="1">
      <c r="A245" s="41"/>
      <c r="B245" s="42"/>
      <c r="C245" s="216" t="s">
        <v>390</v>
      </c>
      <c r="D245" s="216" t="s">
        <v>216</v>
      </c>
      <c r="E245" s="217" t="s">
        <v>391</v>
      </c>
      <c r="F245" s="218" t="s">
        <v>392</v>
      </c>
      <c r="G245" s="219" t="s">
        <v>274</v>
      </c>
      <c r="H245" s="220">
        <v>23.350000000000001</v>
      </c>
      <c r="I245" s="221"/>
      <c r="J245" s="222">
        <f>ROUND(I245*H245,2)</f>
        <v>0</v>
      </c>
      <c r="K245" s="218" t="s">
        <v>220</v>
      </c>
      <c r="L245" s="47"/>
      <c r="M245" s="223" t="s">
        <v>19</v>
      </c>
      <c r="N245" s="224" t="s">
        <v>43</v>
      </c>
      <c r="O245" s="87"/>
      <c r="P245" s="225">
        <f>O245*H245</f>
        <v>0</v>
      </c>
      <c r="Q245" s="225">
        <v>0.11046</v>
      </c>
      <c r="R245" s="225">
        <f>Q245*H245</f>
        <v>2.5792410000000001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221</v>
      </c>
      <c r="AT245" s="227" t="s">
        <v>216</v>
      </c>
      <c r="AU245" s="227" t="s">
        <v>81</v>
      </c>
      <c r="AY245" s="20" t="s">
        <v>214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79</v>
      </c>
      <c r="BK245" s="228">
        <f>ROUND(I245*H245,2)</f>
        <v>0</v>
      </c>
      <c r="BL245" s="20" t="s">
        <v>221</v>
      </c>
      <c r="BM245" s="227" t="s">
        <v>393</v>
      </c>
    </row>
    <row r="246" s="2" customFormat="1">
      <c r="A246" s="41"/>
      <c r="B246" s="42"/>
      <c r="C246" s="43"/>
      <c r="D246" s="229" t="s">
        <v>223</v>
      </c>
      <c r="E246" s="43"/>
      <c r="F246" s="230" t="s">
        <v>394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223</v>
      </c>
      <c r="AU246" s="20" t="s">
        <v>81</v>
      </c>
    </row>
    <row r="247" s="15" customFormat="1">
      <c r="A247" s="15"/>
      <c r="B247" s="257"/>
      <c r="C247" s="258"/>
      <c r="D247" s="236" t="s">
        <v>225</v>
      </c>
      <c r="E247" s="259" t="s">
        <v>19</v>
      </c>
      <c r="F247" s="260" t="s">
        <v>395</v>
      </c>
      <c r="G247" s="258"/>
      <c r="H247" s="259" t="s">
        <v>19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225</v>
      </c>
      <c r="AU247" s="266" t="s">
        <v>81</v>
      </c>
      <c r="AV247" s="15" t="s">
        <v>79</v>
      </c>
      <c r="AW247" s="15" t="s">
        <v>33</v>
      </c>
      <c r="AX247" s="15" t="s">
        <v>72</v>
      </c>
      <c r="AY247" s="266" t="s">
        <v>214</v>
      </c>
    </row>
    <row r="248" s="13" customFormat="1">
      <c r="A248" s="13"/>
      <c r="B248" s="234"/>
      <c r="C248" s="235"/>
      <c r="D248" s="236" t="s">
        <v>225</v>
      </c>
      <c r="E248" s="237" t="s">
        <v>19</v>
      </c>
      <c r="F248" s="238" t="s">
        <v>396</v>
      </c>
      <c r="G248" s="235"/>
      <c r="H248" s="239">
        <v>4.6500000000000004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225</v>
      </c>
      <c r="AU248" s="245" t="s">
        <v>81</v>
      </c>
      <c r="AV248" s="13" t="s">
        <v>81</v>
      </c>
      <c r="AW248" s="13" t="s">
        <v>33</v>
      </c>
      <c r="AX248" s="13" t="s">
        <v>72</v>
      </c>
      <c r="AY248" s="245" t="s">
        <v>214</v>
      </c>
    </row>
    <row r="249" s="15" customFormat="1">
      <c r="A249" s="15"/>
      <c r="B249" s="257"/>
      <c r="C249" s="258"/>
      <c r="D249" s="236" t="s">
        <v>225</v>
      </c>
      <c r="E249" s="259" t="s">
        <v>19</v>
      </c>
      <c r="F249" s="260" t="s">
        <v>397</v>
      </c>
      <c r="G249" s="258"/>
      <c r="H249" s="259" t="s">
        <v>19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225</v>
      </c>
      <c r="AU249" s="266" t="s">
        <v>81</v>
      </c>
      <c r="AV249" s="15" t="s">
        <v>79</v>
      </c>
      <c r="AW249" s="15" t="s">
        <v>33</v>
      </c>
      <c r="AX249" s="15" t="s">
        <v>72</v>
      </c>
      <c r="AY249" s="266" t="s">
        <v>214</v>
      </c>
    </row>
    <row r="250" s="13" customFormat="1">
      <c r="A250" s="13"/>
      <c r="B250" s="234"/>
      <c r="C250" s="235"/>
      <c r="D250" s="236" t="s">
        <v>225</v>
      </c>
      <c r="E250" s="237" t="s">
        <v>19</v>
      </c>
      <c r="F250" s="238" t="s">
        <v>398</v>
      </c>
      <c r="G250" s="235"/>
      <c r="H250" s="239">
        <v>18.699999999999999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225</v>
      </c>
      <c r="AU250" s="245" t="s">
        <v>81</v>
      </c>
      <c r="AV250" s="13" t="s">
        <v>81</v>
      </c>
      <c r="AW250" s="13" t="s">
        <v>33</v>
      </c>
      <c r="AX250" s="13" t="s">
        <v>72</v>
      </c>
      <c r="AY250" s="245" t="s">
        <v>214</v>
      </c>
    </row>
    <row r="251" s="14" customFormat="1">
      <c r="A251" s="14"/>
      <c r="B251" s="246"/>
      <c r="C251" s="247"/>
      <c r="D251" s="236" t="s">
        <v>225</v>
      </c>
      <c r="E251" s="248" t="s">
        <v>19</v>
      </c>
      <c r="F251" s="249" t="s">
        <v>227</v>
      </c>
      <c r="G251" s="247"/>
      <c r="H251" s="250">
        <v>23.350000000000001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225</v>
      </c>
      <c r="AU251" s="256" t="s">
        <v>81</v>
      </c>
      <c r="AV251" s="14" t="s">
        <v>104</v>
      </c>
      <c r="AW251" s="14" t="s">
        <v>33</v>
      </c>
      <c r="AX251" s="14" t="s">
        <v>79</v>
      </c>
      <c r="AY251" s="256" t="s">
        <v>214</v>
      </c>
    </row>
    <row r="252" s="2" customFormat="1" ht="21.75" customHeight="1">
      <c r="A252" s="41"/>
      <c r="B252" s="42"/>
      <c r="C252" s="216" t="s">
        <v>399</v>
      </c>
      <c r="D252" s="216" t="s">
        <v>216</v>
      </c>
      <c r="E252" s="217" t="s">
        <v>400</v>
      </c>
      <c r="F252" s="218" t="s">
        <v>401</v>
      </c>
      <c r="G252" s="219" t="s">
        <v>219</v>
      </c>
      <c r="H252" s="220">
        <v>66.936000000000007</v>
      </c>
      <c r="I252" s="221"/>
      <c r="J252" s="222">
        <f>ROUND(I252*H252,2)</f>
        <v>0</v>
      </c>
      <c r="K252" s="218" t="s">
        <v>220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0.0065799999999999999</v>
      </c>
      <c r="R252" s="225">
        <f>Q252*H252</f>
        <v>0.44043888000000003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221</v>
      </c>
      <c r="AT252" s="227" t="s">
        <v>216</v>
      </c>
      <c r="AU252" s="227" t="s">
        <v>81</v>
      </c>
      <c r="AY252" s="20" t="s">
        <v>214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79</v>
      </c>
      <c r="BK252" s="228">
        <f>ROUND(I252*H252,2)</f>
        <v>0</v>
      </c>
      <c r="BL252" s="20" t="s">
        <v>221</v>
      </c>
      <c r="BM252" s="227" t="s">
        <v>402</v>
      </c>
    </row>
    <row r="253" s="2" customFormat="1">
      <c r="A253" s="41"/>
      <c r="B253" s="42"/>
      <c r="C253" s="43"/>
      <c r="D253" s="229" t="s">
        <v>223</v>
      </c>
      <c r="E253" s="43"/>
      <c r="F253" s="230" t="s">
        <v>403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223</v>
      </c>
      <c r="AU253" s="20" t="s">
        <v>81</v>
      </c>
    </row>
    <row r="254" s="15" customFormat="1">
      <c r="A254" s="15"/>
      <c r="B254" s="257"/>
      <c r="C254" s="258"/>
      <c r="D254" s="236" t="s">
        <v>225</v>
      </c>
      <c r="E254" s="259" t="s">
        <v>19</v>
      </c>
      <c r="F254" s="260" t="s">
        <v>395</v>
      </c>
      <c r="G254" s="258"/>
      <c r="H254" s="259" t="s">
        <v>19</v>
      </c>
      <c r="I254" s="261"/>
      <c r="J254" s="258"/>
      <c r="K254" s="258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225</v>
      </c>
      <c r="AU254" s="266" t="s">
        <v>81</v>
      </c>
      <c r="AV254" s="15" t="s">
        <v>79</v>
      </c>
      <c r="AW254" s="15" t="s">
        <v>33</v>
      </c>
      <c r="AX254" s="15" t="s">
        <v>72</v>
      </c>
      <c r="AY254" s="266" t="s">
        <v>214</v>
      </c>
    </row>
    <row r="255" s="13" customFormat="1">
      <c r="A255" s="13"/>
      <c r="B255" s="234"/>
      <c r="C255" s="235"/>
      <c r="D255" s="236" t="s">
        <v>225</v>
      </c>
      <c r="E255" s="237" t="s">
        <v>19</v>
      </c>
      <c r="F255" s="238" t="s">
        <v>404</v>
      </c>
      <c r="G255" s="235"/>
      <c r="H255" s="239">
        <v>2.1059999999999999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225</v>
      </c>
      <c r="AU255" s="245" t="s">
        <v>81</v>
      </c>
      <c r="AV255" s="13" t="s">
        <v>81</v>
      </c>
      <c r="AW255" s="13" t="s">
        <v>33</v>
      </c>
      <c r="AX255" s="13" t="s">
        <v>72</v>
      </c>
      <c r="AY255" s="245" t="s">
        <v>214</v>
      </c>
    </row>
    <row r="256" s="15" customFormat="1">
      <c r="A256" s="15"/>
      <c r="B256" s="257"/>
      <c r="C256" s="258"/>
      <c r="D256" s="236" t="s">
        <v>225</v>
      </c>
      <c r="E256" s="259" t="s">
        <v>19</v>
      </c>
      <c r="F256" s="260" t="s">
        <v>397</v>
      </c>
      <c r="G256" s="258"/>
      <c r="H256" s="259" t="s">
        <v>19</v>
      </c>
      <c r="I256" s="261"/>
      <c r="J256" s="258"/>
      <c r="K256" s="258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225</v>
      </c>
      <c r="AU256" s="266" t="s">
        <v>81</v>
      </c>
      <c r="AV256" s="15" t="s">
        <v>79</v>
      </c>
      <c r="AW256" s="15" t="s">
        <v>33</v>
      </c>
      <c r="AX256" s="15" t="s">
        <v>72</v>
      </c>
      <c r="AY256" s="266" t="s">
        <v>214</v>
      </c>
    </row>
    <row r="257" s="13" customFormat="1">
      <c r="A257" s="13"/>
      <c r="B257" s="234"/>
      <c r="C257" s="235"/>
      <c r="D257" s="236" t="s">
        <v>225</v>
      </c>
      <c r="E257" s="237" t="s">
        <v>19</v>
      </c>
      <c r="F257" s="238" t="s">
        <v>405</v>
      </c>
      <c r="G257" s="235"/>
      <c r="H257" s="239">
        <v>64.829999999999998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225</v>
      </c>
      <c r="AU257" s="245" t="s">
        <v>81</v>
      </c>
      <c r="AV257" s="13" t="s">
        <v>81</v>
      </c>
      <c r="AW257" s="13" t="s">
        <v>33</v>
      </c>
      <c r="AX257" s="13" t="s">
        <v>72</v>
      </c>
      <c r="AY257" s="245" t="s">
        <v>214</v>
      </c>
    </row>
    <row r="258" s="14" customFormat="1">
      <c r="A258" s="14"/>
      <c r="B258" s="246"/>
      <c r="C258" s="247"/>
      <c r="D258" s="236" t="s">
        <v>225</v>
      </c>
      <c r="E258" s="248" t="s">
        <v>19</v>
      </c>
      <c r="F258" s="249" t="s">
        <v>227</v>
      </c>
      <c r="G258" s="247"/>
      <c r="H258" s="250">
        <v>66.936000000000007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225</v>
      </c>
      <c r="AU258" s="256" t="s">
        <v>81</v>
      </c>
      <c r="AV258" s="14" t="s">
        <v>104</v>
      </c>
      <c r="AW258" s="14" t="s">
        <v>33</v>
      </c>
      <c r="AX258" s="14" t="s">
        <v>79</v>
      </c>
      <c r="AY258" s="256" t="s">
        <v>214</v>
      </c>
    </row>
    <row r="259" s="2" customFormat="1" ht="21.75" customHeight="1">
      <c r="A259" s="41"/>
      <c r="B259" s="42"/>
      <c r="C259" s="216" t="s">
        <v>406</v>
      </c>
      <c r="D259" s="216" t="s">
        <v>216</v>
      </c>
      <c r="E259" s="217" t="s">
        <v>407</v>
      </c>
      <c r="F259" s="218" t="s">
        <v>408</v>
      </c>
      <c r="G259" s="219" t="s">
        <v>219</v>
      </c>
      <c r="H259" s="220">
        <v>66.936000000000007</v>
      </c>
      <c r="I259" s="221"/>
      <c r="J259" s="222">
        <f>ROUND(I259*H259,2)</f>
        <v>0</v>
      </c>
      <c r="K259" s="218" t="s">
        <v>220</v>
      </c>
      <c r="L259" s="47"/>
      <c r="M259" s="223" t="s">
        <v>19</v>
      </c>
      <c r="N259" s="224" t="s">
        <v>43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221</v>
      </c>
      <c r="AT259" s="227" t="s">
        <v>216</v>
      </c>
      <c r="AU259" s="227" t="s">
        <v>81</v>
      </c>
      <c r="AY259" s="20" t="s">
        <v>214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79</v>
      </c>
      <c r="BK259" s="228">
        <f>ROUND(I259*H259,2)</f>
        <v>0</v>
      </c>
      <c r="BL259" s="20" t="s">
        <v>221</v>
      </c>
      <c r="BM259" s="227" t="s">
        <v>409</v>
      </c>
    </row>
    <row r="260" s="2" customFormat="1">
      <c r="A260" s="41"/>
      <c r="B260" s="42"/>
      <c r="C260" s="43"/>
      <c r="D260" s="229" t="s">
        <v>223</v>
      </c>
      <c r="E260" s="43"/>
      <c r="F260" s="230" t="s">
        <v>410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223</v>
      </c>
      <c r="AU260" s="20" t="s">
        <v>81</v>
      </c>
    </row>
    <row r="261" s="2" customFormat="1" ht="16.5" customHeight="1">
      <c r="A261" s="41"/>
      <c r="B261" s="42"/>
      <c r="C261" s="216" t="s">
        <v>411</v>
      </c>
      <c r="D261" s="216" t="s">
        <v>216</v>
      </c>
      <c r="E261" s="217" t="s">
        <v>412</v>
      </c>
      <c r="F261" s="218" t="s">
        <v>413</v>
      </c>
      <c r="G261" s="219" t="s">
        <v>219</v>
      </c>
      <c r="H261" s="220">
        <v>2.9399999999999999</v>
      </c>
      <c r="I261" s="221"/>
      <c r="J261" s="222">
        <f>ROUND(I261*H261,2)</f>
        <v>0</v>
      </c>
      <c r="K261" s="218" t="s">
        <v>220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0.11169999999999999</v>
      </c>
      <c r="R261" s="225">
        <f>Q261*H261</f>
        <v>0.32839799999999997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221</v>
      </c>
      <c r="AT261" s="227" t="s">
        <v>216</v>
      </c>
      <c r="AU261" s="227" t="s">
        <v>81</v>
      </c>
      <c r="AY261" s="20" t="s">
        <v>214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79</v>
      </c>
      <c r="BK261" s="228">
        <f>ROUND(I261*H261,2)</f>
        <v>0</v>
      </c>
      <c r="BL261" s="20" t="s">
        <v>221</v>
      </c>
      <c r="BM261" s="227" t="s">
        <v>414</v>
      </c>
    </row>
    <row r="262" s="2" customFormat="1">
      <c r="A262" s="41"/>
      <c r="B262" s="42"/>
      <c r="C262" s="43"/>
      <c r="D262" s="229" t="s">
        <v>223</v>
      </c>
      <c r="E262" s="43"/>
      <c r="F262" s="230" t="s">
        <v>415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223</v>
      </c>
      <c r="AU262" s="20" t="s">
        <v>81</v>
      </c>
    </row>
    <row r="263" s="13" customFormat="1">
      <c r="A263" s="13"/>
      <c r="B263" s="234"/>
      <c r="C263" s="235"/>
      <c r="D263" s="236" t="s">
        <v>225</v>
      </c>
      <c r="E263" s="237" t="s">
        <v>19</v>
      </c>
      <c r="F263" s="238" t="s">
        <v>416</v>
      </c>
      <c r="G263" s="235"/>
      <c r="H263" s="239">
        <v>2.9399999999999999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225</v>
      </c>
      <c r="AU263" s="245" t="s">
        <v>81</v>
      </c>
      <c r="AV263" s="13" t="s">
        <v>81</v>
      </c>
      <c r="AW263" s="13" t="s">
        <v>33</v>
      </c>
      <c r="AX263" s="13" t="s">
        <v>72</v>
      </c>
      <c r="AY263" s="245" t="s">
        <v>214</v>
      </c>
    </row>
    <row r="264" s="14" customFormat="1">
      <c r="A264" s="14"/>
      <c r="B264" s="246"/>
      <c r="C264" s="247"/>
      <c r="D264" s="236" t="s">
        <v>225</v>
      </c>
      <c r="E264" s="248" t="s">
        <v>19</v>
      </c>
      <c r="F264" s="249" t="s">
        <v>227</v>
      </c>
      <c r="G264" s="247"/>
      <c r="H264" s="250">
        <v>2.9399999999999999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225</v>
      </c>
      <c r="AU264" s="256" t="s">
        <v>81</v>
      </c>
      <c r="AV264" s="14" t="s">
        <v>104</v>
      </c>
      <c r="AW264" s="14" t="s">
        <v>33</v>
      </c>
      <c r="AX264" s="14" t="s">
        <v>79</v>
      </c>
      <c r="AY264" s="256" t="s">
        <v>214</v>
      </c>
    </row>
    <row r="265" s="12" customFormat="1" ht="22.8" customHeight="1">
      <c r="A265" s="12"/>
      <c r="B265" s="200"/>
      <c r="C265" s="201"/>
      <c r="D265" s="202" t="s">
        <v>71</v>
      </c>
      <c r="E265" s="214" t="s">
        <v>255</v>
      </c>
      <c r="F265" s="214" t="s">
        <v>417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P266+P287</f>
        <v>0</v>
      </c>
      <c r="Q265" s="208"/>
      <c r="R265" s="209">
        <f>R266+R287</f>
        <v>85.154058840000005</v>
      </c>
      <c r="S265" s="208"/>
      <c r="T265" s="210">
        <f>T266+T287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79</v>
      </c>
      <c r="AT265" s="212" t="s">
        <v>71</v>
      </c>
      <c r="AU265" s="212" t="s">
        <v>79</v>
      </c>
      <c r="AY265" s="211" t="s">
        <v>214</v>
      </c>
      <c r="BK265" s="213">
        <f>BK266+BK287</f>
        <v>0</v>
      </c>
    </row>
    <row r="266" s="12" customFormat="1" ht="20.88" customHeight="1">
      <c r="A266" s="12"/>
      <c r="B266" s="200"/>
      <c r="C266" s="201"/>
      <c r="D266" s="202" t="s">
        <v>71</v>
      </c>
      <c r="E266" s="214" t="s">
        <v>418</v>
      </c>
      <c r="F266" s="214" t="s">
        <v>419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SUM(P267:P286)</f>
        <v>0</v>
      </c>
      <c r="Q266" s="208"/>
      <c r="R266" s="209">
        <f>SUM(R267:R286)</f>
        <v>8.2222148399999995</v>
      </c>
      <c r="S266" s="208"/>
      <c r="T266" s="210">
        <f>SUM(T267:T286)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79</v>
      </c>
      <c r="AT266" s="212" t="s">
        <v>71</v>
      </c>
      <c r="AU266" s="212" t="s">
        <v>81</v>
      </c>
      <c r="AY266" s="211" t="s">
        <v>214</v>
      </c>
      <c r="BK266" s="213">
        <f>SUM(BK267:BK286)</f>
        <v>0</v>
      </c>
    </row>
    <row r="267" s="2" customFormat="1" ht="24.15" customHeight="1">
      <c r="A267" s="41"/>
      <c r="B267" s="42"/>
      <c r="C267" s="216" t="s">
        <v>420</v>
      </c>
      <c r="D267" s="216" t="s">
        <v>216</v>
      </c>
      <c r="E267" s="217" t="s">
        <v>421</v>
      </c>
      <c r="F267" s="218" t="s">
        <v>422</v>
      </c>
      <c r="G267" s="219" t="s">
        <v>219</v>
      </c>
      <c r="H267" s="220">
        <v>268.17399999999998</v>
      </c>
      <c r="I267" s="221"/>
      <c r="J267" s="222">
        <f>ROUND(I267*H267,2)</f>
        <v>0</v>
      </c>
      <c r="K267" s="218" t="s">
        <v>220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0.0043800000000000002</v>
      </c>
      <c r="R267" s="225">
        <f>Q267*H267</f>
        <v>1.1746021199999999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221</v>
      </c>
      <c r="AT267" s="227" t="s">
        <v>216</v>
      </c>
      <c r="AU267" s="227" t="s">
        <v>104</v>
      </c>
      <c r="AY267" s="20" t="s">
        <v>214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79</v>
      </c>
      <c r="BK267" s="228">
        <f>ROUND(I267*H267,2)</f>
        <v>0</v>
      </c>
      <c r="BL267" s="20" t="s">
        <v>221</v>
      </c>
      <c r="BM267" s="227" t="s">
        <v>423</v>
      </c>
    </row>
    <row r="268" s="2" customFormat="1">
      <c r="A268" s="41"/>
      <c r="B268" s="42"/>
      <c r="C268" s="43"/>
      <c r="D268" s="229" t="s">
        <v>223</v>
      </c>
      <c r="E268" s="43"/>
      <c r="F268" s="230" t="s">
        <v>424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223</v>
      </c>
      <c r="AU268" s="20" t="s">
        <v>104</v>
      </c>
    </row>
    <row r="269" s="15" customFormat="1">
      <c r="A269" s="15"/>
      <c r="B269" s="257"/>
      <c r="C269" s="258"/>
      <c r="D269" s="236" t="s">
        <v>225</v>
      </c>
      <c r="E269" s="259" t="s">
        <v>19</v>
      </c>
      <c r="F269" s="260" t="s">
        <v>425</v>
      </c>
      <c r="G269" s="258"/>
      <c r="H269" s="259" t="s">
        <v>19</v>
      </c>
      <c r="I269" s="261"/>
      <c r="J269" s="258"/>
      <c r="K269" s="258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225</v>
      </c>
      <c r="AU269" s="266" t="s">
        <v>104</v>
      </c>
      <c r="AV269" s="15" t="s">
        <v>79</v>
      </c>
      <c r="AW269" s="15" t="s">
        <v>33</v>
      </c>
      <c r="AX269" s="15" t="s">
        <v>72</v>
      </c>
      <c r="AY269" s="266" t="s">
        <v>214</v>
      </c>
    </row>
    <row r="270" s="13" customFormat="1">
      <c r="A270" s="13"/>
      <c r="B270" s="234"/>
      <c r="C270" s="235"/>
      <c r="D270" s="236" t="s">
        <v>225</v>
      </c>
      <c r="E270" s="237" t="s">
        <v>19</v>
      </c>
      <c r="F270" s="238" t="s">
        <v>426</v>
      </c>
      <c r="G270" s="235"/>
      <c r="H270" s="239">
        <v>109.24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225</v>
      </c>
      <c r="AU270" s="245" t="s">
        <v>104</v>
      </c>
      <c r="AV270" s="13" t="s">
        <v>81</v>
      </c>
      <c r="AW270" s="13" t="s">
        <v>33</v>
      </c>
      <c r="AX270" s="13" t="s">
        <v>72</v>
      </c>
      <c r="AY270" s="245" t="s">
        <v>214</v>
      </c>
    </row>
    <row r="271" s="13" customFormat="1">
      <c r="A271" s="13"/>
      <c r="B271" s="234"/>
      <c r="C271" s="235"/>
      <c r="D271" s="236" t="s">
        <v>225</v>
      </c>
      <c r="E271" s="237" t="s">
        <v>19</v>
      </c>
      <c r="F271" s="238" t="s">
        <v>427</v>
      </c>
      <c r="G271" s="235"/>
      <c r="H271" s="239">
        <v>14.35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225</v>
      </c>
      <c r="AU271" s="245" t="s">
        <v>104</v>
      </c>
      <c r="AV271" s="13" t="s">
        <v>81</v>
      </c>
      <c r="AW271" s="13" t="s">
        <v>33</v>
      </c>
      <c r="AX271" s="13" t="s">
        <v>72</v>
      </c>
      <c r="AY271" s="245" t="s">
        <v>214</v>
      </c>
    </row>
    <row r="272" s="13" customFormat="1">
      <c r="A272" s="13"/>
      <c r="B272" s="234"/>
      <c r="C272" s="235"/>
      <c r="D272" s="236" t="s">
        <v>225</v>
      </c>
      <c r="E272" s="237" t="s">
        <v>19</v>
      </c>
      <c r="F272" s="238" t="s">
        <v>428</v>
      </c>
      <c r="G272" s="235"/>
      <c r="H272" s="239">
        <v>51.5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225</v>
      </c>
      <c r="AU272" s="245" t="s">
        <v>104</v>
      </c>
      <c r="AV272" s="13" t="s">
        <v>81</v>
      </c>
      <c r="AW272" s="13" t="s">
        <v>33</v>
      </c>
      <c r="AX272" s="13" t="s">
        <v>72</v>
      </c>
      <c r="AY272" s="245" t="s">
        <v>214</v>
      </c>
    </row>
    <row r="273" s="13" customFormat="1">
      <c r="A273" s="13"/>
      <c r="B273" s="234"/>
      <c r="C273" s="235"/>
      <c r="D273" s="236" t="s">
        <v>225</v>
      </c>
      <c r="E273" s="237" t="s">
        <v>19</v>
      </c>
      <c r="F273" s="238" t="s">
        <v>429</v>
      </c>
      <c r="G273" s="235"/>
      <c r="H273" s="239">
        <v>32.345999999999997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225</v>
      </c>
      <c r="AU273" s="245" t="s">
        <v>104</v>
      </c>
      <c r="AV273" s="13" t="s">
        <v>81</v>
      </c>
      <c r="AW273" s="13" t="s">
        <v>33</v>
      </c>
      <c r="AX273" s="13" t="s">
        <v>72</v>
      </c>
      <c r="AY273" s="245" t="s">
        <v>214</v>
      </c>
    </row>
    <row r="274" s="13" customFormat="1">
      <c r="A274" s="13"/>
      <c r="B274" s="234"/>
      <c r="C274" s="235"/>
      <c r="D274" s="236" t="s">
        <v>225</v>
      </c>
      <c r="E274" s="237" t="s">
        <v>19</v>
      </c>
      <c r="F274" s="238" t="s">
        <v>430</v>
      </c>
      <c r="G274" s="235"/>
      <c r="H274" s="239">
        <v>60.738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225</v>
      </c>
      <c r="AU274" s="245" t="s">
        <v>104</v>
      </c>
      <c r="AV274" s="13" t="s">
        <v>81</v>
      </c>
      <c r="AW274" s="13" t="s">
        <v>33</v>
      </c>
      <c r="AX274" s="13" t="s">
        <v>72</v>
      </c>
      <c r="AY274" s="245" t="s">
        <v>214</v>
      </c>
    </row>
    <row r="275" s="14" customFormat="1">
      <c r="A275" s="14"/>
      <c r="B275" s="246"/>
      <c r="C275" s="247"/>
      <c r="D275" s="236" t="s">
        <v>225</v>
      </c>
      <c r="E275" s="248" t="s">
        <v>19</v>
      </c>
      <c r="F275" s="249" t="s">
        <v>227</v>
      </c>
      <c r="G275" s="247"/>
      <c r="H275" s="250">
        <v>268.17399999999998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225</v>
      </c>
      <c r="AU275" s="256" t="s">
        <v>104</v>
      </c>
      <c r="AV275" s="14" t="s">
        <v>104</v>
      </c>
      <c r="AW275" s="14" t="s">
        <v>33</v>
      </c>
      <c r="AX275" s="14" t="s">
        <v>79</v>
      </c>
      <c r="AY275" s="256" t="s">
        <v>214</v>
      </c>
    </row>
    <row r="276" s="2" customFormat="1" ht="24.15" customHeight="1">
      <c r="A276" s="41"/>
      <c r="B276" s="42"/>
      <c r="C276" s="216" t="s">
        <v>431</v>
      </c>
      <c r="D276" s="216" t="s">
        <v>216</v>
      </c>
      <c r="E276" s="217" t="s">
        <v>432</v>
      </c>
      <c r="F276" s="218" t="s">
        <v>433</v>
      </c>
      <c r="G276" s="219" t="s">
        <v>219</v>
      </c>
      <c r="H276" s="220">
        <v>268.17399999999998</v>
      </c>
      <c r="I276" s="221"/>
      <c r="J276" s="222">
        <f>ROUND(I276*H276,2)</f>
        <v>0</v>
      </c>
      <c r="K276" s="218" t="s">
        <v>220</v>
      </c>
      <c r="L276" s="47"/>
      <c r="M276" s="223" t="s">
        <v>19</v>
      </c>
      <c r="N276" s="224" t="s">
        <v>43</v>
      </c>
      <c r="O276" s="87"/>
      <c r="P276" s="225">
        <f>O276*H276</f>
        <v>0</v>
      </c>
      <c r="Q276" s="225">
        <v>0.018380000000000001</v>
      </c>
      <c r="R276" s="225">
        <f>Q276*H276</f>
        <v>4.9290381199999995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221</v>
      </c>
      <c r="AT276" s="227" t="s">
        <v>216</v>
      </c>
      <c r="AU276" s="227" t="s">
        <v>104</v>
      </c>
      <c r="AY276" s="20" t="s">
        <v>214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79</v>
      </c>
      <c r="BK276" s="228">
        <f>ROUND(I276*H276,2)</f>
        <v>0</v>
      </c>
      <c r="BL276" s="20" t="s">
        <v>221</v>
      </c>
      <c r="BM276" s="227" t="s">
        <v>434</v>
      </c>
    </row>
    <row r="277" s="2" customFormat="1">
      <c r="A277" s="41"/>
      <c r="B277" s="42"/>
      <c r="C277" s="43"/>
      <c r="D277" s="229" t="s">
        <v>223</v>
      </c>
      <c r="E277" s="43"/>
      <c r="F277" s="230" t="s">
        <v>435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223</v>
      </c>
      <c r="AU277" s="20" t="s">
        <v>104</v>
      </c>
    </row>
    <row r="278" s="15" customFormat="1">
      <c r="A278" s="15"/>
      <c r="B278" s="257"/>
      <c r="C278" s="258"/>
      <c r="D278" s="236" t="s">
        <v>225</v>
      </c>
      <c r="E278" s="259" t="s">
        <v>19</v>
      </c>
      <c r="F278" s="260" t="s">
        <v>425</v>
      </c>
      <c r="G278" s="258"/>
      <c r="H278" s="259" t="s">
        <v>19</v>
      </c>
      <c r="I278" s="261"/>
      <c r="J278" s="258"/>
      <c r="K278" s="258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225</v>
      </c>
      <c r="AU278" s="266" t="s">
        <v>104</v>
      </c>
      <c r="AV278" s="15" t="s">
        <v>79</v>
      </c>
      <c r="AW278" s="15" t="s">
        <v>33</v>
      </c>
      <c r="AX278" s="15" t="s">
        <v>72</v>
      </c>
      <c r="AY278" s="266" t="s">
        <v>214</v>
      </c>
    </row>
    <row r="279" s="13" customFormat="1">
      <c r="A279" s="13"/>
      <c r="B279" s="234"/>
      <c r="C279" s="235"/>
      <c r="D279" s="236" t="s">
        <v>225</v>
      </c>
      <c r="E279" s="237" t="s">
        <v>19</v>
      </c>
      <c r="F279" s="238" t="s">
        <v>426</v>
      </c>
      <c r="G279" s="235"/>
      <c r="H279" s="239">
        <v>109.24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225</v>
      </c>
      <c r="AU279" s="245" t="s">
        <v>104</v>
      </c>
      <c r="AV279" s="13" t="s">
        <v>81</v>
      </c>
      <c r="AW279" s="13" t="s">
        <v>33</v>
      </c>
      <c r="AX279" s="13" t="s">
        <v>72</v>
      </c>
      <c r="AY279" s="245" t="s">
        <v>214</v>
      </c>
    </row>
    <row r="280" s="13" customFormat="1">
      <c r="A280" s="13"/>
      <c r="B280" s="234"/>
      <c r="C280" s="235"/>
      <c r="D280" s="236" t="s">
        <v>225</v>
      </c>
      <c r="E280" s="237" t="s">
        <v>19</v>
      </c>
      <c r="F280" s="238" t="s">
        <v>427</v>
      </c>
      <c r="G280" s="235"/>
      <c r="H280" s="239">
        <v>14.35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225</v>
      </c>
      <c r="AU280" s="245" t="s">
        <v>104</v>
      </c>
      <c r="AV280" s="13" t="s">
        <v>81</v>
      </c>
      <c r="AW280" s="13" t="s">
        <v>33</v>
      </c>
      <c r="AX280" s="13" t="s">
        <v>72</v>
      </c>
      <c r="AY280" s="245" t="s">
        <v>214</v>
      </c>
    </row>
    <row r="281" s="13" customFormat="1">
      <c r="A281" s="13"/>
      <c r="B281" s="234"/>
      <c r="C281" s="235"/>
      <c r="D281" s="236" t="s">
        <v>225</v>
      </c>
      <c r="E281" s="237" t="s">
        <v>19</v>
      </c>
      <c r="F281" s="238" t="s">
        <v>428</v>
      </c>
      <c r="G281" s="235"/>
      <c r="H281" s="239">
        <v>51.5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225</v>
      </c>
      <c r="AU281" s="245" t="s">
        <v>104</v>
      </c>
      <c r="AV281" s="13" t="s">
        <v>81</v>
      </c>
      <c r="AW281" s="13" t="s">
        <v>33</v>
      </c>
      <c r="AX281" s="13" t="s">
        <v>72</v>
      </c>
      <c r="AY281" s="245" t="s">
        <v>214</v>
      </c>
    </row>
    <row r="282" s="13" customFormat="1">
      <c r="A282" s="13"/>
      <c r="B282" s="234"/>
      <c r="C282" s="235"/>
      <c r="D282" s="236" t="s">
        <v>225</v>
      </c>
      <c r="E282" s="237" t="s">
        <v>19</v>
      </c>
      <c r="F282" s="238" t="s">
        <v>429</v>
      </c>
      <c r="G282" s="235"/>
      <c r="H282" s="239">
        <v>32.345999999999997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225</v>
      </c>
      <c r="AU282" s="245" t="s">
        <v>104</v>
      </c>
      <c r="AV282" s="13" t="s">
        <v>81</v>
      </c>
      <c r="AW282" s="13" t="s">
        <v>33</v>
      </c>
      <c r="AX282" s="13" t="s">
        <v>72</v>
      </c>
      <c r="AY282" s="245" t="s">
        <v>214</v>
      </c>
    </row>
    <row r="283" s="13" customFormat="1">
      <c r="A283" s="13"/>
      <c r="B283" s="234"/>
      <c r="C283" s="235"/>
      <c r="D283" s="236" t="s">
        <v>225</v>
      </c>
      <c r="E283" s="237" t="s">
        <v>19</v>
      </c>
      <c r="F283" s="238" t="s">
        <v>430</v>
      </c>
      <c r="G283" s="235"/>
      <c r="H283" s="239">
        <v>60.738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225</v>
      </c>
      <c r="AU283" s="245" t="s">
        <v>104</v>
      </c>
      <c r="AV283" s="13" t="s">
        <v>81</v>
      </c>
      <c r="AW283" s="13" t="s">
        <v>33</v>
      </c>
      <c r="AX283" s="13" t="s">
        <v>72</v>
      </c>
      <c r="AY283" s="245" t="s">
        <v>214</v>
      </c>
    </row>
    <row r="284" s="14" customFormat="1">
      <c r="A284" s="14"/>
      <c r="B284" s="246"/>
      <c r="C284" s="247"/>
      <c r="D284" s="236" t="s">
        <v>225</v>
      </c>
      <c r="E284" s="248" t="s">
        <v>19</v>
      </c>
      <c r="F284" s="249" t="s">
        <v>227</v>
      </c>
      <c r="G284" s="247"/>
      <c r="H284" s="250">
        <v>268.17399999999998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225</v>
      </c>
      <c r="AU284" s="256" t="s">
        <v>104</v>
      </c>
      <c r="AV284" s="14" t="s">
        <v>104</v>
      </c>
      <c r="AW284" s="14" t="s">
        <v>33</v>
      </c>
      <c r="AX284" s="14" t="s">
        <v>79</v>
      </c>
      <c r="AY284" s="256" t="s">
        <v>214</v>
      </c>
    </row>
    <row r="285" s="2" customFormat="1" ht="24.15" customHeight="1">
      <c r="A285" s="41"/>
      <c r="B285" s="42"/>
      <c r="C285" s="216" t="s">
        <v>436</v>
      </c>
      <c r="D285" s="216" t="s">
        <v>216</v>
      </c>
      <c r="E285" s="217" t="s">
        <v>437</v>
      </c>
      <c r="F285" s="218" t="s">
        <v>438</v>
      </c>
      <c r="G285" s="219" t="s">
        <v>219</v>
      </c>
      <c r="H285" s="220">
        <v>268.17399999999998</v>
      </c>
      <c r="I285" s="221"/>
      <c r="J285" s="222">
        <f>ROUND(I285*H285,2)</f>
        <v>0</v>
      </c>
      <c r="K285" s="218" t="s">
        <v>220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0.0079000000000000008</v>
      </c>
      <c r="R285" s="225">
        <f>Q285*H285</f>
        <v>2.1185746000000001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221</v>
      </c>
      <c r="AT285" s="227" t="s">
        <v>216</v>
      </c>
      <c r="AU285" s="227" t="s">
        <v>104</v>
      </c>
      <c r="AY285" s="20" t="s">
        <v>214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79</v>
      </c>
      <c r="BK285" s="228">
        <f>ROUND(I285*H285,2)</f>
        <v>0</v>
      </c>
      <c r="BL285" s="20" t="s">
        <v>221</v>
      </c>
      <c r="BM285" s="227" t="s">
        <v>439</v>
      </c>
    </row>
    <row r="286" s="2" customFormat="1">
      <c r="A286" s="41"/>
      <c r="B286" s="42"/>
      <c r="C286" s="43"/>
      <c r="D286" s="229" t="s">
        <v>223</v>
      </c>
      <c r="E286" s="43"/>
      <c r="F286" s="230" t="s">
        <v>440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223</v>
      </c>
      <c r="AU286" s="20" t="s">
        <v>104</v>
      </c>
    </row>
    <row r="287" s="12" customFormat="1" ht="20.88" customHeight="1">
      <c r="A287" s="12"/>
      <c r="B287" s="200"/>
      <c r="C287" s="201"/>
      <c r="D287" s="202" t="s">
        <v>71</v>
      </c>
      <c r="E287" s="214" t="s">
        <v>441</v>
      </c>
      <c r="F287" s="214" t="s">
        <v>442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SUM(P288:P298)</f>
        <v>0</v>
      </c>
      <c r="Q287" s="208"/>
      <c r="R287" s="209">
        <f>SUM(R288:R298)</f>
        <v>76.931843999999998</v>
      </c>
      <c r="S287" s="208"/>
      <c r="T287" s="210">
        <f>SUM(T288:T298)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79</v>
      </c>
      <c r="AT287" s="212" t="s">
        <v>71</v>
      </c>
      <c r="AU287" s="212" t="s">
        <v>81</v>
      </c>
      <c r="AY287" s="211" t="s">
        <v>214</v>
      </c>
      <c r="BK287" s="213">
        <f>SUM(BK288:BK298)</f>
        <v>0</v>
      </c>
    </row>
    <row r="288" s="2" customFormat="1" ht="16.5" customHeight="1">
      <c r="A288" s="41"/>
      <c r="B288" s="42"/>
      <c r="C288" s="216" t="s">
        <v>443</v>
      </c>
      <c r="D288" s="216" t="s">
        <v>216</v>
      </c>
      <c r="E288" s="217" t="s">
        <v>444</v>
      </c>
      <c r="F288" s="218" t="s">
        <v>445</v>
      </c>
      <c r="G288" s="219" t="s">
        <v>219</v>
      </c>
      <c r="H288" s="220">
        <v>654.15999999999997</v>
      </c>
      <c r="I288" s="221"/>
      <c r="J288" s="222">
        <f>ROUND(I288*H288,2)</f>
        <v>0</v>
      </c>
      <c r="K288" s="218" t="s">
        <v>220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0.11</v>
      </c>
      <c r="R288" s="225">
        <f>Q288*H288</f>
        <v>71.957599999999999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221</v>
      </c>
      <c r="AT288" s="227" t="s">
        <v>216</v>
      </c>
      <c r="AU288" s="227" t="s">
        <v>104</v>
      </c>
      <c r="AY288" s="20" t="s">
        <v>214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79</v>
      </c>
      <c r="BK288" s="228">
        <f>ROUND(I288*H288,2)</f>
        <v>0</v>
      </c>
      <c r="BL288" s="20" t="s">
        <v>221</v>
      </c>
      <c r="BM288" s="227" t="s">
        <v>446</v>
      </c>
    </row>
    <row r="289" s="2" customFormat="1">
      <c r="A289" s="41"/>
      <c r="B289" s="42"/>
      <c r="C289" s="43"/>
      <c r="D289" s="229" t="s">
        <v>223</v>
      </c>
      <c r="E289" s="43"/>
      <c r="F289" s="230" t="s">
        <v>447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223</v>
      </c>
      <c r="AU289" s="20" t="s">
        <v>104</v>
      </c>
    </row>
    <row r="290" s="13" customFormat="1">
      <c r="A290" s="13"/>
      <c r="B290" s="234"/>
      <c r="C290" s="235"/>
      <c r="D290" s="236" t="s">
        <v>225</v>
      </c>
      <c r="E290" s="237" t="s">
        <v>19</v>
      </c>
      <c r="F290" s="238" t="s">
        <v>448</v>
      </c>
      <c r="G290" s="235"/>
      <c r="H290" s="239">
        <v>1.53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225</v>
      </c>
      <c r="AU290" s="245" t="s">
        <v>104</v>
      </c>
      <c r="AV290" s="13" t="s">
        <v>81</v>
      </c>
      <c r="AW290" s="13" t="s">
        <v>33</v>
      </c>
      <c r="AX290" s="13" t="s">
        <v>72</v>
      </c>
      <c r="AY290" s="245" t="s">
        <v>214</v>
      </c>
    </row>
    <row r="291" s="13" customFormat="1">
      <c r="A291" s="13"/>
      <c r="B291" s="234"/>
      <c r="C291" s="235"/>
      <c r="D291" s="236" t="s">
        <v>225</v>
      </c>
      <c r="E291" s="237" t="s">
        <v>19</v>
      </c>
      <c r="F291" s="238" t="s">
        <v>449</v>
      </c>
      <c r="G291" s="235"/>
      <c r="H291" s="239">
        <v>195.19300000000001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225</v>
      </c>
      <c r="AU291" s="245" t="s">
        <v>104</v>
      </c>
      <c r="AV291" s="13" t="s">
        <v>81</v>
      </c>
      <c r="AW291" s="13" t="s">
        <v>33</v>
      </c>
      <c r="AX291" s="13" t="s">
        <v>72</v>
      </c>
      <c r="AY291" s="245" t="s">
        <v>214</v>
      </c>
    </row>
    <row r="292" s="13" customFormat="1">
      <c r="A292" s="13"/>
      <c r="B292" s="234"/>
      <c r="C292" s="235"/>
      <c r="D292" s="236" t="s">
        <v>225</v>
      </c>
      <c r="E292" s="237" t="s">
        <v>19</v>
      </c>
      <c r="F292" s="238" t="s">
        <v>450</v>
      </c>
      <c r="G292" s="235"/>
      <c r="H292" s="239">
        <v>452.20400000000001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225</v>
      </c>
      <c r="AU292" s="245" t="s">
        <v>104</v>
      </c>
      <c r="AV292" s="13" t="s">
        <v>81</v>
      </c>
      <c r="AW292" s="13" t="s">
        <v>33</v>
      </c>
      <c r="AX292" s="13" t="s">
        <v>72</v>
      </c>
      <c r="AY292" s="245" t="s">
        <v>214</v>
      </c>
    </row>
    <row r="293" s="13" customFormat="1">
      <c r="A293" s="13"/>
      <c r="B293" s="234"/>
      <c r="C293" s="235"/>
      <c r="D293" s="236" t="s">
        <v>225</v>
      </c>
      <c r="E293" s="237" t="s">
        <v>19</v>
      </c>
      <c r="F293" s="238" t="s">
        <v>451</v>
      </c>
      <c r="G293" s="235"/>
      <c r="H293" s="239">
        <v>5.2329999999999997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225</v>
      </c>
      <c r="AU293" s="245" t="s">
        <v>104</v>
      </c>
      <c r="AV293" s="13" t="s">
        <v>81</v>
      </c>
      <c r="AW293" s="13" t="s">
        <v>33</v>
      </c>
      <c r="AX293" s="13" t="s">
        <v>72</v>
      </c>
      <c r="AY293" s="245" t="s">
        <v>214</v>
      </c>
    </row>
    <row r="294" s="14" customFormat="1">
      <c r="A294" s="14"/>
      <c r="B294" s="246"/>
      <c r="C294" s="247"/>
      <c r="D294" s="236" t="s">
        <v>225</v>
      </c>
      <c r="E294" s="248" t="s">
        <v>19</v>
      </c>
      <c r="F294" s="249" t="s">
        <v>227</v>
      </c>
      <c r="G294" s="247"/>
      <c r="H294" s="250">
        <v>654.15999999999997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225</v>
      </c>
      <c r="AU294" s="256" t="s">
        <v>104</v>
      </c>
      <c r="AV294" s="14" t="s">
        <v>104</v>
      </c>
      <c r="AW294" s="14" t="s">
        <v>33</v>
      </c>
      <c r="AX294" s="14" t="s">
        <v>79</v>
      </c>
      <c r="AY294" s="256" t="s">
        <v>214</v>
      </c>
    </row>
    <row r="295" s="2" customFormat="1" ht="24.15" customHeight="1">
      <c r="A295" s="41"/>
      <c r="B295" s="42"/>
      <c r="C295" s="216" t="s">
        <v>452</v>
      </c>
      <c r="D295" s="216" t="s">
        <v>216</v>
      </c>
      <c r="E295" s="217" t="s">
        <v>453</v>
      </c>
      <c r="F295" s="218" t="s">
        <v>454</v>
      </c>
      <c r="G295" s="219" t="s">
        <v>219</v>
      </c>
      <c r="H295" s="220">
        <v>452.20400000000001</v>
      </c>
      <c r="I295" s="221"/>
      <c r="J295" s="222">
        <f>ROUND(I295*H295,2)</f>
        <v>0</v>
      </c>
      <c r="K295" s="218" t="s">
        <v>220</v>
      </c>
      <c r="L295" s="47"/>
      <c r="M295" s="223" t="s">
        <v>19</v>
      </c>
      <c r="N295" s="224" t="s">
        <v>43</v>
      </c>
      <c r="O295" s="87"/>
      <c r="P295" s="225">
        <f>O295*H295</f>
        <v>0</v>
      </c>
      <c r="Q295" s="225">
        <v>0.010999999999999999</v>
      </c>
      <c r="R295" s="225">
        <f>Q295*H295</f>
        <v>4.9742439999999997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221</v>
      </c>
      <c r="AT295" s="227" t="s">
        <v>216</v>
      </c>
      <c r="AU295" s="227" t="s">
        <v>104</v>
      </c>
      <c r="AY295" s="20" t="s">
        <v>214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79</v>
      </c>
      <c r="BK295" s="228">
        <f>ROUND(I295*H295,2)</f>
        <v>0</v>
      </c>
      <c r="BL295" s="20" t="s">
        <v>221</v>
      </c>
      <c r="BM295" s="227" t="s">
        <v>455</v>
      </c>
    </row>
    <row r="296" s="2" customFormat="1">
      <c r="A296" s="41"/>
      <c r="B296" s="42"/>
      <c r="C296" s="43"/>
      <c r="D296" s="229" t="s">
        <v>223</v>
      </c>
      <c r="E296" s="43"/>
      <c r="F296" s="230" t="s">
        <v>456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223</v>
      </c>
      <c r="AU296" s="20" t="s">
        <v>104</v>
      </c>
    </row>
    <row r="297" s="13" customFormat="1">
      <c r="A297" s="13"/>
      <c r="B297" s="234"/>
      <c r="C297" s="235"/>
      <c r="D297" s="236" t="s">
        <v>225</v>
      </c>
      <c r="E297" s="237" t="s">
        <v>19</v>
      </c>
      <c r="F297" s="238" t="s">
        <v>457</v>
      </c>
      <c r="G297" s="235"/>
      <c r="H297" s="239">
        <v>452.20400000000001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225</v>
      </c>
      <c r="AU297" s="245" t="s">
        <v>104</v>
      </c>
      <c r="AV297" s="13" t="s">
        <v>81</v>
      </c>
      <c r="AW297" s="13" t="s">
        <v>33</v>
      </c>
      <c r="AX297" s="13" t="s">
        <v>72</v>
      </c>
      <c r="AY297" s="245" t="s">
        <v>214</v>
      </c>
    </row>
    <row r="298" s="14" customFormat="1">
      <c r="A298" s="14"/>
      <c r="B298" s="246"/>
      <c r="C298" s="247"/>
      <c r="D298" s="236" t="s">
        <v>225</v>
      </c>
      <c r="E298" s="248" t="s">
        <v>19</v>
      </c>
      <c r="F298" s="249" t="s">
        <v>227</v>
      </c>
      <c r="G298" s="247"/>
      <c r="H298" s="250">
        <v>452.20400000000001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225</v>
      </c>
      <c r="AU298" s="256" t="s">
        <v>104</v>
      </c>
      <c r="AV298" s="14" t="s">
        <v>104</v>
      </c>
      <c r="AW298" s="14" t="s">
        <v>33</v>
      </c>
      <c r="AX298" s="14" t="s">
        <v>79</v>
      </c>
      <c r="AY298" s="256" t="s">
        <v>214</v>
      </c>
    </row>
    <row r="299" s="12" customFormat="1" ht="22.8" customHeight="1">
      <c r="A299" s="12"/>
      <c r="B299" s="200"/>
      <c r="C299" s="201"/>
      <c r="D299" s="202" t="s">
        <v>71</v>
      </c>
      <c r="E299" s="214" t="s">
        <v>271</v>
      </c>
      <c r="F299" s="214" t="s">
        <v>458</v>
      </c>
      <c r="G299" s="201"/>
      <c r="H299" s="201"/>
      <c r="I299" s="204"/>
      <c r="J299" s="215">
        <f>BK299</f>
        <v>0</v>
      </c>
      <c r="K299" s="201"/>
      <c r="L299" s="206"/>
      <c r="M299" s="207"/>
      <c r="N299" s="208"/>
      <c r="O299" s="208"/>
      <c r="P299" s="209">
        <f>P300+P316</f>
        <v>0</v>
      </c>
      <c r="Q299" s="208"/>
      <c r="R299" s="209">
        <f>R300+R316</f>
        <v>0.28151809</v>
      </c>
      <c r="S299" s="208"/>
      <c r="T299" s="210">
        <f>T300+T316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1" t="s">
        <v>79</v>
      </c>
      <c r="AT299" s="212" t="s">
        <v>71</v>
      </c>
      <c r="AU299" s="212" t="s">
        <v>79</v>
      </c>
      <c r="AY299" s="211" t="s">
        <v>214</v>
      </c>
      <c r="BK299" s="213">
        <f>BK300+BK316</f>
        <v>0</v>
      </c>
    </row>
    <row r="300" s="12" customFormat="1" ht="20.88" customHeight="1">
      <c r="A300" s="12"/>
      <c r="B300" s="200"/>
      <c r="C300" s="201"/>
      <c r="D300" s="202" t="s">
        <v>71</v>
      </c>
      <c r="E300" s="214" t="s">
        <v>459</v>
      </c>
      <c r="F300" s="214" t="s">
        <v>460</v>
      </c>
      <c r="G300" s="201"/>
      <c r="H300" s="201"/>
      <c r="I300" s="204"/>
      <c r="J300" s="215">
        <f>BK300</f>
        <v>0</v>
      </c>
      <c r="K300" s="201"/>
      <c r="L300" s="206"/>
      <c r="M300" s="207"/>
      <c r="N300" s="208"/>
      <c r="O300" s="208"/>
      <c r="P300" s="209">
        <f>SUM(P301:P315)</f>
        <v>0</v>
      </c>
      <c r="Q300" s="208"/>
      <c r="R300" s="209">
        <f>SUM(R301:R315)</f>
        <v>0.094444609999999984</v>
      </c>
      <c r="S300" s="208"/>
      <c r="T300" s="210">
        <f>SUM(T301:T315)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1" t="s">
        <v>79</v>
      </c>
      <c r="AT300" s="212" t="s">
        <v>71</v>
      </c>
      <c r="AU300" s="212" t="s">
        <v>81</v>
      </c>
      <c r="AY300" s="211" t="s">
        <v>214</v>
      </c>
      <c r="BK300" s="213">
        <f>SUM(BK301:BK315)</f>
        <v>0</v>
      </c>
    </row>
    <row r="301" s="2" customFormat="1" ht="24.15" customHeight="1">
      <c r="A301" s="41"/>
      <c r="B301" s="42"/>
      <c r="C301" s="216" t="s">
        <v>461</v>
      </c>
      <c r="D301" s="216" t="s">
        <v>216</v>
      </c>
      <c r="E301" s="217" t="s">
        <v>462</v>
      </c>
      <c r="F301" s="218" t="s">
        <v>463</v>
      </c>
      <c r="G301" s="219" t="s">
        <v>219</v>
      </c>
      <c r="H301" s="220">
        <v>726.49699999999996</v>
      </c>
      <c r="I301" s="221"/>
      <c r="J301" s="222">
        <f>ROUND(I301*H301,2)</f>
        <v>0</v>
      </c>
      <c r="K301" s="218" t="s">
        <v>220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0.00012999999999999999</v>
      </c>
      <c r="R301" s="225">
        <f>Q301*H301</f>
        <v>0.094444609999999984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221</v>
      </c>
      <c r="AT301" s="227" t="s">
        <v>216</v>
      </c>
      <c r="AU301" s="227" t="s">
        <v>104</v>
      </c>
      <c r="AY301" s="20" t="s">
        <v>214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79</v>
      </c>
      <c r="BK301" s="228">
        <f>ROUND(I301*H301,2)</f>
        <v>0</v>
      </c>
      <c r="BL301" s="20" t="s">
        <v>221</v>
      </c>
      <c r="BM301" s="227" t="s">
        <v>464</v>
      </c>
    </row>
    <row r="302" s="2" customFormat="1">
      <c r="A302" s="41"/>
      <c r="B302" s="42"/>
      <c r="C302" s="43"/>
      <c r="D302" s="229" t="s">
        <v>223</v>
      </c>
      <c r="E302" s="43"/>
      <c r="F302" s="230" t="s">
        <v>465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223</v>
      </c>
      <c r="AU302" s="20" t="s">
        <v>104</v>
      </c>
    </row>
    <row r="303" s="13" customFormat="1">
      <c r="A303" s="13"/>
      <c r="B303" s="234"/>
      <c r="C303" s="235"/>
      <c r="D303" s="236" t="s">
        <v>225</v>
      </c>
      <c r="E303" s="237" t="s">
        <v>19</v>
      </c>
      <c r="F303" s="238" t="s">
        <v>466</v>
      </c>
      <c r="G303" s="235"/>
      <c r="H303" s="239">
        <v>567.31700000000001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225</v>
      </c>
      <c r="AU303" s="245" t="s">
        <v>104</v>
      </c>
      <c r="AV303" s="13" t="s">
        <v>81</v>
      </c>
      <c r="AW303" s="13" t="s">
        <v>33</v>
      </c>
      <c r="AX303" s="13" t="s">
        <v>72</v>
      </c>
      <c r="AY303" s="245" t="s">
        <v>214</v>
      </c>
    </row>
    <row r="304" s="13" customFormat="1">
      <c r="A304" s="13"/>
      <c r="B304" s="234"/>
      <c r="C304" s="235"/>
      <c r="D304" s="236" t="s">
        <v>225</v>
      </c>
      <c r="E304" s="237" t="s">
        <v>19</v>
      </c>
      <c r="F304" s="238" t="s">
        <v>467</v>
      </c>
      <c r="G304" s="235"/>
      <c r="H304" s="239">
        <v>159.18000000000001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225</v>
      </c>
      <c r="AU304" s="245" t="s">
        <v>104</v>
      </c>
      <c r="AV304" s="13" t="s">
        <v>81</v>
      </c>
      <c r="AW304" s="13" t="s">
        <v>33</v>
      </c>
      <c r="AX304" s="13" t="s">
        <v>72</v>
      </c>
      <c r="AY304" s="245" t="s">
        <v>214</v>
      </c>
    </row>
    <row r="305" s="14" customFormat="1">
      <c r="A305" s="14"/>
      <c r="B305" s="246"/>
      <c r="C305" s="247"/>
      <c r="D305" s="236" t="s">
        <v>225</v>
      </c>
      <c r="E305" s="248" t="s">
        <v>19</v>
      </c>
      <c r="F305" s="249" t="s">
        <v>227</v>
      </c>
      <c r="G305" s="247"/>
      <c r="H305" s="250">
        <v>726.49699999999996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225</v>
      </c>
      <c r="AU305" s="256" t="s">
        <v>104</v>
      </c>
      <c r="AV305" s="14" t="s">
        <v>104</v>
      </c>
      <c r="AW305" s="14" t="s">
        <v>33</v>
      </c>
      <c r="AX305" s="14" t="s">
        <v>79</v>
      </c>
      <c r="AY305" s="256" t="s">
        <v>214</v>
      </c>
    </row>
    <row r="306" s="2" customFormat="1" ht="21.75" customHeight="1">
      <c r="A306" s="41"/>
      <c r="B306" s="42"/>
      <c r="C306" s="216" t="s">
        <v>468</v>
      </c>
      <c r="D306" s="216" t="s">
        <v>216</v>
      </c>
      <c r="E306" s="217" t="s">
        <v>469</v>
      </c>
      <c r="F306" s="218" t="s">
        <v>470</v>
      </c>
      <c r="G306" s="219" t="s">
        <v>471</v>
      </c>
      <c r="H306" s="220">
        <v>10</v>
      </c>
      <c r="I306" s="221"/>
      <c r="J306" s="222">
        <f>ROUND(I306*H306,2)</f>
        <v>0</v>
      </c>
      <c r="K306" s="218" t="s">
        <v>220</v>
      </c>
      <c r="L306" s="47"/>
      <c r="M306" s="223" t="s">
        <v>19</v>
      </c>
      <c r="N306" s="224" t="s">
        <v>43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221</v>
      </c>
      <c r="AT306" s="227" t="s">
        <v>216</v>
      </c>
      <c r="AU306" s="227" t="s">
        <v>104</v>
      </c>
      <c r="AY306" s="20" t="s">
        <v>214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79</v>
      </c>
      <c r="BK306" s="228">
        <f>ROUND(I306*H306,2)</f>
        <v>0</v>
      </c>
      <c r="BL306" s="20" t="s">
        <v>221</v>
      </c>
      <c r="BM306" s="227" t="s">
        <v>472</v>
      </c>
    </row>
    <row r="307" s="2" customFormat="1">
      <c r="A307" s="41"/>
      <c r="B307" s="42"/>
      <c r="C307" s="43"/>
      <c r="D307" s="229" t="s">
        <v>223</v>
      </c>
      <c r="E307" s="43"/>
      <c r="F307" s="230" t="s">
        <v>473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223</v>
      </c>
      <c r="AU307" s="20" t="s">
        <v>104</v>
      </c>
    </row>
    <row r="308" s="13" customFormat="1">
      <c r="A308" s="13"/>
      <c r="B308" s="234"/>
      <c r="C308" s="235"/>
      <c r="D308" s="236" t="s">
        <v>225</v>
      </c>
      <c r="E308" s="237" t="s">
        <v>19</v>
      </c>
      <c r="F308" s="238" t="s">
        <v>474</v>
      </c>
      <c r="G308" s="235"/>
      <c r="H308" s="239">
        <v>10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225</v>
      </c>
      <c r="AU308" s="245" t="s">
        <v>104</v>
      </c>
      <c r="AV308" s="13" t="s">
        <v>81</v>
      </c>
      <c r="AW308" s="13" t="s">
        <v>33</v>
      </c>
      <c r="AX308" s="13" t="s">
        <v>72</v>
      </c>
      <c r="AY308" s="245" t="s">
        <v>214</v>
      </c>
    </row>
    <row r="309" s="14" customFormat="1">
      <c r="A309" s="14"/>
      <c r="B309" s="246"/>
      <c r="C309" s="247"/>
      <c r="D309" s="236" t="s">
        <v>225</v>
      </c>
      <c r="E309" s="248" t="s">
        <v>19</v>
      </c>
      <c r="F309" s="249" t="s">
        <v>227</v>
      </c>
      <c r="G309" s="247"/>
      <c r="H309" s="250">
        <v>10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225</v>
      </c>
      <c r="AU309" s="256" t="s">
        <v>104</v>
      </c>
      <c r="AV309" s="14" t="s">
        <v>104</v>
      </c>
      <c r="AW309" s="14" t="s">
        <v>33</v>
      </c>
      <c r="AX309" s="14" t="s">
        <v>79</v>
      </c>
      <c r="AY309" s="256" t="s">
        <v>214</v>
      </c>
    </row>
    <row r="310" s="2" customFormat="1" ht="21.75" customHeight="1">
      <c r="A310" s="41"/>
      <c r="B310" s="42"/>
      <c r="C310" s="216" t="s">
        <v>475</v>
      </c>
      <c r="D310" s="216" t="s">
        <v>216</v>
      </c>
      <c r="E310" s="217" t="s">
        <v>476</v>
      </c>
      <c r="F310" s="218" t="s">
        <v>477</v>
      </c>
      <c r="G310" s="219" t="s">
        <v>471</v>
      </c>
      <c r="H310" s="220">
        <v>300</v>
      </c>
      <c r="I310" s="221"/>
      <c r="J310" s="222">
        <f>ROUND(I310*H310,2)</f>
        <v>0</v>
      </c>
      <c r="K310" s="218" t="s">
        <v>220</v>
      </c>
      <c r="L310" s="47"/>
      <c r="M310" s="223" t="s">
        <v>19</v>
      </c>
      <c r="N310" s="224" t="s">
        <v>43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221</v>
      </c>
      <c r="AT310" s="227" t="s">
        <v>216</v>
      </c>
      <c r="AU310" s="227" t="s">
        <v>104</v>
      </c>
      <c r="AY310" s="20" t="s">
        <v>214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79</v>
      </c>
      <c r="BK310" s="228">
        <f>ROUND(I310*H310,2)</f>
        <v>0</v>
      </c>
      <c r="BL310" s="20" t="s">
        <v>221</v>
      </c>
      <c r="BM310" s="227" t="s">
        <v>478</v>
      </c>
    </row>
    <row r="311" s="2" customFormat="1">
      <c r="A311" s="41"/>
      <c r="B311" s="42"/>
      <c r="C311" s="43"/>
      <c r="D311" s="229" t="s">
        <v>223</v>
      </c>
      <c r="E311" s="43"/>
      <c r="F311" s="230" t="s">
        <v>479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223</v>
      </c>
      <c r="AU311" s="20" t="s">
        <v>104</v>
      </c>
    </row>
    <row r="312" s="13" customFormat="1">
      <c r="A312" s="13"/>
      <c r="B312" s="234"/>
      <c r="C312" s="235"/>
      <c r="D312" s="236" t="s">
        <v>225</v>
      </c>
      <c r="E312" s="237" t="s">
        <v>19</v>
      </c>
      <c r="F312" s="238" t="s">
        <v>480</v>
      </c>
      <c r="G312" s="235"/>
      <c r="H312" s="239">
        <v>300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225</v>
      </c>
      <c r="AU312" s="245" t="s">
        <v>104</v>
      </c>
      <c r="AV312" s="13" t="s">
        <v>81</v>
      </c>
      <c r="AW312" s="13" t="s">
        <v>33</v>
      </c>
      <c r="AX312" s="13" t="s">
        <v>72</v>
      </c>
      <c r="AY312" s="245" t="s">
        <v>214</v>
      </c>
    </row>
    <row r="313" s="14" customFormat="1">
      <c r="A313" s="14"/>
      <c r="B313" s="246"/>
      <c r="C313" s="247"/>
      <c r="D313" s="236" t="s">
        <v>225</v>
      </c>
      <c r="E313" s="248" t="s">
        <v>19</v>
      </c>
      <c r="F313" s="249" t="s">
        <v>227</v>
      </c>
      <c r="G313" s="247"/>
      <c r="H313" s="250">
        <v>300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225</v>
      </c>
      <c r="AU313" s="256" t="s">
        <v>104</v>
      </c>
      <c r="AV313" s="14" t="s">
        <v>104</v>
      </c>
      <c r="AW313" s="14" t="s">
        <v>33</v>
      </c>
      <c r="AX313" s="14" t="s">
        <v>79</v>
      </c>
      <c r="AY313" s="256" t="s">
        <v>214</v>
      </c>
    </row>
    <row r="314" s="2" customFormat="1" ht="21.75" customHeight="1">
      <c r="A314" s="41"/>
      <c r="B314" s="42"/>
      <c r="C314" s="216" t="s">
        <v>481</v>
      </c>
      <c r="D314" s="216" t="s">
        <v>216</v>
      </c>
      <c r="E314" s="217" t="s">
        <v>482</v>
      </c>
      <c r="F314" s="218" t="s">
        <v>483</v>
      </c>
      <c r="G314" s="219" t="s">
        <v>471</v>
      </c>
      <c r="H314" s="220">
        <v>10</v>
      </c>
      <c r="I314" s="221"/>
      <c r="J314" s="222">
        <f>ROUND(I314*H314,2)</f>
        <v>0</v>
      </c>
      <c r="K314" s="218" t="s">
        <v>220</v>
      </c>
      <c r="L314" s="47"/>
      <c r="M314" s="223" t="s">
        <v>19</v>
      </c>
      <c r="N314" s="224" t="s">
        <v>43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221</v>
      </c>
      <c r="AT314" s="227" t="s">
        <v>216</v>
      </c>
      <c r="AU314" s="227" t="s">
        <v>104</v>
      </c>
      <c r="AY314" s="20" t="s">
        <v>214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79</v>
      </c>
      <c r="BK314" s="228">
        <f>ROUND(I314*H314,2)</f>
        <v>0</v>
      </c>
      <c r="BL314" s="20" t="s">
        <v>221</v>
      </c>
      <c r="BM314" s="227" t="s">
        <v>484</v>
      </c>
    </row>
    <row r="315" s="2" customFormat="1">
      <c r="A315" s="41"/>
      <c r="B315" s="42"/>
      <c r="C315" s="43"/>
      <c r="D315" s="229" t="s">
        <v>223</v>
      </c>
      <c r="E315" s="43"/>
      <c r="F315" s="230" t="s">
        <v>485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223</v>
      </c>
      <c r="AU315" s="20" t="s">
        <v>104</v>
      </c>
    </row>
    <row r="316" s="12" customFormat="1" ht="20.88" customHeight="1">
      <c r="A316" s="12"/>
      <c r="B316" s="200"/>
      <c r="C316" s="201"/>
      <c r="D316" s="202" t="s">
        <v>71</v>
      </c>
      <c r="E316" s="214" t="s">
        <v>486</v>
      </c>
      <c r="F316" s="214" t="s">
        <v>487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SUM(P317:P329)</f>
        <v>0</v>
      </c>
      <c r="Q316" s="208"/>
      <c r="R316" s="209">
        <f>SUM(R317:R329)</f>
        <v>0.18707348000000001</v>
      </c>
      <c r="S316" s="208"/>
      <c r="T316" s="210">
        <f>SUM(T317:T329)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79</v>
      </c>
      <c r="AT316" s="212" t="s">
        <v>71</v>
      </c>
      <c r="AU316" s="212" t="s">
        <v>81</v>
      </c>
      <c r="AY316" s="211" t="s">
        <v>214</v>
      </c>
      <c r="BK316" s="213">
        <f>SUM(BK317:BK329)</f>
        <v>0</v>
      </c>
    </row>
    <row r="317" s="2" customFormat="1" ht="24.15" customHeight="1">
      <c r="A317" s="41"/>
      <c r="B317" s="42"/>
      <c r="C317" s="216" t="s">
        <v>488</v>
      </c>
      <c r="D317" s="216" t="s">
        <v>216</v>
      </c>
      <c r="E317" s="217" t="s">
        <v>489</v>
      </c>
      <c r="F317" s="218" t="s">
        <v>490</v>
      </c>
      <c r="G317" s="219" t="s">
        <v>219</v>
      </c>
      <c r="H317" s="220">
        <v>1022.837</v>
      </c>
      <c r="I317" s="221"/>
      <c r="J317" s="222">
        <f>ROUND(I317*H317,2)</f>
        <v>0</v>
      </c>
      <c r="K317" s="218" t="s">
        <v>220</v>
      </c>
      <c r="L317" s="47"/>
      <c r="M317" s="223" t="s">
        <v>19</v>
      </c>
      <c r="N317" s="224" t="s">
        <v>43</v>
      </c>
      <c r="O317" s="87"/>
      <c r="P317" s="225">
        <f>O317*H317</f>
        <v>0</v>
      </c>
      <c r="Q317" s="225">
        <v>4.0000000000000003E-05</v>
      </c>
      <c r="R317" s="225">
        <f>Q317*H317</f>
        <v>0.040913480000000002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221</v>
      </c>
      <c r="AT317" s="227" t="s">
        <v>216</v>
      </c>
      <c r="AU317" s="227" t="s">
        <v>104</v>
      </c>
      <c r="AY317" s="20" t="s">
        <v>214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79</v>
      </c>
      <c r="BK317" s="228">
        <f>ROUND(I317*H317,2)</f>
        <v>0</v>
      </c>
      <c r="BL317" s="20" t="s">
        <v>221</v>
      </c>
      <c r="BM317" s="227" t="s">
        <v>491</v>
      </c>
    </row>
    <row r="318" s="2" customFormat="1">
      <c r="A318" s="41"/>
      <c r="B318" s="42"/>
      <c r="C318" s="43"/>
      <c r="D318" s="229" t="s">
        <v>223</v>
      </c>
      <c r="E318" s="43"/>
      <c r="F318" s="230" t="s">
        <v>492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223</v>
      </c>
      <c r="AU318" s="20" t="s">
        <v>104</v>
      </c>
    </row>
    <row r="319" s="13" customFormat="1">
      <c r="A319" s="13"/>
      <c r="B319" s="234"/>
      <c r="C319" s="235"/>
      <c r="D319" s="236" t="s">
        <v>225</v>
      </c>
      <c r="E319" s="237" t="s">
        <v>19</v>
      </c>
      <c r="F319" s="238" t="s">
        <v>493</v>
      </c>
      <c r="G319" s="235"/>
      <c r="H319" s="239">
        <v>695.73099999999999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225</v>
      </c>
      <c r="AU319" s="245" t="s">
        <v>104</v>
      </c>
      <c r="AV319" s="13" t="s">
        <v>81</v>
      </c>
      <c r="AW319" s="13" t="s">
        <v>33</v>
      </c>
      <c r="AX319" s="13" t="s">
        <v>72</v>
      </c>
      <c r="AY319" s="245" t="s">
        <v>214</v>
      </c>
    </row>
    <row r="320" s="13" customFormat="1">
      <c r="A320" s="13"/>
      <c r="B320" s="234"/>
      <c r="C320" s="235"/>
      <c r="D320" s="236" t="s">
        <v>225</v>
      </c>
      <c r="E320" s="237" t="s">
        <v>19</v>
      </c>
      <c r="F320" s="238" t="s">
        <v>494</v>
      </c>
      <c r="G320" s="235"/>
      <c r="H320" s="239">
        <v>327.10599999999999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225</v>
      </c>
      <c r="AU320" s="245" t="s">
        <v>104</v>
      </c>
      <c r="AV320" s="13" t="s">
        <v>81</v>
      </c>
      <c r="AW320" s="13" t="s">
        <v>33</v>
      </c>
      <c r="AX320" s="13" t="s">
        <v>72</v>
      </c>
      <c r="AY320" s="245" t="s">
        <v>214</v>
      </c>
    </row>
    <row r="321" s="14" customFormat="1">
      <c r="A321" s="14"/>
      <c r="B321" s="246"/>
      <c r="C321" s="247"/>
      <c r="D321" s="236" t="s">
        <v>225</v>
      </c>
      <c r="E321" s="248" t="s">
        <v>19</v>
      </c>
      <c r="F321" s="249" t="s">
        <v>227</v>
      </c>
      <c r="G321" s="247"/>
      <c r="H321" s="250">
        <v>1022.837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225</v>
      </c>
      <c r="AU321" s="256" t="s">
        <v>104</v>
      </c>
      <c r="AV321" s="14" t="s">
        <v>104</v>
      </c>
      <c r="AW321" s="14" t="s">
        <v>33</v>
      </c>
      <c r="AX321" s="14" t="s">
        <v>79</v>
      </c>
      <c r="AY321" s="256" t="s">
        <v>214</v>
      </c>
    </row>
    <row r="322" s="2" customFormat="1" ht="21.75" customHeight="1">
      <c r="A322" s="41"/>
      <c r="B322" s="42"/>
      <c r="C322" s="216" t="s">
        <v>495</v>
      </c>
      <c r="D322" s="216" t="s">
        <v>216</v>
      </c>
      <c r="E322" s="217" t="s">
        <v>496</v>
      </c>
      <c r="F322" s="218" t="s">
        <v>497</v>
      </c>
      <c r="G322" s="219" t="s">
        <v>498</v>
      </c>
      <c r="H322" s="220">
        <v>1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43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221</v>
      </c>
      <c r="AT322" s="227" t="s">
        <v>216</v>
      </c>
      <c r="AU322" s="227" t="s">
        <v>104</v>
      </c>
      <c r="AY322" s="20" t="s">
        <v>214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79</v>
      </c>
      <c r="BK322" s="228">
        <f>ROUND(I322*H322,2)</f>
        <v>0</v>
      </c>
      <c r="BL322" s="20" t="s">
        <v>221</v>
      </c>
      <c r="BM322" s="227" t="s">
        <v>499</v>
      </c>
    </row>
    <row r="323" s="2" customFormat="1" ht="16.5" customHeight="1">
      <c r="A323" s="41"/>
      <c r="B323" s="42"/>
      <c r="C323" s="216" t="s">
        <v>500</v>
      </c>
      <c r="D323" s="216" t="s">
        <v>216</v>
      </c>
      <c r="E323" s="217" t="s">
        <v>501</v>
      </c>
      <c r="F323" s="218" t="s">
        <v>502</v>
      </c>
      <c r="G323" s="219" t="s">
        <v>258</v>
      </c>
      <c r="H323" s="220">
        <v>12</v>
      </c>
      <c r="I323" s="221"/>
      <c r="J323" s="222">
        <f>ROUND(I323*H323,2)</f>
        <v>0</v>
      </c>
      <c r="K323" s="218" t="s">
        <v>220</v>
      </c>
      <c r="L323" s="47"/>
      <c r="M323" s="223" t="s">
        <v>19</v>
      </c>
      <c r="N323" s="224" t="s">
        <v>43</v>
      </c>
      <c r="O323" s="87"/>
      <c r="P323" s="225">
        <f>O323*H323</f>
        <v>0</v>
      </c>
      <c r="Q323" s="225">
        <v>0.00018000000000000001</v>
      </c>
      <c r="R323" s="225">
        <f>Q323*H323</f>
        <v>0.00216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221</v>
      </c>
      <c r="AT323" s="227" t="s">
        <v>216</v>
      </c>
      <c r="AU323" s="227" t="s">
        <v>104</v>
      </c>
      <c r="AY323" s="20" t="s">
        <v>214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79</v>
      </c>
      <c r="BK323" s="228">
        <f>ROUND(I323*H323,2)</f>
        <v>0</v>
      </c>
      <c r="BL323" s="20" t="s">
        <v>221</v>
      </c>
      <c r="BM323" s="227" t="s">
        <v>503</v>
      </c>
    </row>
    <row r="324" s="2" customFormat="1">
      <c r="A324" s="41"/>
      <c r="B324" s="42"/>
      <c r="C324" s="43"/>
      <c r="D324" s="229" t="s">
        <v>223</v>
      </c>
      <c r="E324" s="43"/>
      <c r="F324" s="230" t="s">
        <v>504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223</v>
      </c>
      <c r="AU324" s="20" t="s">
        <v>104</v>
      </c>
    </row>
    <row r="325" s="13" customFormat="1">
      <c r="A325" s="13"/>
      <c r="B325" s="234"/>
      <c r="C325" s="235"/>
      <c r="D325" s="236" t="s">
        <v>225</v>
      </c>
      <c r="E325" s="237" t="s">
        <v>19</v>
      </c>
      <c r="F325" s="238" t="s">
        <v>505</v>
      </c>
      <c r="G325" s="235"/>
      <c r="H325" s="239">
        <v>11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225</v>
      </c>
      <c r="AU325" s="245" t="s">
        <v>104</v>
      </c>
      <c r="AV325" s="13" t="s">
        <v>81</v>
      </c>
      <c r="AW325" s="13" t="s">
        <v>33</v>
      </c>
      <c r="AX325" s="13" t="s">
        <v>72</v>
      </c>
      <c r="AY325" s="245" t="s">
        <v>214</v>
      </c>
    </row>
    <row r="326" s="13" customFormat="1">
      <c r="A326" s="13"/>
      <c r="B326" s="234"/>
      <c r="C326" s="235"/>
      <c r="D326" s="236" t="s">
        <v>225</v>
      </c>
      <c r="E326" s="237" t="s">
        <v>19</v>
      </c>
      <c r="F326" s="238" t="s">
        <v>506</v>
      </c>
      <c r="G326" s="235"/>
      <c r="H326" s="239">
        <v>1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225</v>
      </c>
      <c r="AU326" s="245" t="s">
        <v>104</v>
      </c>
      <c r="AV326" s="13" t="s">
        <v>81</v>
      </c>
      <c r="AW326" s="13" t="s">
        <v>33</v>
      </c>
      <c r="AX326" s="13" t="s">
        <v>72</v>
      </c>
      <c r="AY326" s="245" t="s">
        <v>214</v>
      </c>
    </row>
    <row r="327" s="14" customFormat="1">
      <c r="A327" s="14"/>
      <c r="B327" s="246"/>
      <c r="C327" s="247"/>
      <c r="D327" s="236" t="s">
        <v>225</v>
      </c>
      <c r="E327" s="248" t="s">
        <v>19</v>
      </c>
      <c r="F327" s="249" t="s">
        <v>227</v>
      </c>
      <c r="G327" s="247"/>
      <c r="H327" s="250">
        <v>12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225</v>
      </c>
      <c r="AU327" s="256" t="s">
        <v>104</v>
      </c>
      <c r="AV327" s="14" t="s">
        <v>104</v>
      </c>
      <c r="AW327" s="14" t="s">
        <v>33</v>
      </c>
      <c r="AX327" s="14" t="s">
        <v>79</v>
      </c>
      <c r="AY327" s="256" t="s">
        <v>214</v>
      </c>
    </row>
    <row r="328" s="2" customFormat="1" ht="16.5" customHeight="1">
      <c r="A328" s="41"/>
      <c r="B328" s="42"/>
      <c r="C328" s="278" t="s">
        <v>507</v>
      </c>
      <c r="D328" s="278" t="s">
        <v>300</v>
      </c>
      <c r="E328" s="279" t="s">
        <v>508</v>
      </c>
      <c r="F328" s="280" t="s">
        <v>509</v>
      </c>
      <c r="G328" s="281" t="s">
        <v>258</v>
      </c>
      <c r="H328" s="282">
        <v>11</v>
      </c>
      <c r="I328" s="283"/>
      <c r="J328" s="284">
        <f>ROUND(I328*H328,2)</f>
        <v>0</v>
      </c>
      <c r="K328" s="280" t="s">
        <v>19</v>
      </c>
      <c r="L328" s="285"/>
      <c r="M328" s="286" t="s">
        <v>19</v>
      </c>
      <c r="N328" s="287" t="s">
        <v>43</v>
      </c>
      <c r="O328" s="87"/>
      <c r="P328" s="225">
        <f>O328*H328</f>
        <v>0</v>
      </c>
      <c r="Q328" s="225">
        <v>0.012</v>
      </c>
      <c r="R328" s="225">
        <f>Q328*H328</f>
        <v>0.13200000000000001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266</v>
      </c>
      <c r="AT328" s="227" t="s">
        <v>300</v>
      </c>
      <c r="AU328" s="227" t="s">
        <v>104</v>
      </c>
      <c r="AY328" s="20" t="s">
        <v>214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79</v>
      </c>
      <c r="BK328" s="228">
        <f>ROUND(I328*H328,2)</f>
        <v>0</v>
      </c>
      <c r="BL328" s="20" t="s">
        <v>221</v>
      </c>
      <c r="BM328" s="227" t="s">
        <v>510</v>
      </c>
    </row>
    <row r="329" s="2" customFormat="1" ht="16.5" customHeight="1">
      <c r="A329" s="41"/>
      <c r="B329" s="42"/>
      <c r="C329" s="278" t="s">
        <v>511</v>
      </c>
      <c r="D329" s="278" t="s">
        <v>300</v>
      </c>
      <c r="E329" s="279" t="s">
        <v>512</v>
      </c>
      <c r="F329" s="280" t="s">
        <v>513</v>
      </c>
      <c r="G329" s="281" t="s">
        <v>258</v>
      </c>
      <c r="H329" s="282">
        <v>1</v>
      </c>
      <c r="I329" s="283"/>
      <c r="J329" s="284">
        <f>ROUND(I329*H329,2)</f>
        <v>0</v>
      </c>
      <c r="K329" s="280" t="s">
        <v>19</v>
      </c>
      <c r="L329" s="285"/>
      <c r="M329" s="286" t="s">
        <v>19</v>
      </c>
      <c r="N329" s="287" t="s">
        <v>43</v>
      </c>
      <c r="O329" s="87"/>
      <c r="P329" s="225">
        <f>O329*H329</f>
        <v>0</v>
      </c>
      <c r="Q329" s="225">
        <v>0.012</v>
      </c>
      <c r="R329" s="225">
        <f>Q329*H329</f>
        <v>0.012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266</v>
      </c>
      <c r="AT329" s="227" t="s">
        <v>300</v>
      </c>
      <c r="AU329" s="227" t="s">
        <v>104</v>
      </c>
      <c r="AY329" s="20" t="s">
        <v>214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79</v>
      </c>
      <c r="BK329" s="228">
        <f>ROUND(I329*H329,2)</f>
        <v>0</v>
      </c>
      <c r="BL329" s="20" t="s">
        <v>221</v>
      </c>
      <c r="BM329" s="227" t="s">
        <v>514</v>
      </c>
    </row>
    <row r="330" s="12" customFormat="1" ht="22.8" customHeight="1">
      <c r="A330" s="12"/>
      <c r="B330" s="200"/>
      <c r="C330" s="201"/>
      <c r="D330" s="202" t="s">
        <v>71</v>
      </c>
      <c r="E330" s="214" t="s">
        <v>515</v>
      </c>
      <c r="F330" s="214" t="s">
        <v>516</v>
      </c>
      <c r="G330" s="201"/>
      <c r="H330" s="201"/>
      <c r="I330" s="204"/>
      <c r="J330" s="215">
        <f>BK330</f>
        <v>0</v>
      </c>
      <c r="K330" s="201"/>
      <c r="L330" s="206"/>
      <c r="M330" s="207"/>
      <c r="N330" s="208"/>
      <c r="O330" s="208"/>
      <c r="P330" s="209">
        <f>SUM(P331:P332)</f>
        <v>0</v>
      </c>
      <c r="Q330" s="208"/>
      <c r="R330" s="209">
        <f>SUM(R331:R332)</f>
        <v>0</v>
      </c>
      <c r="S330" s="208"/>
      <c r="T330" s="210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1" t="s">
        <v>79</v>
      </c>
      <c r="AT330" s="212" t="s">
        <v>71</v>
      </c>
      <c r="AU330" s="212" t="s">
        <v>79</v>
      </c>
      <c r="AY330" s="211" t="s">
        <v>214</v>
      </c>
      <c r="BK330" s="213">
        <f>SUM(BK331:BK332)</f>
        <v>0</v>
      </c>
    </row>
    <row r="331" s="2" customFormat="1" ht="33" customHeight="1">
      <c r="A331" s="41"/>
      <c r="B331" s="42"/>
      <c r="C331" s="216" t="s">
        <v>517</v>
      </c>
      <c r="D331" s="216" t="s">
        <v>216</v>
      </c>
      <c r="E331" s="217" t="s">
        <v>518</v>
      </c>
      <c r="F331" s="218" t="s">
        <v>519</v>
      </c>
      <c r="G331" s="219" t="s">
        <v>282</v>
      </c>
      <c r="H331" s="220">
        <v>449.26299999999998</v>
      </c>
      <c r="I331" s="221"/>
      <c r="J331" s="222">
        <f>ROUND(I331*H331,2)</f>
        <v>0</v>
      </c>
      <c r="K331" s="218" t="s">
        <v>220</v>
      </c>
      <c r="L331" s="47"/>
      <c r="M331" s="223" t="s">
        <v>19</v>
      </c>
      <c r="N331" s="224" t="s">
        <v>43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221</v>
      </c>
      <c r="AT331" s="227" t="s">
        <v>216</v>
      </c>
      <c r="AU331" s="227" t="s">
        <v>81</v>
      </c>
      <c r="AY331" s="20" t="s">
        <v>214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79</v>
      </c>
      <c r="BK331" s="228">
        <f>ROUND(I331*H331,2)</f>
        <v>0</v>
      </c>
      <c r="BL331" s="20" t="s">
        <v>221</v>
      </c>
      <c r="BM331" s="227" t="s">
        <v>520</v>
      </c>
    </row>
    <row r="332" s="2" customFormat="1">
      <c r="A332" s="41"/>
      <c r="B332" s="42"/>
      <c r="C332" s="43"/>
      <c r="D332" s="229" t="s">
        <v>223</v>
      </c>
      <c r="E332" s="43"/>
      <c r="F332" s="230" t="s">
        <v>521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223</v>
      </c>
      <c r="AU332" s="20" t="s">
        <v>81</v>
      </c>
    </row>
    <row r="333" s="12" customFormat="1" ht="25.92" customHeight="1">
      <c r="A333" s="12"/>
      <c r="B333" s="200"/>
      <c r="C333" s="201"/>
      <c r="D333" s="202" t="s">
        <v>71</v>
      </c>
      <c r="E333" s="203" t="s">
        <v>522</v>
      </c>
      <c r="F333" s="203" t="s">
        <v>523</v>
      </c>
      <c r="G333" s="201"/>
      <c r="H333" s="201"/>
      <c r="I333" s="204"/>
      <c r="J333" s="205">
        <f>BK333</f>
        <v>0</v>
      </c>
      <c r="K333" s="201"/>
      <c r="L333" s="206"/>
      <c r="M333" s="207"/>
      <c r="N333" s="208"/>
      <c r="O333" s="208"/>
      <c r="P333" s="209">
        <f>P334+P391+P441+P452+P467+P523+P568+P602+P663+P680+P698+P714+P719+P812+P878+P929+P959+P1008+P1016</f>
        <v>0</v>
      </c>
      <c r="Q333" s="208"/>
      <c r="R333" s="209">
        <f>R334+R391+R441+R452+R467+R523+R568+R602+R663+R680+R698+R714+R719+R812+R878+R929+R959+R1008+R1016</f>
        <v>108.19435310000002</v>
      </c>
      <c r="S333" s="208"/>
      <c r="T333" s="210">
        <f>T334+T391+T441+T452+T467+T523+T568+T602+T663+T680+T698+T714+T719+T812+T878+T929+T959+T1008+T1016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1" t="s">
        <v>81</v>
      </c>
      <c r="AT333" s="212" t="s">
        <v>71</v>
      </c>
      <c r="AU333" s="212" t="s">
        <v>72</v>
      </c>
      <c r="AY333" s="211" t="s">
        <v>214</v>
      </c>
      <c r="BK333" s="213">
        <f>BK334+BK391+BK441+BK452+BK467+BK523+BK568+BK602+BK663+BK680+BK698+BK714+BK719+BK812+BK878+BK929+BK959+BK1008+BK1016</f>
        <v>0</v>
      </c>
    </row>
    <row r="334" s="12" customFormat="1" ht="22.8" customHeight="1">
      <c r="A334" s="12"/>
      <c r="B334" s="200"/>
      <c r="C334" s="201"/>
      <c r="D334" s="202" t="s">
        <v>71</v>
      </c>
      <c r="E334" s="214" t="s">
        <v>524</v>
      </c>
      <c r="F334" s="214" t="s">
        <v>525</v>
      </c>
      <c r="G334" s="201"/>
      <c r="H334" s="201"/>
      <c r="I334" s="204"/>
      <c r="J334" s="215">
        <f>BK334</f>
        <v>0</v>
      </c>
      <c r="K334" s="201"/>
      <c r="L334" s="206"/>
      <c r="M334" s="207"/>
      <c r="N334" s="208"/>
      <c r="O334" s="208"/>
      <c r="P334" s="209">
        <f>SUM(P335:P390)</f>
        <v>0</v>
      </c>
      <c r="Q334" s="208"/>
      <c r="R334" s="209">
        <f>SUM(R335:R390)</f>
        <v>0.60927180999999997</v>
      </c>
      <c r="S334" s="208"/>
      <c r="T334" s="210">
        <f>SUM(T335:T390)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1" t="s">
        <v>81</v>
      </c>
      <c r="AT334" s="212" t="s">
        <v>71</v>
      </c>
      <c r="AU334" s="212" t="s">
        <v>79</v>
      </c>
      <c r="AY334" s="211" t="s">
        <v>214</v>
      </c>
      <c r="BK334" s="213">
        <f>SUM(BK335:BK390)</f>
        <v>0</v>
      </c>
    </row>
    <row r="335" s="2" customFormat="1" ht="21.75" customHeight="1">
      <c r="A335" s="41"/>
      <c r="B335" s="42"/>
      <c r="C335" s="216" t="s">
        <v>526</v>
      </c>
      <c r="D335" s="216" t="s">
        <v>216</v>
      </c>
      <c r="E335" s="217" t="s">
        <v>527</v>
      </c>
      <c r="F335" s="218" t="s">
        <v>528</v>
      </c>
      <c r="G335" s="219" t="s">
        <v>219</v>
      </c>
      <c r="H335" s="220">
        <v>1.53</v>
      </c>
      <c r="I335" s="221"/>
      <c r="J335" s="222">
        <f>ROUND(I335*H335,2)</f>
        <v>0</v>
      </c>
      <c r="K335" s="218" t="s">
        <v>220</v>
      </c>
      <c r="L335" s="47"/>
      <c r="M335" s="223" t="s">
        <v>19</v>
      </c>
      <c r="N335" s="224" t="s">
        <v>43</v>
      </c>
      <c r="O335" s="87"/>
      <c r="P335" s="225">
        <f>O335*H335</f>
        <v>0</v>
      </c>
      <c r="Q335" s="225">
        <v>0.0035000000000000001</v>
      </c>
      <c r="R335" s="225">
        <f>Q335*H335</f>
        <v>0.0053550000000000004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338</v>
      </c>
      <c r="AT335" s="227" t="s">
        <v>216</v>
      </c>
      <c r="AU335" s="227" t="s">
        <v>81</v>
      </c>
      <c r="AY335" s="20" t="s">
        <v>214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79</v>
      </c>
      <c r="BK335" s="228">
        <f>ROUND(I335*H335,2)</f>
        <v>0</v>
      </c>
      <c r="BL335" s="20" t="s">
        <v>338</v>
      </c>
      <c r="BM335" s="227" t="s">
        <v>529</v>
      </c>
    </row>
    <row r="336" s="2" customFormat="1">
      <c r="A336" s="41"/>
      <c r="B336" s="42"/>
      <c r="C336" s="43"/>
      <c r="D336" s="229" t="s">
        <v>223</v>
      </c>
      <c r="E336" s="43"/>
      <c r="F336" s="230" t="s">
        <v>530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223</v>
      </c>
      <c r="AU336" s="20" t="s">
        <v>81</v>
      </c>
    </row>
    <row r="337" s="13" customFormat="1">
      <c r="A337" s="13"/>
      <c r="B337" s="234"/>
      <c r="C337" s="235"/>
      <c r="D337" s="236" t="s">
        <v>225</v>
      </c>
      <c r="E337" s="237" t="s">
        <v>19</v>
      </c>
      <c r="F337" s="238" t="s">
        <v>531</v>
      </c>
      <c r="G337" s="235"/>
      <c r="H337" s="239">
        <v>1.53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225</v>
      </c>
      <c r="AU337" s="245" t="s">
        <v>81</v>
      </c>
      <c r="AV337" s="13" t="s">
        <v>81</v>
      </c>
      <c r="AW337" s="13" t="s">
        <v>33</v>
      </c>
      <c r="AX337" s="13" t="s">
        <v>72</v>
      </c>
      <c r="AY337" s="245" t="s">
        <v>214</v>
      </c>
    </row>
    <row r="338" s="14" customFormat="1">
      <c r="A338" s="14"/>
      <c r="B338" s="246"/>
      <c r="C338" s="247"/>
      <c r="D338" s="236" t="s">
        <v>225</v>
      </c>
      <c r="E338" s="248" t="s">
        <v>19</v>
      </c>
      <c r="F338" s="249" t="s">
        <v>227</v>
      </c>
      <c r="G338" s="247"/>
      <c r="H338" s="250">
        <v>1.53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225</v>
      </c>
      <c r="AU338" s="256" t="s">
        <v>81</v>
      </c>
      <c r="AV338" s="14" t="s">
        <v>104</v>
      </c>
      <c r="AW338" s="14" t="s">
        <v>33</v>
      </c>
      <c r="AX338" s="14" t="s">
        <v>79</v>
      </c>
      <c r="AY338" s="256" t="s">
        <v>214</v>
      </c>
    </row>
    <row r="339" s="2" customFormat="1" ht="21.75" customHeight="1">
      <c r="A339" s="41"/>
      <c r="B339" s="42"/>
      <c r="C339" s="216" t="s">
        <v>532</v>
      </c>
      <c r="D339" s="216" t="s">
        <v>216</v>
      </c>
      <c r="E339" s="217" t="s">
        <v>533</v>
      </c>
      <c r="F339" s="218" t="s">
        <v>534</v>
      </c>
      <c r="G339" s="219" t="s">
        <v>219</v>
      </c>
      <c r="H339" s="220">
        <v>166.41200000000001</v>
      </c>
      <c r="I339" s="221"/>
      <c r="J339" s="222">
        <f>ROUND(I339*H339,2)</f>
        <v>0</v>
      </c>
      <c r="K339" s="218" t="s">
        <v>220</v>
      </c>
      <c r="L339" s="47"/>
      <c r="M339" s="223" t="s">
        <v>19</v>
      </c>
      <c r="N339" s="224" t="s">
        <v>43</v>
      </c>
      <c r="O339" s="87"/>
      <c r="P339" s="225">
        <f>O339*H339</f>
        <v>0</v>
      </c>
      <c r="Q339" s="225">
        <v>0.0035000000000000001</v>
      </c>
      <c r="R339" s="225">
        <f>Q339*H339</f>
        <v>0.58244200000000002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338</v>
      </c>
      <c r="AT339" s="227" t="s">
        <v>216</v>
      </c>
      <c r="AU339" s="227" t="s">
        <v>81</v>
      </c>
      <c r="AY339" s="20" t="s">
        <v>214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79</v>
      </c>
      <c r="BK339" s="228">
        <f>ROUND(I339*H339,2)</f>
        <v>0</v>
      </c>
      <c r="BL339" s="20" t="s">
        <v>338</v>
      </c>
      <c r="BM339" s="227" t="s">
        <v>535</v>
      </c>
    </row>
    <row r="340" s="2" customFormat="1">
      <c r="A340" s="41"/>
      <c r="B340" s="42"/>
      <c r="C340" s="43"/>
      <c r="D340" s="229" t="s">
        <v>223</v>
      </c>
      <c r="E340" s="43"/>
      <c r="F340" s="230" t="s">
        <v>536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223</v>
      </c>
      <c r="AU340" s="20" t="s">
        <v>81</v>
      </c>
    </row>
    <row r="341" s="15" customFormat="1">
      <c r="A341" s="15"/>
      <c r="B341" s="257"/>
      <c r="C341" s="258"/>
      <c r="D341" s="236" t="s">
        <v>225</v>
      </c>
      <c r="E341" s="259" t="s">
        <v>19</v>
      </c>
      <c r="F341" s="260" t="s">
        <v>237</v>
      </c>
      <c r="G341" s="258"/>
      <c r="H341" s="259" t="s">
        <v>19</v>
      </c>
      <c r="I341" s="261"/>
      <c r="J341" s="258"/>
      <c r="K341" s="258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225</v>
      </c>
      <c r="AU341" s="266" t="s">
        <v>81</v>
      </c>
      <c r="AV341" s="15" t="s">
        <v>79</v>
      </c>
      <c r="AW341" s="15" t="s">
        <v>33</v>
      </c>
      <c r="AX341" s="15" t="s">
        <v>72</v>
      </c>
      <c r="AY341" s="266" t="s">
        <v>214</v>
      </c>
    </row>
    <row r="342" s="13" customFormat="1">
      <c r="A342" s="13"/>
      <c r="B342" s="234"/>
      <c r="C342" s="235"/>
      <c r="D342" s="236" t="s">
        <v>225</v>
      </c>
      <c r="E342" s="237" t="s">
        <v>19</v>
      </c>
      <c r="F342" s="238" t="s">
        <v>537</v>
      </c>
      <c r="G342" s="235"/>
      <c r="H342" s="239">
        <v>0.97999999999999998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225</v>
      </c>
      <c r="AU342" s="245" t="s">
        <v>81</v>
      </c>
      <c r="AV342" s="13" t="s">
        <v>81</v>
      </c>
      <c r="AW342" s="13" t="s">
        <v>33</v>
      </c>
      <c r="AX342" s="13" t="s">
        <v>72</v>
      </c>
      <c r="AY342" s="245" t="s">
        <v>214</v>
      </c>
    </row>
    <row r="343" s="13" customFormat="1">
      <c r="A343" s="13"/>
      <c r="B343" s="234"/>
      <c r="C343" s="235"/>
      <c r="D343" s="236" t="s">
        <v>225</v>
      </c>
      <c r="E343" s="237" t="s">
        <v>19</v>
      </c>
      <c r="F343" s="238" t="s">
        <v>538</v>
      </c>
      <c r="G343" s="235"/>
      <c r="H343" s="239">
        <v>1.01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225</v>
      </c>
      <c r="AU343" s="245" t="s">
        <v>81</v>
      </c>
      <c r="AV343" s="13" t="s">
        <v>81</v>
      </c>
      <c r="AW343" s="13" t="s">
        <v>33</v>
      </c>
      <c r="AX343" s="13" t="s">
        <v>72</v>
      </c>
      <c r="AY343" s="245" t="s">
        <v>214</v>
      </c>
    </row>
    <row r="344" s="13" customFormat="1">
      <c r="A344" s="13"/>
      <c r="B344" s="234"/>
      <c r="C344" s="235"/>
      <c r="D344" s="236" t="s">
        <v>225</v>
      </c>
      <c r="E344" s="237" t="s">
        <v>19</v>
      </c>
      <c r="F344" s="238" t="s">
        <v>539</v>
      </c>
      <c r="G344" s="235"/>
      <c r="H344" s="239">
        <v>11.332000000000001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225</v>
      </c>
      <c r="AU344" s="245" t="s">
        <v>81</v>
      </c>
      <c r="AV344" s="13" t="s">
        <v>81</v>
      </c>
      <c r="AW344" s="13" t="s">
        <v>33</v>
      </c>
      <c r="AX344" s="13" t="s">
        <v>72</v>
      </c>
      <c r="AY344" s="245" t="s">
        <v>214</v>
      </c>
    </row>
    <row r="345" s="13" customFormat="1">
      <c r="A345" s="13"/>
      <c r="B345" s="234"/>
      <c r="C345" s="235"/>
      <c r="D345" s="236" t="s">
        <v>225</v>
      </c>
      <c r="E345" s="237" t="s">
        <v>19</v>
      </c>
      <c r="F345" s="238" t="s">
        <v>540</v>
      </c>
      <c r="G345" s="235"/>
      <c r="H345" s="239">
        <v>71.180000000000007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225</v>
      </c>
      <c r="AU345" s="245" t="s">
        <v>81</v>
      </c>
      <c r="AV345" s="13" t="s">
        <v>81</v>
      </c>
      <c r="AW345" s="13" t="s">
        <v>33</v>
      </c>
      <c r="AX345" s="13" t="s">
        <v>72</v>
      </c>
      <c r="AY345" s="245" t="s">
        <v>214</v>
      </c>
    </row>
    <row r="346" s="13" customFormat="1">
      <c r="A346" s="13"/>
      <c r="B346" s="234"/>
      <c r="C346" s="235"/>
      <c r="D346" s="236" t="s">
        <v>225</v>
      </c>
      <c r="E346" s="237" t="s">
        <v>19</v>
      </c>
      <c r="F346" s="238" t="s">
        <v>541</v>
      </c>
      <c r="G346" s="235"/>
      <c r="H346" s="239">
        <v>5.2400000000000002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225</v>
      </c>
      <c r="AU346" s="245" t="s">
        <v>81</v>
      </c>
      <c r="AV346" s="13" t="s">
        <v>81</v>
      </c>
      <c r="AW346" s="13" t="s">
        <v>33</v>
      </c>
      <c r="AX346" s="13" t="s">
        <v>72</v>
      </c>
      <c r="AY346" s="245" t="s">
        <v>214</v>
      </c>
    </row>
    <row r="347" s="13" customFormat="1">
      <c r="A347" s="13"/>
      <c r="B347" s="234"/>
      <c r="C347" s="235"/>
      <c r="D347" s="236" t="s">
        <v>225</v>
      </c>
      <c r="E347" s="237" t="s">
        <v>19</v>
      </c>
      <c r="F347" s="238" t="s">
        <v>542</v>
      </c>
      <c r="G347" s="235"/>
      <c r="H347" s="239">
        <v>44.670000000000002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225</v>
      </c>
      <c r="AU347" s="245" t="s">
        <v>81</v>
      </c>
      <c r="AV347" s="13" t="s">
        <v>81</v>
      </c>
      <c r="AW347" s="13" t="s">
        <v>33</v>
      </c>
      <c r="AX347" s="13" t="s">
        <v>72</v>
      </c>
      <c r="AY347" s="245" t="s">
        <v>214</v>
      </c>
    </row>
    <row r="348" s="13" customFormat="1">
      <c r="A348" s="13"/>
      <c r="B348" s="234"/>
      <c r="C348" s="235"/>
      <c r="D348" s="236" t="s">
        <v>225</v>
      </c>
      <c r="E348" s="237" t="s">
        <v>19</v>
      </c>
      <c r="F348" s="238" t="s">
        <v>543</v>
      </c>
      <c r="G348" s="235"/>
      <c r="H348" s="239">
        <v>2.04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225</v>
      </c>
      <c r="AU348" s="245" t="s">
        <v>81</v>
      </c>
      <c r="AV348" s="13" t="s">
        <v>81</v>
      </c>
      <c r="AW348" s="13" t="s">
        <v>33</v>
      </c>
      <c r="AX348" s="13" t="s">
        <v>72</v>
      </c>
      <c r="AY348" s="245" t="s">
        <v>214</v>
      </c>
    </row>
    <row r="349" s="13" customFormat="1">
      <c r="A349" s="13"/>
      <c r="B349" s="234"/>
      <c r="C349" s="235"/>
      <c r="D349" s="236" t="s">
        <v>225</v>
      </c>
      <c r="E349" s="237" t="s">
        <v>19</v>
      </c>
      <c r="F349" s="238" t="s">
        <v>544</v>
      </c>
      <c r="G349" s="235"/>
      <c r="H349" s="239">
        <v>27.600000000000001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225</v>
      </c>
      <c r="AU349" s="245" t="s">
        <v>81</v>
      </c>
      <c r="AV349" s="13" t="s">
        <v>81</v>
      </c>
      <c r="AW349" s="13" t="s">
        <v>33</v>
      </c>
      <c r="AX349" s="13" t="s">
        <v>72</v>
      </c>
      <c r="AY349" s="245" t="s">
        <v>214</v>
      </c>
    </row>
    <row r="350" s="13" customFormat="1">
      <c r="A350" s="13"/>
      <c r="B350" s="234"/>
      <c r="C350" s="235"/>
      <c r="D350" s="236" t="s">
        <v>225</v>
      </c>
      <c r="E350" s="237" t="s">
        <v>19</v>
      </c>
      <c r="F350" s="238" t="s">
        <v>545</v>
      </c>
      <c r="G350" s="235"/>
      <c r="H350" s="239">
        <v>2.3599999999999999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225</v>
      </c>
      <c r="AU350" s="245" t="s">
        <v>81</v>
      </c>
      <c r="AV350" s="13" t="s">
        <v>81</v>
      </c>
      <c r="AW350" s="13" t="s">
        <v>33</v>
      </c>
      <c r="AX350" s="13" t="s">
        <v>72</v>
      </c>
      <c r="AY350" s="245" t="s">
        <v>214</v>
      </c>
    </row>
    <row r="351" s="14" customFormat="1">
      <c r="A351" s="14"/>
      <c r="B351" s="246"/>
      <c r="C351" s="247"/>
      <c r="D351" s="236" t="s">
        <v>225</v>
      </c>
      <c r="E351" s="248" t="s">
        <v>19</v>
      </c>
      <c r="F351" s="249" t="s">
        <v>227</v>
      </c>
      <c r="G351" s="247"/>
      <c r="H351" s="250">
        <v>166.41200000000001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225</v>
      </c>
      <c r="AU351" s="256" t="s">
        <v>81</v>
      </c>
      <c r="AV351" s="14" t="s">
        <v>104</v>
      </c>
      <c r="AW351" s="14" t="s">
        <v>33</v>
      </c>
      <c r="AX351" s="14" t="s">
        <v>79</v>
      </c>
      <c r="AY351" s="256" t="s">
        <v>214</v>
      </c>
    </row>
    <row r="352" s="2" customFormat="1" ht="21.75" customHeight="1">
      <c r="A352" s="41"/>
      <c r="B352" s="42"/>
      <c r="C352" s="216" t="s">
        <v>546</v>
      </c>
      <c r="D352" s="216" t="s">
        <v>216</v>
      </c>
      <c r="E352" s="217" t="s">
        <v>547</v>
      </c>
      <c r="F352" s="218" t="s">
        <v>548</v>
      </c>
      <c r="G352" s="219" t="s">
        <v>274</v>
      </c>
      <c r="H352" s="220">
        <v>304.10199999999998</v>
      </c>
      <c r="I352" s="221"/>
      <c r="J352" s="222">
        <f>ROUND(I352*H352,2)</f>
        <v>0</v>
      </c>
      <c r="K352" s="218" t="s">
        <v>220</v>
      </c>
      <c r="L352" s="47"/>
      <c r="M352" s="223" t="s">
        <v>19</v>
      </c>
      <c r="N352" s="224" t="s">
        <v>43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338</v>
      </c>
      <c r="AT352" s="227" t="s">
        <v>216</v>
      </c>
      <c r="AU352" s="227" t="s">
        <v>81</v>
      </c>
      <c r="AY352" s="20" t="s">
        <v>214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79</v>
      </c>
      <c r="BK352" s="228">
        <f>ROUND(I352*H352,2)</f>
        <v>0</v>
      </c>
      <c r="BL352" s="20" t="s">
        <v>338</v>
      </c>
      <c r="BM352" s="227" t="s">
        <v>549</v>
      </c>
    </row>
    <row r="353" s="2" customFormat="1">
      <c r="A353" s="41"/>
      <c r="B353" s="42"/>
      <c r="C353" s="43"/>
      <c r="D353" s="229" t="s">
        <v>223</v>
      </c>
      <c r="E353" s="43"/>
      <c r="F353" s="230" t="s">
        <v>550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223</v>
      </c>
      <c r="AU353" s="20" t="s">
        <v>81</v>
      </c>
    </row>
    <row r="354" s="15" customFormat="1">
      <c r="A354" s="15"/>
      <c r="B354" s="257"/>
      <c r="C354" s="258"/>
      <c r="D354" s="236" t="s">
        <v>225</v>
      </c>
      <c r="E354" s="259" t="s">
        <v>19</v>
      </c>
      <c r="F354" s="260" t="s">
        <v>237</v>
      </c>
      <c r="G354" s="258"/>
      <c r="H354" s="259" t="s">
        <v>19</v>
      </c>
      <c r="I354" s="261"/>
      <c r="J354" s="258"/>
      <c r="K354" s="258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225</v>
      </c>
      <c r="AU354" s="266" t="s">
        <v>81</v>
      </c>
      <c r="AV354" s="15" t="s">
        <v>79</v>
      </c>
      <c r="AW354" s="15" t="s">
        <v>33</v>
      </c>
      <c r="AX354" s="15" t="s">
        <v>72</v>
      </c>
      <c r="AY354" s="266" t="s">
        <v>214</v>
      </c>
    </row>
    <row r="355" s="13" customFormat="1">
      <c r="A355" s="13"/>
      <c r="B355" s="234"/>
      <c r="C355" s="235"/>
      <c r="D355" s="236" t="s">
        <v>225</v>
      </c>
      <c r="E355" s="237" t="s">
        <v>19</v>
      </c>
      <c r="F355" s="238" t="s">
        <v>551</v>
      </c>
      <c r="G355" s="235"/>
      <c r="H355" s="239">
        <v>5.7000000000000002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225</v>
      </c>
      <c r="AU355" s="245" t="s">
        <v>81</v>
      </c>
      <c r="AV355" s="13" t="s">
        <v>81</v>
      </c>
      <c r="AW355" s="13" t="s">
        <v>33</v>
      </c>
      <c r="AX355" s="13" t="s">
        <v>72</v>
      </c>
      <c r="AY355" s="245" t="s">
        <v>214</v>
      </c>
    </row>
    <row r="356" s="13" customFormat="1">
      <c r="A356" s="13"/>
      <c r="B356" s="234"/>
      <c r="C356" s="235"/>
      <c r="D356" s="236" t="s">
        <v>225</v>
      </c>
      <c r="E356" s="237" t="s">
        <v>19</v>
      </c>
      <c r="F356" s="238" t="s">
        <v>552</v>
      </c>
      <c r="G356" s="235"/>
      <c r="H356" s="239">
        <v>5.8499999999999996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225</v>
      </c>
      <c r="AU356" s="245" t="s">
        <v>81</v>
      </c>
      <c r="AV356" s="13" t="s">
        <v>81</v>
      </c>
      <c r="AW356" s="13" t="s">
        <v>33</v>
      </c>
      <c r="AX356" s="13" t="s">
        <v>72</v>
      </c>
      <c r="AY356" s="245" t="s">
        <v>214</v>
      </c>
    </row>
    <row r="357" s="13" customFormat="1">
      <c r="A357" s="13"/>
      <c r="B357" s="234"/>
      <c r="C357" s="235"/>
      <c r="D357" s="236" t="s">
        <v>225</v>
      </c>
      <c r="E357" s="237" t="s">
        <v>19</v>
      </c>
      <c r="F357" s="238" t="s">
        <v>553</v>
      </c>
      <c r="G357" s="235"/>
      <c r="H357" s="239">
        <v>20.462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225</v>
      </c>
      <c r="AU357" s="245" t="s">
        <v>81</v>
      </c>
      <c r="AV357" s="13" t="s">
        <v>81</v>
      </c>
      <c r="AW357" s="13" t="s">
        <v>33</v>
      </c>
      <c r="AX357" s="13" t="s">
        <v>72</v>
      </c>
      <c r="AY357" s="245" t="s">
        <v>214</v>
      </c>
    </row>
    <row r="358" s="13" customFormat="1">
      <c r="A358" s="13"/>
      <c r="B358" s="234"/>
      <c r="C358" s="235"/>
      <c r="D358" s="236" t="s">
        <v>225</v>
      </c>
      <c r="E358" s="237" t="s">
        <v>19</v>
      </c>
      <c r="F358" s="238" t="s">
        <v>554</v>
      </c>
      <c r="G358" s="235"/>
      <c r="H358" s="239">
        <v>113.79000000000001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225</v>
      </c>
      <c r="AU358" s="245" t="s">
        <v>81</v>
      </c>
      <c r="AV358" s="13" t="s">
        <v>81</v>
      </c>
      <c r="AW358" s="13" t="s">
        <v>33</v>
      </c>
      <c r="AX358" s="13" t="s">
        <v>72</v>
      </c>
      <c r="AY358" s="245" t="s">
        <v>214</v>
      </c>
    </row>
    <row r="359" s="13" customFormat="1">
      <c r="A359" s="13"/>
      <c r="B359" s="234"/>
      <c r="C359" s="235"/>
      <c r="D359" s="236" t="s">
        <v>225</v>
      </c>
      <c r="E359" s="237" t="s">
        <v>19</v>
      </c>
      <c r="F359" s="238" t="s">
        <v>555</v>
      </c>
      <c r="G359" s="235"/>
      <c r="H359" s="239">
        <v>32.200000000000003</v>
      </c>
      <c r="I359" s="240"/>
      <c r="J359" s="235"/>
      <c r="K359" s="235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225</v>
      </c>
      <c r="AU359" s="245" t="s">
        <v>81</v>
      </c>
      <c r="AV359" s="13" t="s">
        <v>81</v>
      </c>
      <c r="AW359" s="13" t="s">
        <v>33</v>
      </c>
      <c r="AX359" s="13" t="s">
        <v>72</v>
      </c>
      <c r="AY359" s="245" t="s">
        <v>214</v>
      </c>
    </row>
    <row r="360" s="13" customFormat="1">
      <c r="A360" s="13"/>
      <c r="B360" s="234"/>
      <c r="C360" s="235"/>
      <c r="D360" s="236" t="s">
        <v>225</v>
      </c>
      <c r="E360" s="237" t="s">
        <v>19</v>
      </c>
      <c r="F360" s="238" t="s">
        <v>556</v>
      </c>
      <c r="G360" s="235"/>
      <c r="H360" s="239">
        <v>59.5</v>
      </c>
      <c r="I360" s="240"/>
      <c r="J360" s="235"/>
      <c r="K360" s="235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225</v>
      </c>
      <c r="AU360" s="245" t="s">
        <v>81</v>
      </c>
      <c r="AV360" s="13" t="s">
        <v>81</v>
      </c>
      <c r="AW360" s="13" t="s">
        <v>33</v>
      </c>
      <c r="AX360" s="13" t="s">
        <v>72</v>
      </c>
      <c r="AY360" s="245" t="s">
        <v>214</v>
      </c>
    </row>
    <row r="361" s="13" customFormat="1">
      <c r="A361" s="13"/>
      <c r="B361" s="234"/>
      <c r="C361" s="235"/>
      <c r="D361" s="236" t="s">
        <v>225</v>
      </c>
      <c r="E361" s="237" t="s">
        <v>19</v>
      </c>
      <c r="F361" s="238" t="s">
        <v>557</v>
      </c>
      <c r="G361" s="235"/>
      <c r="H361" s="239">
        <v>11.800000000000001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225</v>
      </c>
      <c r="AU361" s="245" t="s">
        <v>81</v>
      </c>
      <c r="AV361" s="13" t="s">
        <v>81</v>
      </c>
      <c r="AW361" s="13" t="s">
        <v>33</v>
      </c>
      <c r="AX361" s="13" t="s">
        <v>72</v>
      </c>
      <c r="AY361" s="245" t="s">
        <v>214</v>
      </c>
    </row>
    <row r="362" s="13" customFormat="1">
      <c r="A362" s="13"/>
      <c r="B362" s="234"/>
      <c r="C362" s="235"/>
      <c r="D362" s="236" t="s">
        <v>225</v>
      </c>
      <c r="E362" s="237" t="s">
        <v>19</v>
      </c>
      <c r="F362" s="238" t="s">
        <v>558</v>
      </c>
      <c r="G362" s="235"/>
      <c r="H362" s="239">
        <v>40.600000000000001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225</v>
      </c>
      <c r="AU362" s="245" t="s">
        <v>81</v>
      </c>
      <c r="AV362" s="13" t="s">
        <v>81</v>
      </c>
      <c r="AW362" s="13" t="s">
        <v>33</v>
      </c>
      <c r="AX362" s="13" t="s">
        <v>72</v>
      </c>
      <c r="AY362" s="245" t="s">
        <v>214</v>
      </c>
    </row>
    <row r="363" s="13" customFormat="1">
      <c r="A363" s="13"/>
      <c r="B363" s="234"/>
      <c r="C363" s="235"/>
      <c r="D363" s="236" t="s">
        <v>225</v>
      </c>
      <c r="E363" s="237" t="s">
        <v>19</v>
      </c>
      <c r="F363" s="238" t="s">
        <v>559</v>
      </c>
      <c r="G363" s="235"/>
      <c r="H363" s="239">
        <v>14.199999999999999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225</v>
      </c>
      <c r="AU363" s="245" t="s">
        <v>81</v>
      </c>
      <c r="AV363" s="13" t="s">
        <v>81</v>
      </c>
      <c r="AW363" s="13" t="s">
        <v>33</v>
      </c>
      <c r="AX363" s="13" t="s">
        <v>72</v>
      </c>
      <c r="AY363" s="245" t="s">
        <v>214</v>
      </c>
    </row>
    <row r="364" s="14" customFormat="1">
      <c r="A364" s="14"/>
      <c r="B364" s="246"/>
      <c r="C364" s="247"/>
      <c r="D364" s="236" t="s">
        <v>225</v>
      </c>
      <c r="E364" s="248" t="s">
        <v>19</v>
      </c>
      <c r="F364" s="249" t="s">
        <v>227</v>
      </c>
      <c r="G364" s="247"/>
      <c r="H364" s="250">
        <v>304.10199999999998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225</v>
      </c>
      <c r="AU364" s="256" t="s">
        <v>81</v>
      </c>
      <c r="AV364" s="14" t="s">
        <v>104</v>
      </c>
      <c r="AW364" s="14" t="s">
        <v>33</v>
      </c>
      <c r="AX364" s="14" t="s">
        <v>79</v>
      </c>
      <c r="AY364" s="256" t="s">
        <v>214</v>
      </c>
    </row>
    <row r="365" s="2" customFormat="1" ht="16.5" customHeight="1">
      <c r="A365" s="41"/>
      <c r="B365" s="42"/>
      <c r="C365" s="278" t="s">
        <v>560</v>
      </c>
      <c r="D365" s="278" t="s">
        <v>300</v>
      </c>
      <c r="E365" s="279" t="s">
        <v>561</v>
      </c>
      <c r="F365" s="280" t="s">
        <v>562</v>
      </c>
      <c r="G365" s="281" t="s">
        <v>274</v>
      </c>
      <c r="H365" s="282">
        <v>334.512</v>
      </c>
      <c r="I365" s="283"/>
      <c r="J365" s="284">
        <f>ROUND(I365*H365,2)</f>
        <v>0</v>
      </c>
      <c r="K365" s="280" t="s">
        <v>220</v>
      </c>
      <c r="L365" s="285"/>
      <c r="M365" s="286" t="s">
        <v>19</v>
      </c>
      <c r="N365" s="287" t="s">
        <v>43</v>
      </c>
      <c r="O365" s="87"/>
      <c r="P365" s="225">
        <f>O365*H365</f>
        <v>0</v>
      </c>
      <c r="Q365" s="225">
        <v>3.0000000000000001E-05</v>
      </c>
      <c r="R365" s="225">
        <f>Q365*H365</f>
        <v>0.01003536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461</v>
      </c>
      <c r="AT365" s="227" t="s">
        <v>300</v>
      </c>
      <c r="AU365" s="227" t="s">
        <v>81</v>
      </c>
      <c r="AY365" s="20" t="s">
        <v>214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79</v>
      </c>
      <c r="BK365" s="228">
        <f>ROUND(I365*H365,2)</f>
        <v>0</v>
      </c>
      <c r="BL365" s="20" t="s">
        <v>338</v>
      </c>
      <c r="BM365" s="227" t="s">
        <v>563</v>
      </c>
    </row>
    <row r="366" s="13" customFormat="1">
      <c r="A366" s="13"/>
      <c r="B366" s="234"/>
      <c r="C366" s="235"/>
      <c r="D366" s="236" t="s">
        <v>225</v>
      </c>
      <c r="E366" s="235"/>
      <c r="F366" s="238" t="s">
        <v>564</v>
      </c>
      <c r="G366" s="235"/>
      <c r="H366" s="239">
        <v>334.512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225</v>
      </c>
      <c r="AU366" s="245" t="s">
        <v>81</v>
      </c>
      <c r="AV366" s="13" t="s">
        <v>81</v>
      </c>
      <c r="AW366" s="13" t="s">
        <v>4</v>
      </c>
      <c r="AX366" s="13" t="s">
        <v>79</v>
      </c>
      <c r="AY366" s="245" t="s">
        <v>214</v>
      </c>
    </row>
    <row r="367" s="2" customFormat="1" ht="16.5" customHeight="1">
      <c r="A367" s="41"/>
      <c r="B367" s="42"/>
      <c r="C367" s="216" t="s">
        <v>565</v>
      </c>
      <c r="D367" s="216" t="s">
        <v>216</v>
      </c>
      <c r="E367" s="217" t="s">
        <v>566</v>
      </c>
      <c r="F367" s="218" t="s">
        <v>567</v>
      </c>
      <c r="G367" s="219" t="s">
        <v>274</v>
      </c>
      <c r="H367" s="220">
        <v>228.815</v>
      </c>
      <c r="I367" s="221"/>
      <c r="J367" s="222">
        <f>ROUND(I367*H367,2)</f>
        <v>0</v>
      </c>
      <c r="K367" s="218" t="s">
        <v>220</v>
      </c>
      <c r="L367" s="47"/>
      <c r="M367" s="223" t="s">
        <v>19</v>
      </c>
      <c r="N367" s="224" t="s">
        <v>43</v>
      </c>
      <c r="O367" s="87"/>
      <c r="P367" s="225">
        <f>O367*H367</f>
        <v>0</v>
      </c>
      <c r="Q367" s="225">
        <v>3.0000000000000001E-05</v>
      </c>
      <c r="R367" s="225">
        <f>Q367*H367</f>
        <v>0.0068644500000000002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338</v>
      </c>
      <c r="AT367" s="227" t="s">
        <v>216</v>
      </c>
      <c r="AU367" s="227" t="s">
        <v>81</v>
      </c>
      <c r="AY367" s="20" t="s">
        <v>214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79</v>
      </c>
      <c r="BK367" s="228">
        <f>ROUND(I367*H367,2)</f>
        <v>0</v>
      </c>
      <c r="BL367" s="20" t="s">
        <v>338</v>
      </c>
      <c r="BM367" s="227" t="s">
        <v>568</v>
      </c>
    </row>
    <row r="368" s="2" customFormat="1">
      <c r="A368" s="41"/>
      <c r="B368" s="42"/>
      <c r="C368" s="43"/>
      <c r="D368" s="229" t="s">
        <v>223</v>
      </c>
      <c r="E368" s="43"/>
      <c r="F368" s="230" t="s">
        <v>569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223</v>
      </c>
      <c r="AU368" s="20" t="s">
        <v>81</v>
      </c>
    </row>
    <row r="369" s="15" customFormat="1">
      <c r="A369" s="15"/>
      <c r="B369" s="257"/>
      <c r="C369" s="258"/>
      <c r="D369" s="236" t="s">
        <v>225</v>
      </c>
      <c r="E369" s="259" t="s">
        <v>19</v>
      </c>
      <c r="F369" s="260" t="s">
        <v>570</v>
      </c>
      <c r="G369" s="258"/>
      <c r="H369" s="259" t="s">
        <v>19</v>
      </c>
      <c r="I369" s="261"/>
      <c r="J369" s="258"/>
      <c r="K369" s="258"/>
      <c r="L369" s="262"/>
      <c r="M369" s="263"/>
      <c r="N369" s="264"/>
      <c r="O369" s="264"/>
      <c r="P369" s="264"/>
      <c r="Q369" s="264"/>
      <c r="R369" s="264"/>
      <c r="S369" s="264"/>
      <c r="T369" s="26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6" t="s">
        <v>225</v>
      </c>
      <c r="AU369" s="266" t="s">
        <v>81</v>
      </c>
      <c r="AV369" s="15" t="s">
        <v>79</v>
      </c>
      <c r="AW369" s="15" t="s">
        <v>33</v>
      </c>
      <c r="AX369" s="15" t="s">
        <v>72</v>
      </c>
      <c r="AY369" s="266" t="s">
        <v>214</v>
      </c>
    </row>
    <row r="370" s="15" customFormat="1">
      <c r="A370" s="15"/>
      <c r="B370" s="257"/>
      <c r="C370" s="258"/>
      <c r="D370" s="236" t="s">
        <v>225</v>
      </c>
      <c r="E370" s="259" t="s">
        <v>19</v>
      </c>
      <c r="F370" s="260" t="s">
        <v>571</v>
      </c>
      <c r="G370" s="258"/>
      <c r="H370" s="259" t="s">
        <v>19</v>
      </c>
      <c r="I370" s="261"/>
      <c r="J370" s="258"/>
      <c r="K370" s="258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225</v>
      </c>
      <c r="AU370" s="266" t="s">
        <v>81</v>
      </c>
      <c r="AV370" s="15" t="s">
        <v>79</v>
      </c>
      <c r="AW370" s="15" t="s">
        <v>33</v>
      </c>
      <c r="AX370" s="15" t="s">
        <v>72</v>
      </c>
      <c r="AY370" s="266" t="s">
        <v>214</v>
      </c>
    </row>
    <row r="371" s="13" customFormat="1">
      <c r="A371" s="13"/>
      <c r="B371" s="234"/>
      <c r="C371" s="235"/>
      <c r="D371" s="236" t="s">
        <v>225</v>
      </c>
      <c r="E371" s="237" t="s">
        <v>19</v>
      </c>
      <c r="F371" s="238" t="s">
        <v>572</v>
      </c>
      <c r="G371" s="235"/>
      <c r="H371" s="239">
        <v>144.92500000000001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225</v>
      </c>
      <c r="AU371" s="245" t="s">
        <v>81</v>
      </c>
      <c r="AV371" s="13" t="s">
        <v>81</v>
      </c>
      <c r="AW371" s="13" t="s">
        <v>33</v>
      </c>
      <c r="AX371" s="13" t="s">
        <v>72</v>
      </c>
      <c r="AY371" s="245" t="s">
        <v>214</v>
      </c>
    </row>
    <row r="372" s="13" customFormat="1">
      <c r="A372" s="13"/>
      <c r="B372" s="234"/>
      <c r="C372" s="235"/>
      <c r="D372" s="236" t="s">
        <v>225</v>
      </c>
      <c r="E372" s="237" t="s">
        <v>19</v>
      </c>
      <c r="F372" s="238" t="s">
        <v>573</v>
      </c>
      <c r="G372" s="235"/>
      <c r="H372" s="239">
        <v>71.402000000000001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225</v>
      </c>
      <c r="AU372" s="245" t="s">
        <v>81</v>
      </c>
      <c r="AV372" s="13" t="s">
        <v>81</v>
      </c>
      <c r="AW372" s="13" t="s">
        <v>33</v>
      </c>
      <c r="AX372" s="13" t="s">
        <v>72</v>
      </c>
      <c r="AY372" s="245" t="s">
        <v>214</v>
      </c>
    </row>
    <row r="373" s="13" customFormat="1">
      <c r="A373" s="13"/>
      <c r="B373" s="234"/>
      <c r="C373" s="235"/>
      <c r="D373" s="236" t="s">
        <v>225</v>
      </c>
      <c r="E373" s="237" t="s">
        <v>19</v>
      </c>
      <c r="F373" s="238" t="s">
        <v>574</v>
      </c>
      <c r="G373" s="235"/>
      <c r="H373" s="239">
        <v>4.7190000000000003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225</v>
      </c>
      <c r="AU373" s="245" t="s">
        <v>81</v>
      </c>
      <c r="AV373" s="13" t="s">
        <v>81</v>
      </c>
      <c r="AW373" s="13" t="s">
        <v>33</v>
      </c>
      <c r="AX373" s="13" t="s">
        <v>72</v>
      </c>
      <c r="AY373" s="245" t="s">
        <v>214</v>
      </c>
    </row>
    <row r="374" s="13" customFormat="1">
      <c r="A374" s="13"/>
      <c r="B374" s="234"/>
      <c r="C374" s="235"/>
      <c r="D374" s="236" t="s">
        <v>225</v>
      </c>
      <c r="E374" s="237" t="s">
        <v>19</v>
      </c>
      <c r="F374" s="238" t="s">
        <v>575</v>
      </c>
      <c r="G374" s="235"/>
      <c r="H374" s="239">
        <v>7.7690000000000001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225</v>
      </c>
      <c r="AU374" s="245" t="s">
        <v>81</v>
      </c>
      <c r="AV374" s="13" t="s">
        <v>81</v>
      </c>
      <c r="AW374" s="13" t="s">
        <v>33</v>
      </c>
      <c r="AX374" s="13" t="s">
        <v>72</v>
      </c>
      <c r="AY374" s="245" t="s">
        <v>214</v>
      </c>
    </row>
    <row r="375" s="14" customFormat="1">
      <c r="A375" s="14"/>
      <c r="B375" s="246"/>
      <c r="C375" s="247"/>
      <c r="D375" s="236" t="s">
        <v>225</v>
      </c>
      <c r="E375" s="248" t="s">
        <v>19</v>
      </c>
      <c r="F375" s="249" t="s">
        <v>227</v>
      </c>
      <c r="G375" s="247"/>
      <c r="H375" s="250">
        <v>228.815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225</v>
      </c>
      <c r="AU375" s="256" t="s">
        <v>81</v>
      </c>
      <c r="AV375" s="14" t="s">
        <v>104</v>
      </c>
      <c r="AW375" s="14" t="s">
        <v>33</v>
      </c>
      <c r="AX375" s="14" t="s">
        <v>79</v>
      </c>
      <c r="AY375" s="256" t="s">
        <v>214</v>
      </c>
    </row>
    <row r="376" s="2" customFormat="1" ht="16.5" customHeight="1">
      <c r="A376" s="41"/>
      <c r="B376" s="42"/>
      <c r="C376" s="216" t="s">
        <v>576</v>
      </c>
      <c r="D376" s="216" t="s">
        <v>216</v>
      </c>
      <c r="E376" s="217" t="s">
        <v>577</v>
      </c>
      <c r="F376" s="218" t="s">
        <v>578</v>
      </c>
      <c r="G376" s="219" t="s">
        <v>274</v>
      </c>
      <c r="H376" s="220">
        <v>152.5</v>
      </c>
      <c r="I376" s="221"/>
      <c r="J376" s="222">
        <f>ROUND(I376*H376,2)</f>
        <v>0</v>
      </c>
      <c r="K376" s="218" t="s">
        <v>220</v>
      </c>
      <c r="L376" s="47"/>
      <c r="M376" s="223" t="s">
        <v>19</v>
      </c>
      <c r="N376" s="224" t="s">
        <v>43</v>
      </c>
      <c r="O376" s="87"/>
      <c r="P376" s="225">
        <f>O376*H376</f>
        <v>0</v>
      </c>
      <c r="Q376" s="225">
        <v>3.0000000000000001E-05</v>
      </c>
      <c r="R376" s="225">
        <f>Q376*H376</f>
        <v>0.0045750000000000001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338</v>
      </c>
      <c r="AT376" s="227" t="s">
        <v>216</v>
      </c>
      <c r="AU376" s="227" t="s">
        <v>81</v>
      </c>
      <c r="AY376" s="20" t="s">
        <v>214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79</v>
      </c>
      <c r="BK376" s="228">
        <f>ROUND(I376*H376,2)</f>
        <v>0</v>
      </c>
      <c r="BL376" s="20" t="s">
        <v>338</v>
      </c>
      <c r="BM376" s="227" t="s">
        <v>579</v>
      </c>
    </row>
    <row r="377" s="2" customFormat="1">
      <c r="A377" s="41"/>
      <c r="B377" s="42"/>
      <c r="C377" s="43"/>
      <c r="D377" s="229" t="s">
        <v>223</v>
      </c>
      <c r="E377" s="43"/>
      <c r="F377" s="230" t="s">
        <v>580</v>
      </c>
      <c r="G377" s="43"/>
      <c r="H377" s="43"/>
      <c r="I377" s="231"/>
      <c r="J377" s="43"/>
      <c r="K377" s="43"/>
      <c r="L377" s="47"/>
      <c r="M377" s="232"/>
      <c r="N377" s="233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223</v>
      </c>
      <c r="AU377" s="20" t="s">
        <v>81</v>
      </c>
    </row>
    <row r="378" s="15" customFormat="1">
      <c r="A378" s="15"/>
      <c r="B378" s="257"/>
      <c r="C378" s="258"/>
      <c r="D378" s="236" t="s">
        <v>225</v>
      </c>
      <c r="E378" s="259" t="s">
        <v>19</v>
      </c>
      <c r="F378" s="260" t="s">
        <v>237</v>
      </c>
      <c r="G378" s="258"/>
      <c r="H378" s="259" t="s">
        <v>19</v>
      </c>
      <c r="I378" s="261"/>
      <c r="J378" s="258"/>
      <c r="K378" s="258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225</v>
      </c>
      <c r="AU378" s="266" t="s">
        <v>81</v>
      </c>
      <c r="AV378" s="15" t="s">
        <v>79</v>
      </c>
      <c r="AW378" s="15" t="s">
        <v>33</v>
      </c>
      <c r="AX378" s="15" t="s">
        <v>72</v>
      </c>
      <c r="AY378" s="266" t="s">
        <v>214</v>
      </c>
    </row>
    <row r="379" s="13" customFormat="1">
      <c r="A379" s="13"/>
      <c r="B379" s="234"/>
      <c r="C379" s="235"/>
      <c r="D379" s="236" t="s">
        <v>225</v>
      </c>
      <c r="E379" s="237" t="s">
        <v>19</v>
      </c>
      <c r="F379" s="238" t="s">
        <v>581</v>
      </c>
      <c r="G379" s="235"/>
      <c r="H379" s="239">
        <v>0.80000000000000004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225</v>
      </c>
      <c r="AU379" s="245" t="s">
        <v>81</v>
      </c>
      <c r="AV379" s="13" t="s">
        <v>81</v>
      </c>
      <c r="AW379" s="13" t="s">
        <v>33</v>
      </c>
      <c r="AX379" s="13" t="s">
        <v>72</v>
      </c>
      <c r="AY379" s="245" t="s">
        <v>214</v>
      </c>
    </row>
    <row r="380" s="13" customFormat="1">
      <c r="A380" s="13"/>
      <c r="B380" s="234"/>
      <c r="C380" s="235"/>
      <c r="D380" s="236" t="s">
        <v>225</v>
      </c>
      <c r="E380" s="237" t="s">
        <v>19</v>
      </c>
      <c r="F380" s="238" t="s">
        <v>582</v>
      </c>
      <c r="G380" s="235"/>
      <c r="H380" s="239">
        <v>0.80000000000000004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225</v>
      </c>
      <c r="AU380" s="245" t="s">
        <v>81</v>
      </c>
      <c r="AV380" s="13" t="s">
        <v>81</v>
      </c>
      <c r="AW380" s="13" t="s">
        <v>33</v>
      </c>
      <c r="AX380" s="13" t="s">
        <v>72</v>
      </c>
      <c r="AY380" s="245" t="s">
        <v>214</v>
      </c>
    </row>
    <row r="381" s="13" customFormat="1">
      <c r="A381" s="13"/>
      <c r="B381" s="234"/>
      <c r="C381" s="235"/>
      <c r="D381" s="236" t="s">
        <v>225</v>
      </c>
      <c r="E381" s="237" t="s">
        <v>19</v>
      </c>
      <c r="F381" s="238" t="s">
        <v>583</v>
      </c>
      <c r="G381" s="235"/>
      <c r="H381" s="239">
        <v>7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225</v>
      </c>
      <c r="AU381" s="245" t="s">
        <v>81</v>
      </c>
      <c r="AV381" s="13" t="s">
        <v>81</v>
      </c>
      <c r="AW381" s="13" t="s">
        <v>33</v>
      </c>
      <c r="AX381" s="13" t="s">
        <v>72</v>
      </c>
      <c r="AY381" s="245" t="s">
        <v>214</v>
      </c>
    </row>
    <row r="382" s="13" customFormat="1">
      <c r="A382" s="13"/>
      <c r="B382" s="234"/>
      <c r="C382" s="235"/>
      <c r="D382" s="236" t="s">
        <v>225</v>
      </c>
      <c r="E382" s="237" t="s">
        <v>19</v>
      </c>
      <c r="F382" s="238" t="s">
        <v>584</v>
      </c>
      <c r="G382" s="235"/>
      <c r="H382" s="239">
        <v>74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225</v>
      </c>
      <c r="AU382" s="245" t="s">
        <v>81</v>
      </c>
      <c r="AV382" s="13" t="s">
        <v>81</v>
      </c>
      <c r="AW382" s="13" t="s">
        <v>33</v>
      </c>
      <c r="AX382" s="13" t="s">
        <v>72</v>
      </c>
      <c r="AY382" s="245" t="s">
        <v>214</v>
      </c>
    </row>
    <row r="383" s="13" customFormat="1">
      <c r="A383" s="13"/>
      <c r="B383" s="234"/>
      <c r="C383" s="235"/>
      <c r="D383" s="236" t="s">
        <v>225</v>
      </c>
      <c r="E383" s="237" t="s">
        <v>19</v>
      </c>
      <c r="F383" s="238" t="s">
        <v>585</v>
      </c>
      <c r="G383" s="235"/>
      <c r="H383" s="239">
        <v>6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225</v>
      </c>
      <c r="AU383" s="245" t="s">
        <v>81</v>
      </c>
      <c r="AV383" s="13" t="s">
        <v>81</v>
      </c>
      <c r="AW383" s="13" t="s">
        <v>33</v>
      </c>
      <c r="AX383" s="13" t="s">
        <v>72</v>
      </c>
      <c r="AY383" s="245" t="s">
        <v>214</v>
      </c>
    </row>
    <row r="384" s="13" customFormat="1">
      <c r="A384" s="13"/>
      <c r="B384" s="234"/>
      <c r="C384" s="235"/>
      <c r="D384" s="236" t="s">
        <v>225</v>
      </c>
      <c r="E384" s="237" t="s">
        <v>19</v>
      </c>
      <c r="F384" s="238" t="s">
        <v>586</v>
      </c>
      <c r="G384" s="235"/>
      <c r="H384" s="239">
        <v>35.899999999999999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225</v>
      </c>
      <c r="AU384" s="245" t="s">
        <v>81</v>
      </c>
      <c r="AV384" s="13" t="s">
        <v>81</v>
      </c>
      <c r="AW384" s="13" t="s">
        <v>33</v>
      </c>
      <c r="AX384" s="13" t="s">
        <v>72</v>
      </c>
      <c r="AY384" s="245" t="s">
        <v>214</v>
      </c>
    </row>
    <row r="385" s="13" customFormat="1">
      <c r="A385" s="13"/>
      <c r="B385" s="234"/>
      <c r="C385" s="235"/>
      <c r="D385" s="236" t="s">
        <v>225</v>
      </c>
      <c r="E385" s="237" t="s">
        <v>19</v>
      </c>
      <c r="F385" s="238" t="s">
        <v>587</v>
      </c>
      <c r="G385" s="235"/>
      <c r="H385" s="239">
        <v>1.6000000000000001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225</v>
      </c>
      <c r="AU385" s="245" t="s">
        <v>81</v>
      </c>
      <c r="AV385" s="13" t="s">
        <v>81</v>
      </c>
      <c r="AW385" s="13" t="s">
        <v>33</v>
      </c>
      <c r="AX385" s="13" t="s">
        <v>72</v>
      </c>
      <c r="AY385" s="245" t="s">
        <v>214</v>
      </c>
    </row>
    <row r="386" s="13" customFormat="1">
      <c r="A386" s="13"/>
      <c r="B386" s="234"/>
      <c r="C386" s="235"/>
      <c r="D386" s="236" t="s">
        <v>225</v>
      </c>
      <c r="E386" s="237" t="s">
        <v>19</v>
      </c>
      <c r="F386" s="238" t="s">
        <v>588</v>
      </c>
      <c r="G386" s="235"/>
      <c r="H386" s="239">
        <v>24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225</v>
      </c>
      <c r="AU386" s="245" t="s">
        <v>81</v>
      </c>
      <c r="AV386" s="13" t="s">
        <v>81</v>
      </c>
      <c r="AW386" s="13" t="s">
        <v>33</v>
      </c>
      <c r="AX386" s="13" t="s">
        <v>72</v>
      </c>
      <c r="AY386" s="245" t="s">
        <v>214</v>
      </c>
    </row>
    <row r="387" s="13" customFormat="1">
      <c r="A387" s="13"/>
      <c r="B387" s="234"/>
      <c r="C387" s="235"/>
      <c r="D387" s="236" t="s">
        <v>225</v>
      </c>
      <c r="E387" s="237" t="s">
        <v>19</v>
      </c>
      <c r="F387" s="238" t="s">
        <v>589</v>
      </c>
      <c r="G387" s="235"/>
      <c r="H387" s="239">
        <v>2.3999999999999999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225</v>
      </c>
      <c r="AU387" s="245" t="s">
        <v>81</v>
      </c>
      <c r="AV387" s="13" t="s">
        <v>81</v>
      </c>
      <c r="AW387" s="13" t="s">
        <v>33</v>
      </c>
      <c r="AX387" s="13" t="s">
        <v>72</v>
      </c>
      <c r="AY387" s="245" t="s">
        <v>214</v>
      </c>
    </row>
    <row r="388" s="14" customFormat="1">
      <c r="A388" s="14"/>
      <c r="B388" s="246"/>
      <c r="C388" s="247"/>
      <c r="D388" s="236" t="s">
        <v>225</v>
      </c>
      <c r="E388" s="248" t="s">
        <v>19</v>
      </c>
      <c r="F388" s="249" t="s">
        <v>227</v>
      </c>
      <c r="G388" s="247"/>
      <c r="H388" s="250">
        <v>152.5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225</v>
      </c>
      <c r="AU388" s="256" t="s">
        <v>81</v>
      </c>
      <c r="AV388" s="14" t="s">
        <v>104</v>
      </c>
      <c r="AW388" s="14" t="s">
        <v>33</v>
      </c>
      <c r="AX388" s="14" t="s">
        <v>79</v>
      </c>
      <c r="AY388" s="256" t="s">
        <v>214</v>
      </c>
    </row>
    <row r="389" s="2" customFormat="1" ht="24.15" customHeight="1">
      <c r="A389" s="41"/>
      <c r="B389" s="42"/>
      <c r="C389" s="216" t="s">
        <v>590</v>
      </c>
      <c r="D389" s="216" t="s">
        <v>216</v>
      </c>
      <c r="E389" s="217" t="s">
        <v>591</v>
      </c>
      <c r="F389" s="218" t="s">
        <v>592</v>
      </c>
      <c r="G389" s="219" t="s">
        <v>282</v>
      </c>
      <c r="H389" s="220">
        <v>0.60899999999999999</v>
      </c>
      <c r="I389" s="221"/>
      <c r="J389" s="222">
        <f>ROUND(I389*H389,2)</f>
        <v>0</v>
      </c>
      <c r="K389" s="218" t="s">
        <v>220</v>
      </c>
      <c r="L389" s="47"/>
      <c r="M389" s="223" t="s">
        <v>19</v>
      </c>
      <c r="N389" s="224" t="s">
        <v>43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338</v>
      </c>
      <c r="AT389" s="227" t="s">
        <v>216</v>
      </c>
      <c r="AU389" s="227" t="s">
        <v>81</v>
      </c>
      <c r="AY389" s="20" t="s">
        <v>214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79</v>
      </c>
      <c r="BK389" s="228">
        <f>ROUND(I389*H389,2)</f>
        <v>0</v>
      </c>
      <c r="BL389" s="20" t="s">
        <v>338</v>
      </c>
      <c r="BM389" s="227" t="s">
        <v>593</v>
      </c>
    </row>
    <row r="390" s="2" customFormat="1">
      <c r="A390" s="41"/>
      <c r="B390" s="42"/>
      <c r="C390" s="43"/>
      <c r="D390" s="229" t="s">
        <v>223</v>
      </c>
      <c r="E390" s="43"/>
      <c r="F390" s="230" t="s">
        <v>594</v>
      </c>
      <c r="G390" s="43"/>
      <c r="H390" s="43"/>
      <c r="I390" s="231"/>
      <c r="J390" s="43"/>
      <c r="K390" s="43"/>
      <c r="L390" s="47"/>
      <c r="M390" s="232"/>
      <c r="N390" s="233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223</v>
      </c>
      <c r="AU390" s="20" t="s">
        <v>81</v>
      </c>
    </row>
    <row r="391" s="12" customFormat="1" ht="22.8" customHeight="1">
      <c r="A391" s="12"/>
      <c r="B391" s="200"/>
      <c r="C391" s="201"/>
      <c r="D391" s="202" t="s">
        <v>71</v>
      </c>
      <c r="E391" s="214" t="s">
        <v>595</v>
      </c>
      <c r="F391" s="214" t="s">
        <v>596</v>
      </c>
      <c r="G391" s="201"/>
      <c r="H391" s="201"/>
      <c r="I391" s="204"/>
      <c r="J391" s="215">
        <f>BK391</f>
        <v>0</v>
      </c>
      <c r="K391" s="201"/>
      <c r="L391" s="206"/>
      <c r="M391" s="207"/>
      <c r="N391" s="208"/>
      <c r="O391" s="208"/>
      <c r="P391" s="209">
        <f>SUM(P392:P440)</f>
        <v>0</v>
      </c>
      <c r="Q391" s="208"/>
      <c r="R391" s="209">
        <f>SUM(R392:R440)</f>
        <v>28.586501509999998</v>
      </c>
      <c r="S391" s="208"/>
      <c r="T391" s="210">
        <f>SUM(T392:T440)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1" t="s">
        <v>81</v>
      </c>
      <c r="AT391" s="212" t="s">
        <v>71</v>
      </c>
      <c r="AU391" s="212" t="s">
        <v>79</v>
      </c>
      <c r="AY391" s="211" t="s">
        <v>214</v>
      </c>
      <c r="BK391" s="213">
        <f>SUM(BK392:BK440)</f>
        <v>0</v>
      </c>
    </row>
    <row r="392" s="2" customFormat="1" ht="24.15" customHeight="1">
      <c r="A392" s="41"/>
      <c r="B392" s="42"/>
      <c r="C392" s="216" t="s">
        <v>597</v>
      </c>
      <c r="D392" s="216" t="s">
        <v>216</v>
      </c>
      <c r="E392" s="217" t="s">
        <v>598</v>
      </c>
      <c r="F392" s="218" t="s">
        <v>599</v>
      </c>
      <c r="G392" s="219" t="s">
        <v>219</v>
      </c>
      <c r="H392" s="220">
        <v>2605.8180000000002</v>
      </c>
      <c r="I392" s="221"/>
      <c r="J392" s="222">
        <f>ROUND(I392*H392,2)</f>
        <v>0</v>
      </c>
      <c r="K392" s="218" t="s">
        <v>220</v>
      </c>
      <c r="L392" s="47"/>
      <c r="M392" s="223" t="s">
        <v>19</v>
      </c>
      <c r="N392" s="224" t="s">
        <v>43</v>
      </c>
      <c r="O392" s="87"/>
      <c r="P392" s="225">
        <f>O392*H392</f>
        <v>0</v>
      </c>
      <c r="Q392" s="225">
        <v>0.00029999999999999997</v>
      </c>
      <c r="R392" s="225">
        <f>Q392*H392</f>
        <v>0.78174540000000003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338</v>
      </c>
      <c r="AT392" s="227" t="s">
        <v>216</v>
      </c>
      <c r="AU392" s="227" t="s">
        <v>81</v>
      </c>
      <c r="AY392" s="20" t="s">
        <v>214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79</v>
      </c>
      <c r="BK392" s="228">
        <f>ROUND(I392*H392,2)</f>
        <v>0</v>
      </c>
      <c r="BL392" s="20" t="s">
        <v>338</v>
      </c>
      <c r="BM392" s="227" t="s">
        <v>600</v>
      </c>
    </row>
    <row r="393" s="2" customFormat="1">
      <c r="A393" s="41"/>
      <c r="B393" s="42"/>
      <c r="C393" s="43"/>
      <c r="D393" s="229" t="s">
        <v>223</v>
      </c>
      <c r="E393" s="43"/>
      <c r="F393" s="230" t="s">
        <v>601</v>
      </c>
      <c r="G393" s="43"/>
      <c r="H393" s="43"/>
      <c r="I393" s="231"/>
      <c r="J393" s="43"/>
      <c r="K393" s="43"/>
      <c r="L393" s="47"/>
      <c r="M393" s="232"/>
      <c r="N393" s="233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223</v>
      </c>
      <c r="AU393" s="20" t="s">
        <v>81</v>
      </c>
    </row>
    <row r="394" s="15" customFormat="1">
      <c r="A394" s="15"/>
      <c r="B394" s="257"/>
      <c r="C394" s="258"/>
      <c r="D394" s="236" t="s">
        <v>225</v>
      </c>
      <c r="E394" s="259" t="s">
        <v>19</v>
      </c>
      <c r="F394" s="260" t="s">
        <v>602</v>
      </c>
      <c r="G394" s="258"/>
      <c r="H394" s="259" t="s">
        <v>19</v>
      </c>
      <c r="I394" s="261"/>
      <c r="J394" s="258"/>
      <c r="K394" s="258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225</v>
      </c>
      <c r="AU394" s="266" t="s">
        <v>81</v>
      </c>
      <c r="AV394" s="15" t="s">
        <v>79</v>
      </c>
      <c r="AW394" s="15" t="s">
        <v>33</v>
      </c>
      <c r="AX394" s="15" t="s">
        <v>72</v>
      </c>
      <c r="AY394" s="266" t="s">
        <v>214</v>
      </c>
    </row>
    <row r="395" s="13" customFormat="1">
      <c r="A395" s="13"/>
      <c r="B395" s="234"/>
      <c r="C395" s="235"/>
      <c r="D395" s="236" t="s">
        <v>225</v>
      </c>
      <c r="E395" s="237" t="s">
        <v>19</v>
      </c>
      <c r="F395" s="238" t="s">
        <v>603</v>
      </c>
      <c r="G395" s="235"/>
      <c r="H395" s="239">
        <v>640.53300000000002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225</v>
      </c>
      <c r="AU395" s="245" t="s">
        <v>81</v>
      </c>
      <c r="AV395" s="13" t="s">
        <v>81</v>
      </c>
      <c r="AW395" s="13" t="s">
        <v>33</v>
      </c>
      <c r="AX395" s="13" t="s">
        <v>72</v>
      </c>
      <c r="AY395" s="245" t="s">
        <v>214</v>
      </c>
    </row>
    <row r="396" s="15" customFormat="1">
      <c r="A396" s="15"/>
      <c r="B396" s="257"/>
      <c r="C396" s="258"/>
      <c r="D396" s="236" t="s">
        <v>225</v>
      </c>
      <c r="E396" s="259" t="s">
        <v>19</v>
      </c>
      <c r="F396" s="260" t="s">
        <v>604</v>
      </c>
      <c r="G396" s="258"/>
      <c r="H396" s="259" t="s">
        <v>19</v>
      </c>
      <c r="I396" s="261"/>
      <c r="J396" s="258"/>
      <c r="K396" s="258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225</v>
      </c>
      <c r="AU396" s="266" t="s">
        <v>81</v>
      </c>
      <c r="AV396" s="15" t="s">
        <v>79</v>
      </c>
      <c r="AW396" s="15" t="s">
        <v>33</v>
      </c>
      <c r="AX396" s="15" t="s">
        <v>72</v>
      </c>
      <c r="AY396" s="266" t="s">
        <v>214</v>
      </c>
    </row>
    <row r="397" s="13" customFormat="1">
      <c r="A397" s="13"/>
      <c r="B397" s="234"/>
      <c r="C397" s="235"/>
      <c r="D397" s="236" t="s">
        <v>225</v>
      </c>
      <c r="E397" s="237" t="s">
        <v>19</v>
      </c>
      <c r="F397" s="238" t="s">
        <v>605</v>
      </c>
      <c r="G397" s="235"/>
      <c r="H397" s="239">
        <v>490.66699999999997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225</v>
      </c>
      <c r="AU397" s="245" t="s">
        <v>81</v>
      </c>
      <c r="AV397" s="13" t="s">
        <v>81</v>
      </c>
      <c r="AW397" s="13" t="s">
        <v>33</v>
      </c>
      <c r="AX397" s="13" t="s">
        <v>72</v>
      </c>
      <c r="AY397" s="245" t="s">
        <v>214</v>
      </c>
    </row>
    <row r="398" s="14" customFormat="1">
      <c r="A398" s="14"/>
      <c r="B398" s="246"/>
      <c r="C398" s="247"/>
      <c r="D398" s="236" t="s">
        <v>225</v>
      </c>
      <c r="E398" s="248" t="s">
        <v>19</v>
      </c>
      <c r="F398" s="249" t="s">
        <v>227</v>
      </c>
      <c r="G398" s="247"/>
      <c r="H398" s="250">
        <v>1131.2000000000001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225</v>
      </c>
      <c r="AU398" s="256" t="s">
        <v>81</v>
      </c>
      <c r="AV398" s="14" t="s">
        <v>104</v>
      </c>
      <c r="AW398" s="14" t="s">
        <v>33</v>
      </c>
      <c r="AX398" s="14" t="s">
        <v>72</v>
      </c>
      <c r="AY398" s="256" t="s">
        <v>214</v>
      </c>
    </row>
    <row r="399" s="15" customFormat="1">
      <c r="A399" s="15"/>
      <c r="B399" s="257"/>
      <c r="C399" s="258"/>
      <c r="D399" s="236" t="s">
        <v>225</v>
      </c>
      <c r="E399" s="259" t="s">
        <v>19</v>
      </c>
      <c r="F399" s="260" t="s">
        <v>606</v>
      </c>
      <c r="G399" s="258"/>
      <c r="H399" s="259" t="s">
        <v>19</v>
      </c>
      <c r="I399" s="261"/>
      <c r="J399" s="258"/>
      <c r="K399" s="258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225</v>
      </c>
      <c r="AU399" s="266" t="s">
        <v>81</v>
      </c>
      <c r="AV399" s="15" t="s">
        <v>79</v>
      </c>
      <c r="AW399" s="15" t="s">
        <v>33</v>
      </c>
      <c r="AX399" s="15" t="s">
        <v>72</v>
      </c>
      <c r="AY399" s="266" t="s">
        <v>214</v>
      </c>
    </row>
    <row r="400" s="13" customFormat="1">
      <c r="A400" s="13"/>
      <c r="B400" s="234"/>
      <c r="C400" s="235"/>
      <c r="D400" s="236" t="s">
        <v>225</v>
      </c>
      <c r="E400" s="237" t="s">
        <v>19</v>
      </c>
      <c r="F400" s="238" t="s">
        <v>607</v>
      </c>
      <c r="G400" s="235"/>
      <c r="H400" s="239">
        <v>737.30899999999997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225</v>
      </c>
      <c r="AU400" s="245" t="s">
        <v>81</v>
      </c>
      <c r="AV400" s="13" t="s">
        <v>81</v>
      </c>
      <c r="AW400" s="13" t="s">
        <v>33</v>
      </c>
      <c r="AX400" s="13" t="s">
        <v>72</v>
      </c>
      <c r="AY400" s="245" t="s">
        <v>214</v>
      </c>
    </row>
    <row r="401" s="13" customFormat="1">
      <c r="A401" s="13"/>
      <c r="B401" s="234"/>
      <c r="C401" s="235"/>
      <c r="D401" s="236" t="s">
        <v>225</v>
      </c>
      <c r="E401" s="237" t="s">
        <v>19</v>
      </c>
      <c r="F401" s="238" t="s">
        <v>608</v>
      </c>
      <c r="G401" s="235"/>
      <c r="H401" s="239">
        <v>737.30899999999997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225</v>
      </c>
      <c r="AU401" s="245" t="s">
        <v>81</v>
      </c>
      <c r="AV401" s="13" t="s">
        <v>81</v>
      </c>
      <c r="AW401" s="13" t="s">
        <v>33</v>
      </c>
      <c r="AX401" s="13" t="s">
        <v>72</v>
      </c>
      <c r="AY401" s="245" t="s">
        <v>214</v>
      </c>
    </row>
    <row r="402" s="14" customFormat="1">
      <c r="A402" s="14"/>
      <c r="B402" s="246"/>
      <c r="C402" s="247"/>
      <c r="D402" s="236" t="s">
        <v>225</v>
      </c>
      <c r="E402" s="248" t="s">
        <v>19</v>
      </c>
      <c r="F402" s="249" t="s">
        <v>227</v>
      </c>
      <c r="G402" s="247"/>
      <c r="H402" s="250">
        <v>1474.6179999999999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225</v>
      </c>
      <c r="AU402" s="256" t="s">
        <v>81</v>
      </c>
      <c r="AV402" s="14" t="s">
        <v>104</v>
      </c>
      <c r="AW402" s="14" t="s">
        <v>33</v>
      </c>
      <c r="AX402" s="14" t="s">
        <v>72</v>
      </c>
      <c r="AY402" s="256" t="s">
        <v>214</v>
      </c>
    </row>
    <row r="403" s="16" customFormat="1">
      <c r="A403" s="16"/>
      <c r="B403" s="267"/>
      <c r="C403" s="268"/>
      <c r="D403" s="236" t="s">
        <v>225</v>
      </c>
      <c r="E403" s="269" t="s">
        <v>19</v>
      </c>
      <c r="F403" s="270" t="s">
        <v>246</v>
      </c>
      <c r="G403" s="268"/>
      <c r="H403" s="271">
        <v>2605.8180000000002</v>
      </c>
      <c r="I403" s="272"/>
      <c r="J403" s="268"/>
      <c r="K403" s="268"/>
      <c r="L403" s="273"/>
      <c r="M403" s="274"/>
      <c r="N403" s="275"/>
      <c r="O403" s="275"/>
      <c r="P403" s="275"/>
      <c r="Q403" s="275"/>
      <c r="R403" s="275"/>
      <c r="S403" s="275"/>
      <c r="T403" s="27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7" t="s">
        <v>225</v>
      </c>
      <c r="AU403" s="277" t="s">
        <v>81</v>
      </c>
      <c r="AV403" s="16" t="s">
        <v>221</v>
      </c>
      <c r="AW403" s="16" t="s">
        <v>33</v>
      </c>
      <c r="AX403" s="16" t="s">
        <v>79</v>
      </c>
      <c r="AY403" s="277" t="s">
        <v>214</v>
      </c>
    </row>
    <row r="404" s="2" customFormat="1" ht="24.15" customHeight="1">
      <c r="A404" s="41"/>
      <c r="B404" s="42"/>
      <c r="C404" s="278" t="s">
        <v>609</v>
      </c>
      <c r="D404" s="278" t="s">
        <v>300</v>
      </c>
      <c r="E404" s="279" t="s">
        <v>610</v>
      </c>
      <c r="F404" s="280" t="s">
        <v>611</v>
      </c>
      <c r="G404" s="281" t="s">
        <v>219</v>
      </c>
      <c r="H404" s="282">
        <v>672.55999999999995</v>
      </c>
      <c r="I404" s="283"/>
      <c r="J404" s="284">
        <f>ROUND(I404*H404,2)</f>
        <v>0</v>
      </c>
      <c r="K404" s="280" t="s">
        <v>220</v>
      </c>
      <c r="L404" s="285"/>
      <c r="M404" s="286" t="s">
        <v>19</v>
      </c>
      <c r="N404" s="287" t="s">
        <v>43</v>
      </c>
      <c r="O404" s="87"/>
      <c r="P404" s="225">
        <f>O404*H404</f>
        <v>0</v>
      </c>
      <c r="Q404" s="225">
        <v>0.0050000000000000001</v>
      </c>
      <c r="R404" s="225">
        <f>Q404*H404</f>
        <v>3.3628</v>
      </c>
      <c r="S404" s="225">
        <v>0</v>
      </c>
      <c r="T404" s="226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7" t="s">
        <v>461</v>
      </c>
      <c r="AT404" s="227" t="s">
        <v>300</v>
      </c>
      <c r="AU404" s="227" t="s">
        <v>81</v>
      </c>
      <c r="AY404" s="20" t="s">
        <v>214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0" t="s">
        <v>79</v>
      </c>
      <c r="BK404" s="228">
        <f>ROUND(I404*H404,2)</f>
        <v>0</v>
      </c>
      <c r="BL404" s="20" t="s">
        <v>338</v>
      </c>
      <c r="BM404" s="227" t="s">
        <v>612</v>
      </c>
    </row>
    <row r="405" s="13" customFormat="1">
      <c r="A405" s="13"/>
      <c r="B405" s="234"/>
      <c r="C405" s="235"/>
      <c r="D405" s="236" t="s">
        <v>225</v>
      </c>
      <c r="E405" s="235"/>
      <c r="F405" s="238" t="s">
        <v>613</v>
      </c>
      <c r="G405" s="235"/>
      <c r="H405" s="239">
        <v>672.55999999999995</v>
      </c>
      <c r="I405" s="240"/>
      <c r="J405" s="235"/>
      <c r="K405" s="235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225</v>
      </c>
      <c r="AU405" s="245" t="s">
        <v>81</v>
      </c>
      <c r="AV405" s="13" t="s">
        <v>81</v>
      </c>
      <c r="AW405" s="13" t="s">
        <v>4</v>
      </c>
      <c r="AX405" s="13" t="s">
        <v>79</v>
      </c>
      <c r="AY405" s="245" t="s">
        <v>214</v>
      </c>
    </row>
    <row r="406" s="2" customFormat="1" ht="24.15" customHeight="1">
      <c r="A406" s="41"/>
      <c r="B406" s="42"/>
      <c r="C406" s="278" t="s">
        <v>614</v>
      </c>
      <c r="D406" s="278" t="s">
        <v>300</v>
      </c>
      <c r="E406" s="279" t="s">
        <v>615</v>
      </c>
      <c r="F406" s="280" t="s">
        <v>616</v>
      </c>
      <c r="G406" s="281" t="s">
        <v>219</v>
      </c>
      <c r="H406" s="282">
        <v>672.55999999999995</v>
      </c>
      <c r="I406" s="283"/>
      <c r="J406" s="284">
        <f>ROUND(I406*H406,2)</f>
        <v>0</v>
      </c>
      <c r="K406" s="280" t="s">
        <v>220</v>
      </c>
      <c r="L406" s="285"/>
      <c r="M406" s="286" t="s">
        <v>19</v>
      </c>
      <c r="N406" s="287" t="s">
        <v>43</v>
      </c>
      <c r="O406" s="87"/>
      <c r="P406" s="225">
        <f>O406*H406</f>
        <v>0</v>
      </c>
      <c r="Q406" s="225">
        <v>0.0060000000000000001</v>
      </c>
      <c r="R406" s="225">
        <f>Q406*H406</f>
        <v>4.0353599999999998</v>
      </c>
      <c r="S406" s="225">
        <v>0</v>
      </c>
      <c r="T406" s="226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7" t="s">
        <v>461</v>
      </c>
      <c r="AT406" s="227" t="s">
        <v>300</v>
      </c>
      <c r="AU406" s="227" t="s">
        <v>81</v>
      </c>
      <c r="AY406" s="20" t="s">
        <v>214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0" t="s">
        <v>79</v>
      </c>
      <c r="BK406" s="228">
        <f>ROUND(I406*H406,2)</f>
        <v>0</v>
      </c>
      <c r="BL406" s="20" t="s">
        <v>338</v>
      </c>
      <c r="BM406" s="227" t="s">
        <v>617</v>
      </c>
    </row>
    <row r="407" s="13" customFormat="1">
      <c r="A407" s="13"/>
      <c r="B407" s="234"/>
      <c r="C407" s="235"/>
      <c r="D407" s="236" t="s">
        <v>225</v>
      </c>
      <c r="E407" s="235"/>
      <c r="F407" s="238" t="s">
        <v>613</v>
      </c>
      <c r="G407" s="235"/>
      <c r="H407" s="239">
        <v>672.55999999999995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225</v>
      </c>
      <c r="AU407" s="245" t="s">
        <v>81</v>
      </c>
      <c r="AV407" s="13" t="s">
        <v>81</v>
      </c>
      <c r="AW407" s="13" t="s">
        <v>4</v>
      </c>
      <c r="AX407" s="13" t="s">
        <v>79</v>
      </c>
      <c r="AY407" s="245" t="s">
        <v>214</v>
      </c>
    </row>
    <row r="408" s="2" customFormat="1" ht="21.75" customHeight="1">
      <c r="A408" s="41"/>
      <c r="B408" s="42"/>
      <c r="C408" s="278" t="s">
        <v>618</v>
      </c>
      <c r="D408" s="278" t="s">
        <v>300</v>
      </c>
      <c r="E408" s="279" t="s">
        <v>619</v>
      </c>
      <c r="F408" s="280" t="s">
        <v>620</v>
      </c>
      <c r="G408" s="281" t="s">
        <v>219</v>
      </c>
      <c r="H408" s="282">
        <v>1289.375</v>
      </c>
      <c r="I408" s="283"/>
      <c r="J408" s="284">
        <f>ROUND(I408*H408,2)</f>
        <v>0</v>
      </c>
      <c r="K408" s="280" t="s">
        <v>220</v>
      </c>
      <c r="L408" s="285"/>
      <c r="M408" s="286" t="s">
        <v>19</v>
      </c>
      <c r="N408" s="287" t="s">
        <v>43</v>
      </c>
      <c r="O408" s="87"/>
      <c r="P408" s="225">
        <f>O408*H408</f>
        <v>0</v>
      </c>
      <c r="Q408" s="225">
        <v>0.0080000000000000002</v>
      </c>
      <c r="R408" s="225">
        <f>Q408*H408</f>
        <v>10.315</v>
      </c>
      <c r="S408" s="225">
        <v>0</v>
      </c>
      <c r="T408" s="226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7" t="s">
        <v>461</v>
      </c>
      <c r="AT408" s="227" t="s">
        <v>300</v>
      </c>
      <c r="AU408" s="227" t="s">
        <v>81</v>
      </c>
      <c r="AY408" s="20" t="s">
        <v>214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0" t="s">
        <v>79</v>
      </c>
      <c r="BK408" s="228">
        <f>ROUND(I408*H408,2)</f>
        <v>0</v>
      </c>
      <c r="BL408" s="20" t="s">
        <v>338</v>
      </c>
      <c r="BM408" s="227" t="s">
        <v>621</v>
      </c>
    </row>
    <row r="409" s="13" customFormat="1">
      <c r="A409" s="13"/>
      <c r="B409" s="234"/>
      <c r="C409" s="235"/>
      <c r="D409" s="236" t="s">
        <v>225</v>
      </c>
      <c r="E409" s="235"/>
      <c r="F409" s="238" t="s">
        <v>622</v>
      </c>
      <c r="G409" s="235"/>
      <c r="H409" s="239">
        <v>1289.375</v>
      </c>
      <c r="I409" s="240"/>
      <c r="J409" s="235"/>
      <c r="K409" s="235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225</v>
      </c>
      <c r="AU409" s="245" t="s">
        <v>81</v>
      </c>
      <c r="AV409" s="13" t="s">
        <v>81</v>
      </c>
      <c r="AW409" s="13" t="s">
        <v>4</v>
      </c>
      <c r="AX409" s="13" t="s">
        <v>79</v>
      </c>
      <c r="AY409" s="245" t="s">
        <v>214</v>
      </c>
    </row>
    <row r="410" s="2" customFormat="1" ht="21.75" customHeight="1">
      <c r="A410" s="41"/>
      <c r="B410" s="42"/>
      <c r="C410" s="278" t="s">
        <v>623</v>
      </c>
      <c r="D410" s="278" t="s">
        <v>300</v>
      </c>
      <c r="E410" s="279" t="s">
        <v>624</v>
      </c>
      <c r="F410" s="280" t="s">
        <v>625</v>
      </c>
      <c r="G410" s="281" t="s">
        <v>219</v>
      </c>
      <c r="H410" s="282">
        <v>774.17399999999998</v>
      </c>
      <c r="I410" s="283"/>
      <c r="J410" s="284">
        <f>ROUND(I410*H410,2)</f>
        <v>0</v>
      </c>
      <c r="K410" s="280" t="s">
        <v>220</v>
      </c>
      <c r="L410" s="285"/>
      <c r="M410" s="286" t="s">
        <v>19</v>
      </c>
      <c r="N410" s="287" t="s">
        <v>43</v>
      </c>
      <c r="O410" s="87"/>
      <c r="P410" s="225">
        <f>O410*H410</f>
        <v>0</v>
      </c>
      <c r="Q410" s="225">
        <v>0.012</v>
      </c>
      <c r="R410" s="225">
        <f>Q410*H410</f>
        <v>9.2900880000000008</v>
      </c>
      <c r="S410" s="225">
        <v>0</v>
      </c>
      <c r="T410" s="226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461</v>
      </c>
      <c r="AT410" s="227" t="s">
        <v>300</v>
      </c>
      <c r="AU410" s="227" t="s">
        <v>81</v>
      </c>
      <c r="AY410" s="20" t="s">
        <v>214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79</v>
      </c>
      <c r="BK410" s="228">
        <f>ROUND(I410*H410,2)</f>
        <v>0</v>
      </c>
      <c r="BL410" s="20" t="s">
        <v>338</v>
      </c>
      <c r="BM410" s="227" t="s">
        <v>626</v>
      </c>
    </row>
    <row r="411" s="13" customFormat="1">
      <c r="A411" s="13"/>
      <c r="B411" s="234"/>
      <c r="C411" s="235"/>
      <c r="D411" s="236" t="s">
        <v>225</v>
      </c>
      <c r="E411" s="235"/>
      <c r="F411" s="238" t="s">
        <v>627</v>
      </c>
      <c r="G411" s="235"/>
      <c r="H411" s="239">
        <v>774.17399999999998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225</v>
      </c>
      <c r="AU411" s="245" t="s">
        <v>81</v>
      </c>
      <c r="AV411" s="13" t="s">
        <v>81</v>
      </c>
      <c r="AW411" s="13" t="s">
        <v>4</v>
      </c>
      <c r="AX411" s="13" t="s">
        <v>79</v>
      </c>
      <c r="AY411" s="245" t="s">
        <v>214</v>
      </c>
    </row>
    <row r="412" s="2" customFormat="1" ht="24.15" customHeight="1">
      <c r="A412" s="41"/>
      <c r="B412" s="42"/>
      <c r="C412" s="216" t="s">
        <v>628</v>
      </c>
      <c r="D412" s="216" t="s">
        <v>216</v>
      </c>
      <c r="E412" s="217" t="s">
        <v>629</v>
      </c>
      <c r="F412" s="218" t="s">
        <v>630</v>
      </c>
      <c r="G412" s="219" t="s">
        <v>219</v>
      </c>
      <c r="H412" s="220">
        <v>777.20500000000004</v>
      </c>
      <c r="I412" s="221"/>
      <c r="J412" s="222">
        <f>ROUND(I412*H412,2)</f>
        <v>0</v>
      </c>
      <c r="K412" s="218" t="s">
        <v>220</v>
      </c>
      <c r="L412" s="47"/>
      <c r="M412" s="223" t="s">
        <v>19</v>
      </c>
      <c r="N412" s="224" t="s">
        <v>43</v>
      </c>
      <c r="O412" s="87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7" t="s">
        <v>338</v>
      </c>
      <c r="AT412" s="227" t="s">
        <v>216</v>
      </c>
      <c r="AU412" s="227" t="s">
        <v>81</v>
      </c>
      <c r="AY412" s="20" t="s">
        <v>214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79</v>
      </c>
      <c r="BK412" s="228">
        <f>ROUND(I412*H412,2)</f>
        <v>0</v>
      </c>
      <c r="BL412" s="20" t="s">
        <v>338</v>
      </c>
      <c r="BM412" s="227" t="s">
        <v>631</v>
      </c>
    </row>
    <row r="413" s="2" customFormat="1">
      <c r="A413" s="41"/>
      <c r="B413" s="42"/>
      <c r="C413" s="43"/>
      <c r="D413" s="229" t="s">
        <v>223</v>
      </c>
      <c r="E413" s="43"/>
      <c r="F413" s="230" t="s">
        <v>632</v>
      </c>
      <c r="G413" s="43"/>
      <c r="H413" s="43"/>
      <c r="I413" s="231"/>
      <c r="J413" s="43"/>
      <c r="K413" s="43"/>
      <c r="L413" s="47"/>
      <c r="M413" s="232"/>
      <c r="N413" s="233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223</v>
      </c>
      <c r="AU413" s="20" t="s">
        <v>81</v>
      </c>
    </row>
    <row r="414" s="15" customFormat="1">
      <c r="A414" s="15"/>
      <c r="B414" s="257"/>
      <c r="C414" s="258"/>
      <c r="D414" s="236" t="s">
        <v>225</v>
      </c>
      <c r="E414" s="259" t="s">
        <v>19</v>
      </c>
      <c r="F414" s="260" t="s">
        <v>606</v>
      </c>
      <c r="G414" s="258"/>
      <c r="H414" s="259" t="s">
        <v>19</v>
      </c>
      <c r="I414" s="261"/>
      <c r="J414" s="258"/>
      <c r="K414" s="258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225</v>
      </c>
      <c r="AU414" s="266" t="s">
        <v>81</v>
      </c>
      <c r="AV414" s="15" t="s">
        <v>79</v>
      </c>
      <c r="AW414" s="15" t="s">
        <v>33</v>
      </c>
      <c r="AX414" s="15" t="s">
        <v>72</v>
      </c>
      <c r="AY414" s="266" t="s">
        <v>214</v>
      </c>
    </row>
    <row r="415" s="13" customFormat="1">
      <c r="A415" s="13"/>
      <c r="B415" s="234"/>
      <c r="C415" s="235"/>
      <c r="D415" s="236" t="s">
        <v>225</v>
      </c>
      <c r="E415" s="237" t="s">
        <v>19</v>
      </c>
      <c r="F415" s="238" t="s">
        <v>633</v>
      </c>
      <c r="G415" s="235"/>
      <c r="H415" s="239">
        <v>571.56299999999999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225</v>
      </c>
      <c r="AU415" s="245" t="s">
        <v>81</v>
      </c>
      <c r="AV415" s="13" t="s">
        <v>81</v>
      </c>
      <c r="AW415" s="13" t="s">
        <v>33</v>
      </c>
      <c r="AX415" s="13" t="s">
        <v>72</v>
      </c>
      <c r="AY415" s="245" t="s">
        <v>214</v>
      </c>
    </row>
    <row r="416" s="13" customFormat="1">
      <c r="A416" s="13"/>
      <c r="B416" s="234"/>
      <c r="C416" s="235"/>
      <c r="D416" s="236" t="s">
        <v>225</v>
      </c>
      <c r="E416" s="237" t="s">
        <v>19</v>
      </c>
      <c r="F416" s="238" t="s">
        <v>634</v>
      </c>
      <c r="G416" s="235"/>
      <c r="H416" s="239">
        <v>205.642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225</v>
      </c>
      <c r="AU416" s="245" t="s">
        <v>81</v>
      </c>
      <c r="AV416" s="13" t="s">
        <v>81</v>
      </c>
      <c r="AW416" s="13" t="s">
        <v>33</v>
      </c>
      <c r="AX416" s="13" t="s">
        <v>72</v>
      </c>
      <c r="AY416" s="245" t="s">
        <v>214</v>
      </c>
    </row>
    <row r="417" s="14" customFormat="1">
      <c r="A417" s="14"/>
      <c r="B417" s="246"/>
      <c r="C417" s="247"/>
      <c r="D417" s="236" t="s">
        <v>225</v>
      </c>
      <c r="E417" s="248" t="s">
        <v>19</v>
      </c>
      <c r="F417" s="249" t="s">
        <v>227</v>
      </c>
      <c r="G417" s="247"/>
      <c r="H417" s="250">
        <v>777.20500000000004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225</v>
      </c>
      <c r="AU417" s="256" t="s">
        <v>81</v>
      </c>
      <c r="AV417" s="14" t="s">
        <v>104</v>
      </c>
      <c r="AW417" s="14" t="s">
        <v>33</v>
      </c>
      <c r="AX417" s="14" t="s">
        <v>79</v>
      </c>
      <c r="AY417" s="256" t="s">
        <v>214</v>
      </c>
    </row>
    <row r="418" s="2" customFormat="1" ht="16.5" customHeight="1">
      <c r="A418" s="41"/>
      <c r="B418" s="42"/>
      <c r="C418" s="278" t="s">
        <v>635</v>
      </c>
      <c r="D418" s="278" t="s">
        <v>300</v>
      </c>
      <c r="E418" s="279" t="s">
        <v>636</v>
      </c>
      <c r="F418" s="280" t="s">
        <v>637</v>
      </c>
      <c r="G418" s="281" t="s">
        <v>219</v>
      </c>
      <c r="H418" s="282">
        <v>873.19000000000005</v>
      </c>
      <c r="I418" s="283"/>
      <c r="J418" s="284">
        <f>ROUND(I418*H418,2)</f>
        <v>0</v>
      </c>
      <c r="K418" s="280" t="s">
        <v>220</v>
      </c>
      <c r="L418" s="285"/>
      <c r="M418" s="286" t="s">
        <v>19</v>
      </c>
      <c r="N418" s="287" t="s">
        <v>43</v>
      </c>
      <c r="O418" s="87"/>
      <c r="P418" s="225">
        <f>O418*H418</f>
        <v>0</v>
      </c>
      <c r="Q418" s="225">
        <v>0.00016000000000000001</v>
      </c>
      <c r="R418" s="225">
        <f>Q418*H418</f>
        <v>0.13971040000000001</v>
      </c>
      <c r="S418" s="225">
        <v>0</v>
      </c>
      <c r="T418" s="226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7" t="s">
        <v>461</v>
      </c>
      <c r="AT418" s="227" t="s">
        <v>300</v>
      </c>
      <c r="AU418" s="227" t="s">
        <v>81</v>
      </c>
      <c r="AY418" s="20" t="s">
        <v>214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20" t="s">
        <v>79</v>
      </c>
      <c r="BK418" s="228">
        <f>ROUND(I418*H418,2)</f>
        <v>0</v>
      </c>
      <c r="BL418" s="20" t="s">
        <v>338</v>
      </c>
      <c r="BM418" s="227" t="s">
        <v>638</v>
      </c>
    </row>
    <row r="419" s="13" customFormat="1">
      <c r="A419" s="13"/>
      <c r="B419" s="234"/>
      <c r="C419" s="235"/>
      <c r="D419" s="236" t="s">
        <v>225</v>
      </c>
      <c r="E419" s="235"/>
      <c r="F419" s="238" t="s">
        <v>639</v>
      </c>
      <c r="G419" s="235"/>
      <c r="H419" s="239">
        <v>873.19000000000005</v>
      </c>
      <c r="I419" s="240"/>
      <c r="J419" s="235"/>
      <c r="K419" s="235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225</v>
      </c>
      <c r="AU419" s="245" t="s">
        <v>81</v>
      </c>
      <c r="AV419" s="13" t="s">
        <v>81</v>
      </c>
      <c r="AW419" s="13" t="s">
        <v>4</v>
      </c>
      <c r="AX419" s="13" t="s">
        <v>79</v>
      </c>
      <c r="AY419" s="245" t="s">
        <v>214</v>
      </c>
    </row>
    <row r="420" s="2" customFormat="1" ht="24.15" customHeight="1">
      <c r="A420" s="41"/>
      <c r="B420" s="42"/>
      <c r="C420" s="216" t="s">
        <v>640</v>
      </c>
      <c r="D420" s="216" t="s">
        <v>216</v>
      </c>
      <c r="E420" s="217" t="s">
        <v>641</v>
      </c>
      <c r="F420" s="218" t="s">
        <v>642</v>
      </c>
      <c r="G420" s="219" t="s">
        <v>219</v>
      </c>
      <c r="H420" s="220">
        <v>648.92700000000002</v>
      </c>
      <c r="I420" s="221"/>
      <c r="J420" s="222">
        <f>ROUND(I420*H420,2)</f>
        <v>0</v>
      </c>
      <c r="K420" s="218" t="s">
        <v>220</v>
      </c>
      <c r="L420" s="47"/>
      <c r="M420" s="223" t="s">
        <v>19</v>
      </c>
      <c r="N420" s="224" t="s">
        <v>43</v>
      </c>
      <c r="O420" s="87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7" t="s">
        <v>338</v>
      </c>
      <c r="AT420" s="227" t="s">
        <v>216</v>
      </c>
      <c r="AU420" s="227" t="s">
        <v>81</v>
      </c>
      <c r="AY420" s="20" t="s">
        <v>214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79</v>
      </c>
      <c r="BK420" s="228">
        <f>ROUND(I420*H420,2)</f>
        <v>0</v>
      </c>
      <c r="BL420" s="20" t="s">
        <v>338</v>
      </c>
      <c r="BM420" s="227" t="s">
        <v>643</v>
      </c>
    </row>
    <row r="421" s="2" customFormat="1">
      <c r="A421" s="41"/>
      <c r="B421" s="42"/>
      <c r="C421" s="43"/>
      <c r="D421" s="229" t="s">
        <v>223</v>
      </c>
      <c r="E421" s="43"/>
      <c r="F421" s="230" t="s">
        <v>644</v>
      </c>
      <c r="G421" s="43"/>
      <c r="H421" s="43"/>
      <c r="I421" s="231"/>
      <c r="J421" s="43"/>
      <c r="K421" s="43"/>
      <c r="L421" s="47"/>
      <c r="M421" s="232"/>
      <c r="N421" s="233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223</v>
      </c>
      <c r="AU421" s="20" t="s">
        <v>81</v>
      </c>
    </row>
    <row r="422" s="13" customFormat="1">
      <c r="A422" s="13"/>
      <c r="B422" s="234"/>
      <c r="C422" s="235"/>
      <c r="D422" s="236" t="s">
        <v>225</v>
      </c>
      <c r="E422" s="237" t="s">
        <v>19</v>
      </c>
      <c r="F422" s="238" t="s">
        <v>645</v>
      </c>
      <c r="G422" s="235"/>
      <c r="H422" s="239">
        <v>648.92700000000002</v>
      </c>
      <c r="I422" s="240"/>
      <c r="J422" s="235"/>
      <c r="K422" s="235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225</v>
      </c>
      <c r="AU422" s="245" t="s">
        <v>81</v>
      </c>
      <c r="AV422" s="13" t="s">
        <v>81</v>
      </c>
      <c r="AW422" s="13" t="s">
        <v>33</v>
      </c>
      <c r="AX422" s="13" t="s">
        <v>72</v>
      </c>
      <c r="AY422" s="245" t="s">
        <v>214</v>
      </c>
    </row>
    <row r="423" s="14" customFormat="1">
      <c r="A423" s="14"/>
      <c r="B423" s="246"/>
      <c r="C423" s="247"/>
      <c r="D423" s="236" t="s">
        <v>225</v>
      </c>
      <c r="E423" s="248" t="s">
        <v>19</v>
      </c>
      <c r="F423" s="249" t="s">
        <v>227</v>
      </c>
      <c r="G423" s="247"/>
      <c r="H423" s="250">
        <v>648.92700000000002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6" t="s">
        <v>225</v>
      </c>
      <c r="AU423" s="256" t="s">
        <v>81</v>
      </c>
      <c r="AV423" s="14" t="s">
        <v>104</v>
      </c>
      <c r="AW423" s="14" t="s">
        <v>33</v>
      </c>
      <c r="AX423" s="14" t="s">
        <v>79</v>
      </c>
      <c r="AY423" s="256" t="s">
        <v>214</v>
      </c>
    </row>
    <row r="424" s="2" customFormat="1" ht="16.5" customHeight="1">
      <c r="A424" s="41"/>
      <c r="B424" s="42"/>
      <c r="C424" s="278" t="s">
        <v>646</v>
      </c>
      <c r="D424" s="278" t="s">
        <v>300</v>
      </c>
      <c r="E424" s="279" t="s">
        <v>647</v>
      </c>
      <c r="F424" s="280" t="s">
        <v>648</v>
      </c>
      <c r="G424" s="281" t="s">
        <v>219</v>
      </c>
      <c r="H424" s="282">
        <v>681.37300000000005</v>
      </c>
      <c r="I424" s="283"/>
      <c r="J424" s="284">
        <f>ROUND(I424*H424,2)</f>
        <v>0</v>
      </c>
      <c r="K424" s="280" t="s">
        <v>220</v>
      </c>
      <c r="L424" s="285"/>
      <c r="M424" s="286" t="s">
        <v>19</v>
      </c>
      <c r="N424" s="287" t="s">
        <v>43</v>
      </c>
      <c r="O424" s="87"/>
      <c r="P424" s="225">
        <f>O424*H424</f>
        <v>0</v>
      </c>
      <c r="Q424" s="225">
        <v>0.00080000000000000004</v>
      </c>
      <c r="R424" s="225">
        <f>Q424*H424</f>
        <v>0.54509840000000009</v>
      </c>
      <c r="S424" s="225">
        <v>0</v>
      </c>
      <c r="T424" s="226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7" t="s">
        <v>461</v>
      </c>
      <c r="AT424" s="227" t="s">
        <v>300</v>
      </c>
      <c r="AU424" s="227" t="s">
        <v>81</v>
      </c>
      <c r="AY424" s="20" t="s">
        <v>214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20" t="s">
        <v>79</v>
      </c>
      <c r="BK424" s="228">
        <f>ROUND(I424*H424,2)</f>
        <v>0</v>
      </c>
      <c r="BL424" s="20" t="s">
        <v>338</v>
      </c>
      <c r="BM424" s="227" t="s">
        <v>649</v>
      </c>
    </row>
    <row r="425" s="13" customFormat="1">
      <c r="A425" s="13"/>
      <c r="B425" s="234"/>
      <c r="C425" s="235"/>
      <c r="D425" s="236" t="s">
        <v>225</v>
      </c>
      <c r="E425" s="235"/>
      <c r="F425" s="238" t="s">
        <v>650</v>
      </c>
      <c r="G425" s="235"/>
      <c r="H425" s="239">
        <v>681.37300000000005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225</v>
      </c>
      <c r="AU425" s="245" t="s">
        <v>81</v>
      </c>
      <c r="AV425" s="13" t="s">
        <v>81</v>
      </c>
      <c r="AW425" s="13" t="s">
        <v>4</v>
      </c>
      <c r="AX425" s="13" t="s">
        <v>79</v>
      </c>
      <c r="AY425" s="245" t="s">
        <v>214</v>
      </c>
    </row>
    <row r="426" s="2" customFormat="1" ht="24.15" customHeight="1">
      <c r="A426" s="41"/>
      <c r="B426" s="42"/>
      <c r="C426" s="216" t="s">
        <v>651</v>
      </c>
      <c r="D426" s="216" t="s">
        <v>216</v>
      </c>
      <c r="E426" s="217" t="s">
        <v>652</v>
      </c>
      <c r="F426" s="218" t="s">
        <v>653</v>
      </c>
      <c r="G426" s="219" t="s">
        <v>219</v>
      </c>
      <c r="H426" s="220">
        <v>452.20400000000001</v>
      </c>
      <c r="I426" s="221"/>
      <c r="J426" s="222">
        <f>ROUND(I426*H426,2)</f>
        <v>0</v>
      </c>
      <c r="K426" s="218" t="s">
        <v>220</v>
      </c>
      <c r="L426" s="47"/>
      <c r="M426" s="223" t="s">
        <v>19</v>
      </c>
      <c r="N426" s="224" t="s">
        <v>43</v>
      </c>
      <c r="O426" s="87"/>
      <c r="P426" s="225">
        <f>O426*H426</f>
        <v>0</v>
      </c>
      <c r="Q426" s="225">
        <v>1.0000000000000001E-05</v>
      </c>
      <c r="R426" s="225">
        <f>Q426*H426</f>
        <v>0.0045220400000000006</v>
      </c>
      <c r="S426" s="225">
        <v>0</v>
      </c>
      <c r="T426" s="226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7" t="s">
        <v>338</v>
      </c>
      <c r="AT426" s="227" t="s">
        <v>216</v>
      </c>
      <c r="AU426" s="227" t="s">
        <v>81</v>
      </c>
      <c r="AY426" s="20" t="s">
        <v>214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20" t="s">
        <v>79</v>
      </c>
      <c r="BK426" s="228">
        <f>ROUND(I426*H426,2)</f>
        <v>0</v>
      </c>
      <c r="BL426" s="20" t="s">
        <v>338</v>
      </c>
      <c r="BM426" s="227" t="s">
        <v>654</v>
      </c>
    </row>
    <row r="427" s="2" customFormat="1">
      <c r="A427" s="41"/>
      <c r="B427" s="42"/>
      <c r="C427" s="43"/>
      <c r="D427" s="229" t="s">
        <v>223</v>
      </c>
      <c r="E427" s="43"/>
      <c r="F427" s="230" t="s">
        <v>655</v>
      </c>
      <c r="G427" s="43"/>
      <c r="H427" s="43"/>
      <c r="I427" s="231"/>
      <c r="J427" s="43"/>
      <c r="K427" s="43"/>
      <c r="L427" s="47"/>
      <c r="M427" s="232"/>
      <c r="N427" s="233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223</v>
      </c>
      <c r="AU427" s="20" t="s">
        <v>81</v>
      </c>
    </row>
    <row r="428" s="13" customFormat="1">
      <c r="A428" s="13"/>
      <c r="B428" s="234"/>
      <c r="C428" s="235"/>
      <c r="D428" s="236" t="s">
        <v>225</v>
      </c>
      <c r="E428" s="237" t="s">
        <v>19</v>
      </c>
      <c r="F428" s="238" t="s">
        <v>656</v>
      </c>
      <c r="G428" s="235"/>
      <c r="H428" s="239">
        <v>452.20400000000001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225</v>
      </c>
      <c r="AU428" s="245" t="s">
        <v>81</v>
      </c>
      <c r="AV428" s="13" t="s">
        <v>81</v>
      </c>
      <c r="AW428" s="13" t="s">
        <v>33</v>
      </c>
      <c r="AX428" s="13" t="s">
        <v>72</v>
      </c>
      <c r="AY428" s="245" t="s">
        <v>214</v>
      </c>
    </row>
    <row r="429" s="14" customFormat="1">
      <c r="A429" s="14"/>
      <c r="B429" s="246"/>
      <c r="C429" s="247"/>
      <c r="D429" s="236" t="s">
        <v>225</v>
      </c>
      <c r="E429" s="248" t="s">
        <v>19</v>
      </c>
      <c r="F429" s="249" t="s">
        <v>227</v>
      </c>
      <c r="G429" s="247"/>
      <c r="H429" s="250">
        <v>452.20400000000001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225</v>
      </c>
      <c r="AU429" s="256" t="s">
        <v>81</v>
      </c>
      <c r="AV429" s="14" t="s">
        <v>104</v>
      </c>
      <c r="AW429" s="14" t="s">
        <v>33</v>
      </c>
      <c r="AX429" s="14" t="s">
        <v>79</v>
      </c>
      <c r="AY429" s="256" t="s">
        <v>214</v>
      </c>
    </row>
    <row r="430" s="2" customFormat="1" ht="16.5" customHeight="1">
      <c r="A430" s="41"/>
      <c r="B430" s="42"/>
      <c r="C430" s="278" t="s">
        <v>657</v>
      </c>
      <c r="D430" s="278" t="s">
        <v>300</v>
      </c>
      <c r="E430" s="279" t="s">
        <v>658</v>
      </c>
      <c r="F430" s="280" t="s">
        <v>659</v>
      </c>
      <c r="G430" s="281" t="s">
        <v>219</v>
      </c>
      <c r="H430" s="282">
        <v>520.03499999999997</v>
      </c>
      <c r="I430" s="283"/>
      <c r="J430" s="284">
        <f>ROUND(I430*H430,2)</f>
        <v>0</v>
      </c>
      <c r="K430" s="280" t="s">
        <v>220</v>
      </c>
      <c r="L430" s="285"/>
      <c r="M430" s="286" t="s">
        <v>19</v>
      </c>
      <c r="N430" s="287" t="s">
        <v>43</v>
      </c>
      <c r="O430" s="87"/>
      <c r="P430" s="225">
        <f>O430*H430</f>
        <v>0</v>
      </c>
      <c r="Q430" s="225">
        <v>0.00019000000000000001</v>
      </c>
      <c r="R430" s="225">
        <f>Q430*H430</f>
        <v>0.098806649999999996</v>
      </c>
      <c r="S430" s="225">
        <v>0</v>
      </c>
      <c r="T430" s="226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7" t="s">
        <v>461</v>
      </c>
      <c r="AT430" s="227" t="s">
        <v>300</v>
      </c>
      <c r="AU430" s="227" t="s">
        <v>81</v>
      </c>
      <c r="AY430" s="20" t="s">
        <v>214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0" t="s">
        <v>79</v>
      </c>
      <c r="BK430" s="228">
        <f>ROUND(I430*H430,2)</f>
        <v>0</v>
      </c>
      <c r="BL430" s="20" t="s">
        <v>338</v>
      </c>
      <c r="BM430" s="227" t="s">
        <v>660</v>
      </c>
    </row>
    <row r="431" s="13" customFormat="1">
      <c r="A431" s="13"/>
      <c r="B431" s="234"/>
      <c r="C431" s="235"/>
      <c r="D431" s="236" t="s">
        <v>225</v>
      </c>
      <c r="E431" s="235"/>
      <c r="F431" s="238" t="s">
        <v>661</v>
      </c>
      <c r="G431" s="235"/>
      <c r="H431" s="239">
        <v>520.03499999999997</v>
      </c>
      <c r="I431" s="240"/>
      <c r="J431" s="235"/>
      <c r="K431" s="235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225</v>
      </c>
      <c r="AU431" s="245" t="s">
        <v>81</v>
      </c>
      <c r="AV431" s="13" t="s">
        <v>81</v>
      </c>
      <c r="AW431" s="13" t="s">
        <v>4</v>
      </c>
      <c r="AX431" s="13" t="s">
        <v>79</v>
      </c>
      <c r="AY431" s="245" t="s">
        <v>214</v>
      </c>
    </row>
    <row r="432" s="2" customFormat="1" ht="24.15" customHeight="1">
      <c r="A432" s="41"/>
      <c r="B432" s="42"/>
      <c r="C432" s="216" t="s">
        <v>662</v>
      </c>
      <c r="D432" s="216" t="s">
        <v>216</v>
      </c>
      <c r="E432" s="217" t="s">
        <v>663</v>
      </c>
      <c r="F432" s="218" t="s">
        <v>664</v>
      </c>
      <c r="G432" s="219" t="s">
        <v>274</v>
      </c>
      <c r="H432" s="220">
        <v>668.53099999999995</v>
      </c>
      <c r="I432" s="221"/>
      <c r="J432" s="222">
        <f>ROUND(I432*H432,2)</f>
        <v>0</v>
      </c>
      <c r="K432" s="218" t="s">
        <v>220</v>
      </c>
      <c r="L432" s="47"/>
      <c r="M432" s="223" t="s">
        <v>19</v>
      </c>
      <c r="N432" s="224" t="s">
        <v>43</v>
      </c>
      <c r="O432" s="87"/>
      <c r="P432" s="225">
        <f>O432*H432</f>
        <v>0</v>
      </c>
      <c r="Q432" s="225">
        <v>2.0000000000000002E-05</v>
      </c>
      <c r="R432" s="225">
        <f>Q432*H432</f>
        <v>0.01337062</v>
      </c>
      <c r="S432" s="225">
        <v>0</v>
      </c>
      <c r="T432" s="226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7" t="s">
        <v>338</v>
      </c>
      <c r="AT432" s="227" t="s">
        <v>216</v>
      </c>
      <c r="AU432" s="227" t="s">
        <v>81</v>
      </c>
      <c r="AY432" s="20" t="s">
        <v>214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0" t="s">
        <v>79</v>
      </c>
      <c r="BK432" s="228">
        <f>ROUND(I432*H432,2)</f>
        <v>0</v>
      </c>
      <c r="BL432" s="20" t="s">
        <v>338</v>
      </c>
      <c r="BM432" s="227" t="s">
        <v>665</v>
      </c>
    </row>
    <row r="433" s="2" customFormat="1">
      <c r="A433" s="41"/>
      <c r="B433" s="42"/>
      <c r="C433" s="43"/>
      <c r="D433" s="229" t="s">
        <v>223</v>
      </c>
      <c r="E433" s="43"/>
      <c r="F433" s="230" t="s">
        <v>666</v>
      </c>
      <c r="G433" s="43"/>
      <c r="H433" s="43"/>
      <c r="I433" s="231"/>
      <c r="J433" s="43"/>
      <c r="K433" s="43"/>
      <c r="L433" s="47"/>
      <c r="M433" s="232"/>
      <c r="N433" s="233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223</v>
      </c>
      <c r="AU433" s="20" t="s">
        <v>81</v>
      </c>
    </row>
    <row r="434" s="15" customFormat="1">
      <c r="A434" s="15"/>
      <c r="B434" s="257"/>
      <c r="C434" s="258"/>
      <c r="D434" s="236" t="s">
        <v>225</v>
      </c>
      <c r="E434" s="259" t="s">
        <v>19</v>
      </c>
      <c r="F434" s="260" t="s">
        <v>667</v>
      </c>
      <c r="G434" s="258"/>
      <c r="H434" s="259" t="s">
        <v>19</v>
      </c>
      <c r="I434" s="261"/>
      <c r="J434" s="258"/>
      <c r="K434" s="258"/>
      <c r="L434" s="262"/>
      <c r="M434" s="263"/>
      <c r="N434" s="264"/>
      <c r="O434" s="264"/>
      <c r="P434" s="264"/>
      <c r="Q434" s="264"/>
      <c r="R434" s="264"/>
      <c r="S434" s="264"/>
      <c r="T434" s="26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6" t="s">
        <v>225</v>
      </c>
      <c r="AU434" s="266" t="s">
        <v>81</v>
      </c>
      <c r="AV434" s="15" t="s">
        <v>79</v>
      </c>
      <c r="AW434" s="15" t="s">
        <v>33</v>
      </c>
      <c r="AX434" s="15" t="s">
        <v>72</v>
      </c>
      <c r="AY434" s="266" t="s">
        <v>214</v>
      </c>
    </row>
    <row r="435" s="13" customFormat="1">
      <c r="A435" s="13"/>
      <c r="B435" s="234"/>
      <c r="C435" s="235"/>
      <c r="D435" s="236" t="s">
        <v>225</v>
      </c>
      <c r="E435" s="237" t="s">
        <v>19</v>
      </c>
      <c r="F435" s="238" t="s">
        <v>656</v>
      </c>
      <c r="G435" s="235"/>
      <c r="H435" s="239">
        <v>452.20400000000001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225</v>
      </c>
      <c r="AU435" s="245" t="s">
        <v>81</v>
      </c>
      <c r="AV435" s="13" t="s">
        <v>81</v>
      </c>
      <c r="AW435" s="13" t="s">
        <v>33</v>
      </c>
      <c r="AX435" s="13" t="s">
        <v>72</v>
      </c>
      <c r="AY435" s="245" t="s">
        <v>214</v>
      </c>
    </row>
    <row r="436" s="15" customFormat="1">
      <c r="A436" s="15"/>
      <c r="B436" s="257"/>
      <c r="C436" s="258"/>
      <c r="D436" s="236" t="s">
        <v>225</v>
      </c>
      <c r="E436" s="259" t="s">
        <v>19</v>
      </c>
      <c r="F436" s="260" t="s">
        <v>668</v>
      </c>
      <c r="G436" s="258"/>
      <c r="H436" s="259" t="s">
        <v>19</v>
      </c>
      <c r="I436" s="261"/>
      <c r="J436" s="258"/>
      <c r="K436" s="258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225</v>
      </c>
      <c r="AU436" s="266" t="s">
        <v>81</v>
      </c>
      <c r="AV436" s="15" t="s">
        <v>79</v>
      </c>
      <c r="AW436" s="15" t="s">
        <v>33</v>
      </c>
      <c r="AX436" s="15" t="s">
        <v>72</v>
      </c>
      <c r="AY436" s="266" t="s">
        <v>214</v>
      </c>
    </row>
    <row r="437" s="13" customFormat="1">
      <c r="A437" s="13"/>
      <c r="B437" s="234"/>
      <c r="C437" s="235"/>
      <c r="D437" s="236" t="s">
        <v>225</v>
      </c>
      <c r="E437" s="237" t="s">
        <v>19</v>
      </c>
      <c r="F437" s="238" t="s">
        <v>669</v>
      </c>
      <c r="G437" s="235"/>
      <c r="H437" s="239">
        <v>216.327</v>
      </c>
      <c r="I437" s="240"/>
      <c r="J437" s="235"/>
      <c r="K437" s="235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225</v>
      </c>
      <c r="AU437" s="245" t="s">
        <v>81</v>
      </c>
      <c r="AV437" s="13" t="s">
        <v>81</v>
      </c>
      <c r="AW437" s="13" t="s">
        <v>33</v>
      </c>
      <c r="AX437" s="13" t="s">
        <v>72</v>
      </c>
      <c r="AY437" s="245" t="s">
        <v>214</v>
      </c>
    </row>
    <row r="438" s="14" customFormat="1">
      <c r="A438" s="14"/>
      <c r="B438" s="246"/>
      <c r="C438" s="247"/>
      <c r="D438" s="236" t="s">
        <v>225</v>
      </c>
      <c r="E438" s="248" t="s">
        <v>19</v>
      </c>
      <c r="F438" s="249" t="s">
        <v>227</v>
      </c>
      <c r="G438" s="247"/>
      <c r="H438" s="250">
        <v>668.53099999999995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225</v>
      </c>
      <c r="AU438" s="256" t="s">
        <v>81</v>
      </c>
      <c r="AV438" s="14" t="s">
        <v>104</v>
      </c>
      <c r="AW438" s="14" t="s">
        <v>33</v>
      </c>
      <c r="AX438" s="14" t="s">
        <v>79</v>
      </c>
      <c r="AY438" s="256" t="s">
        <v>214</v>
      </c>
    </row>
    <row r="439" s="2" customFormat="1" ht="24.15" customHeight="1">
      <c r="A439" s="41"/>
      <c r="B439" s="42"/>
      <c r="C439" s="216" t="s">
        <v>418</v>
      </c>
      <c r="D439" s="216" t="s">
        <v>216</v>
      </c>
      <c r="E439" s="217" t="s">
        <v>670</v>
      </c>
      <c r="F439" s="218" t="s">
        <v>671</v>
      </c>
      <c r="G439" s="219" t="s">
        <v>282</v>
      </c>
      <c r="H439" s="220">
        <v>28.587</v>
      </c>
      <c r="I439" s="221"/>
      <c r="J439" s="222">
        <f>ROUND(I439*H439,2)</f>
        <v>0</v>
      </c>
      <c r="K439" s="218" t="s">
        <v>220</v>
      </c>
      <c r="L439" s="47"/>
      <c r="M439" s="223" t="s">
        <v>19</v>
      </c>
      <c r="N439" s="224" t="s">
        <v>43</v>
      </c>
      <c r="O439" s="87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338</v>
      </c>
      <c r="AT439" s="227" t="s">
        <v>216</v>
      </c>
      <c r="AU439" s="227" t="s">
        <v>81</v>
      </c>
      <c r="AY439" s="20" t="s">
        <v>214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79</v>
      </c>
      <c r="BK439" s="228">
        <f>ROUND(I439*H439,2)</f>
        <v>0</v>
      </c>
      <c r="BL439" s="20" t="s">
        <v>338</v>
      </c>
      <c r="BM439" s="227" t="s">
        <v>672</v>
      </c>
    </row>
    <row r="440" s="2" customFormat="1">
      <c r="A440" s="41"/>
      <c r="B440" s="42"/>
      <c r="C440" s="43"/>
      <c r="D440" s="229" t="s">
        <v>223</v>
      </c>
      <c r="E440" s="43"/>
      <c r="F440" s="230" t="s">
        <v>673</v>
      </c>
      <c r="G440" s="43"/>
      <c r="H440" s="43"/>
      <c r="I440" s="231"/>
      <c r="J440" s="43"/>
      <c r="K440" s="43"/>
      <c r="L440" s="47"/>
      <c r="M440" s="232"/>
      <c r="N440" s="233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223</v>
      </c>
      <c r="AU440" s="20" t="s">
        <v>81</v>
      </c>
    </row>
    <row r="441" s="12" customFormat="1" ht="22.8" customHeight="1">
      <c r="A441" s="12"/>
      <c r="B441" s="200"/>
      <c r="C441" s="201"/>
      <c r="D441" s="202" t="s">
        <v>71</v>
      </c>
      <c r="E441" s="214" t="s">
        <v>674</v>
      </c>
      <c r="F441" s="214" t="s">
        <v>675</v>
      </c>
      <c r="G441" s="201"/>
      <c r="H441" s="201"/>
      <c r="I441" s="204"/>
      <c r="J441" s="215">
        <f>BK441</f>
        <v>0</v>
      </c>
      <c r="K441" s="201"/>
      <c r="L441" s="206"/>
      <c r="M441" s="207"/>
      <c r="N441" s="208"/>
      <c r="O441" s="208"/>
      <c r="P441" s="209">
        <f>SUM(P442:P451)</f>
        <v>0</v>
      </c>
      <c r="Q441" s="208"/>
      <c r="R441" s="209">
        <f>SUM(R442:R451)</f>
        <v>0.0072799999999999991</v>
      </c>
      <c r="S441" s="208"/>
      <c r="T441" s="210">
        <f>SUM(T442:T451)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1" t="s">
        <v>81</v>
      </c>
      <c r="AT441" s="212" t="s">
        <v>71</v>
      </c>
      <c r="AU441" s="212" t="s">
        <v>79</v>
      </c>
      <c r="AY441" s="211" t="s">
        <v>214</v>
      </c>
      <c r="BK441" s="213">
        <f>SUM(BK442:BK451)</f>
        <v>0</v>
      </c>
    </row>
    <row r="442" s="2" customFormat="1" ht="16.5" customHeight="1">
      <c r="A442" s="41"/>
      <c r="B442" s="42"/>
      <c r="C442" s="216" t="s">
        <v>676</v>
      </c>
      <c r="D442" s="216" t="s">
        <v>216</v>
      </c>
      <c r="E442" s="217" t="s">
        <v>677</v>
      </c>
      <c r="F442" s="218" t="s">
        <v>678</v>
      </c>
      <c r="G442" s="219" t="s">
        <v>258</v>
      </c>
      <c r="H442" s="220">
        <v>17</v>
      </c>
      <c r="I442" s="221"/>
      <c r="J442" s="222">
        <f>ROUND(I442*H442,2)</f>
        <v>0</v>
      </c>
      <c r="K442" s="218" t="s">
        <v>19</v>
      </c>
      <c r="L442" s="47"/>
      <c r="M442" s="223" t="s">
        <v>19</v>
      </c>
      <c r="N442" s="224" t="s">
        <v>43</v>
      </c>
      <c r="O442" s="87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7" t="s">
        <v>338</v>
      </c>
      <c r="AT442" s="227" t="s">
        <v>216</v>
      </c>
      <c r="AU442" s="227" t="s">
        <v>81</v>
      </c>
      <c r="AY442" s="20" t="s">
        <v>214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0" t="s">
        <v>79</v>
      </c>
      <c r="BK442" s="228">
        <f>ROUND(I442*H442,2)</f>
        <v>0</v>
      </c>
      <c r="BL442" s="20" t="s">
        <v>338</v>
      </c>
      <c r="BM442" s="227" t="s">
        <v>679</v>
      </c>
    </row>
    <row r="443" s="2" customFormat="1" ht="16.5" customHeight="1">
      <c r="A443" s="41"/>
      <c r="B443" s="42"/>
      <c r="C443" s="216" t="s">
        <v>441</v>
      </c>
      <c r="D443" s="216" t="s">
        <v>216</v>
      </c>
      <c r="E443" s="217" t="s">
        <v>680</v>
      </c>
      <c r="F443" s="218" t="s">
        <v>681</v>
      </c>
      <c r="G443" s="219" t="s">
        <v>258</v>
      </c>
      <c r="H443" s="220">
        <v>14</v>
      </c>
      <c r="I443" s="221"/>
      <c r="J443" s="222">
        <f>ROUND(I443*H443,2)</f>
        <v>0</v>
      </c>
      <c r="K443" s="218" t="s">
        <v>19</v>
      </c>
      <c r="L443" s="47"/>
      <c r="M443" s="223" t="s">
        <v>19</v>
      </c>
      <c r="N443" s="224" t="s">
        <v>43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338</v>
      </c>
      <c r="AT443" s="227" t="s">
        <v>216</v>
      </c>
      <c r="AU443" s="227" t="s">
        <v>81</v>
      </c>
      <c r="AY443" s="20" t="s">
        <v>214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79</v>
      </c>
      <c r="BK443" s="228">
        <f>ROUND(I443*H443,2)</f>
        <v>0</v>
      </c>
      <c r="BL443" s="20" t="s">
        <v>338</v>
      </c>
      <c r="BM443" s="227" t="s">
        <v>682</v>
      </c>
    </row>
    <row r="444" s="2" customFormat="1" ht="16.5" customHeight="1">
      <c r="A444" s="41"/>
      <c r="B444" s="42"/>
      <c r="C444" s="216" t="s">
        <v>683</v>
      </c>
      <c r="D444" s="216" t="s">
        <v>216</v>
      </c>
      <c r="E444" s="217" t="s">
        <v>684</v>
      </c>
      <c r="F444" s="218" t="s">
        <v>685</v>
      </c>
      <c r="G444" s="219" t="s">
        <v>258</v>
      </c>
      <c r="H444" s="220">
        <v>11</v>
      </c>
      <c r="I444" s="221"/>
      <c r="J444" s="222">
        <f>ROUND(I444*H444,2)</f>
        <v>0</v>
      </c>
      <c r="K444" s="218" t="s">
        <v>19</v>
      </c>
      <c r="L444" s="47"/>
      <c r="M444" s="223" t="s">
        <v>19</v>
      </c>
      <c r="N444" s="224" t="s">
        <v>43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338</v>
      </c>
      <c r="AT444" s="227" t="s">
        <v>216</v>
      </c>
      <c r="AU444" s="227" t="s">
        <v>81</v>
      </c>
      <c r="AY444" s="20" t="s">
        <v>214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79</v>
      </c>
      <c r="BK444" s="228">
        <f>ROUND(I444*H444,2)</f>
        <v>0</v>
      </c>
      <c r="BL444" s="20" t="s">
        <v>338</v>
      </c>
      <c r="BM444" s="227" t="s">
        <v>686</v>
      </c>
    </row>
    <row r="445" s="2" customFormat="1" ht="16.5" customHeight="1">
      <c r="A445" s="41"/>
      <c r="B445" s="42"/>
      <c r="C445" s="216" t="s">
        <v>687</v>
      </c>
      <c r="D445" s="216" t="s">
        <v>216</v>
      </c>
      <c r="E445" s="217" t="s">
        <v>688</v>
      </c>
      <c r="F445" s="218" t="s">
        <v>689</v>
      </c>
      <c r="G445" s="219" t="s">
        <v>258</v>
      </c>
      <c r="H445" s="220">
        <v>16</v>
      </c>
      <c r="I445" s="221"/>
      <c r="J445" s="222">
        <f>ROUND(I445*H445,2)</f>
        <v>0</v>
      </c>
      <c r="K445" s="218" t="s">
        <v>19</v>
      </c>
      <c r="L445" s="47"/>
      <c r="M445" s="223" t="s">
        <v>19</v>
      </c>
      <c r="N445" s="224" t="s">
        <v>43</v>
      </c>
      <c r="O445" s="87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7" t="s">
        <v>338</v>
      </c>
      <c r="AT445" s="227" t="s">
        <v>216</v>
      </c>
      <c r="AU445" s="227" t="s">
        <v>81</v>
      </c>
      <c r="AY445" s="20" t="s">
        <v>214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79</v>
      </c>
      <c r="BK445" s="228">
        <f>ROUND(I445*H445,2)</f>
        <v>0</v>
      </c>
      <c r="BL445" s="20" t="s">
        <v>338</v>
      </c>
      <c r="BM445" s="227" t="s">
        <v>690</v>
      </c>
    </row>
    <row r="446" s="2" customFormat="1" ht="16.5" customHeight="1">
      <c r="A446" s="41"/>
      <c r="B446" s="42"/>
      <c r="C446" s="216" t="s">
        <v>691</v>
      </c>
      <c r="D446" s="216" t="s">
        <v>216</v>
      </c>
      <c r="E446" s="217" t="s">
        <v>692</v>
      </c>
      <c r="F446" s="218" t="s">
        <v>693</v>
      </c>
      <c r="G446" s="219" t="s">
        <v>258</v>
      </c>
      <c r="H446" s="220">
        <v>14</v>
      </c>
      <c r="I446" s="221"/>
      <c r="J446" s="222">
        <f>ROUND(I446*H446,2)</f>
        <v>0</v>
      </c>
      <c r="K446" s="218" t="s">
        <v>19</v>
      </c>
      <c r="L446" s="47"/>
      <c r="M446" s="223" t="s">
        <v>19</v>
      </c>
      <c r="N446" s="224" t="s">
        <v>43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338</v>
      </c>
      <c r="AT446" s="227" t="s">
        <v>216</v>
      </c>
      <c r="AU446" s="227" t="s">
        <v>81</v>
      </c>
      <c r="AY446" s="20" t="s">
        <v>214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79</v>
      </c>
      <c r="BK446" s="228">
        <f>ROUND(I446*H446,2)</f>
        <v>0</v>
      </c>
      <c r="BL446" s="20" t="s">
        <v>338</v>
      </c>
      <c r="BM446" s="227" t="s">
        <v>694</v>
      </c>
    </row>
    <row r="447" s="2" customFormat="1" ht="16.5" customHeight="1">
      <c r="A447" s="41"/>
      <c r="B447" s="42"/>
      <c r="C447" s="216" t="s">
        <v>695</v>
      </c>
      <c r="D447" s="216" t="s">
        <v>216</v>
      </c>
      <c r="E447" s="217" t="s">
        <v>696</v>
      </c>
      <c r="F447" s="218" t="s">
        <v>697</v>
      </c>
      <c r="G447" s="219" t="s">
        <v>258</v>
      </c>
      <c r="H447" s="220">
        <v>17</v>
      </c>
      <c r="I447" s="221"/>
      <c r="J447" s="222">
        <f>ROUND(I447*H447,2)</f>
        <v>0</v>
      </c>
      <c r="K447" s="218" t="s">
        <v>19</v>
      </c>
      <c r="L447" s="47"/>
      <c r="M447" s="223" t="s">
        <v>19</v>
      </c>
      <c r="N447" s="224" t="s">
        <v>43</v>
      </c>
      <c r="O447" s="87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7" t="s">
        <v>338</v>
      </c>
      <c r="AT447" s="227" t="s">
        <v>216</v>
      </c>
      <c r="AU447" s="227" t="s">
        <v>81</v>
      </c>
      <c r="AY447" s="20" t="s">
        <v>214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79</v>
      </c>
      <c r="BK447" s="228">
        <f>ROUND(I447*H447,2)</f>
        <v>0</v>
      </c>
      <c r="BL447" s="20" t="s">
        <v>338</v>
      </c>
      <c r="BM447" s="227" t="s">
        <v>698</v>
      </c>
    </row>
    <row r="448" s="2" customFormat="1" ht="21.75" customHeight="1">
      <c r="A448" s="41"/>
      <c r="B448" s="42"/>
      <c r="C448" s="216" t="s">
        <v>699</v>
      </c>
      <c r="D448" s="216" t="s">
        <v>216</v>
      </c>
      <c r="E448" s="217" t="s">
        <v>700</v>
      </c>
      <c r="F448" s="218" t="s">
        <v>701</v>
      </c>
      <c r="G448" s="219" t="s">
        <v>702</v>
      </c>
      <c r="H448" s="220">
        <v>14</v>
      </c>
      <c r="I448" s="221"/>
      <c r="J448" s="222">
        <f>ROUND(I448*H448,2)</f>
        <v>0</v>
      </c>
      <c r="K448" s="218" t="s">
        <v>220</v>
      </c>
      <c r="L448" s="47"/>
      <c r="M448" s="223" t="s">
        <v>19</v>
      </c>
      <c r="N448" s="224" t="s">
        <v>43</v>
      </c>
      <c r="O448" s="87"/>
      <c r="P448" s="225">
        <f>O448*H448</f>
        <v>0</v>
      </c>
      <c r="Q448" s="225">
        <v>0.00051999999999999995</v>
      </c>
      <c r="R448" s="225">
        <f>Q448*H448</f>
        <v>0.0072799999999999991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338</v>
      </c>
      <c r="AT448" s="227" t="s">
        <v>216</v>
      </c>
      <c r="AU448" s="227" t="s">
        <v>81</v>
      </c>
      <c r="AY448" s="20" t="s">
        <v>214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79</v>
      </c>
      <c r="BK448" s="228">
        <f>ROUND(I448*H448,2)</f>
        <v>0</v>
      </c>
      <c r="BL448" s="20" t="s">
        <v>338</v>
      </c>
      <c r="BM448" s="227" t="s">
        <v>703</v>
      </c>
    </row>
    <row r="449" s="2" customFormat="1">
      <c r="A449" s="41"/>
      <c r="B449" s="42"/>
      <c r="C449" s="43"/>
      <c r="D449" s="229" t="s">
        <v>223</v>
      </c>
      <c r="E449" s="43"/>
      <c r="F449" s="230" t="s">
        <v>704</v>
      </c>
      <c r="G449" s="43"/>
      <c r="H449" s="43"/>
      <c r="I449" s="231"/>
      <c r="J449" s="43"/>
      <c r="K449" s="43"/>
      <c r="L449" s="47"/>
      <c r="M449" s="232"/>
      <c r="N449" s="233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223</v>
      </c>
      <c r="AU449" s="20" t="s">
        <v>81</v>
      </c>
    </row>
    <row r="450" s="2" customFormat="1" ht="24.15" customHeight="1">
      <c r="A450" s="41"/>
      <c r="B450" s="42"/>
      <c r="C450" s="216" t="s">
        <v>705</v>
      </c>
      <c r="D450" s="216" t="s">
        <v>216</v>
      </c>
      <c r="E450" s="217" t="s">
        <v>706</v>
      </c>
      <c r="F450" s="218" t="s">
        <v>707</v>
      </c>
      <c r="G450" s="219" t="s">
        <v>282</v>
      </c>
      <c r="H450" s="220">
        <v>0.0070000000000000001</v>
      </c>
      <c r="I450" s="221"/>
      <c r="J450" s="222">
        <f>ROUND(I450*H450,2)</f>
        <v>0</v>
      </c>
      <c r="K450" s="218" t="s">
        <v>220</v>
      </c>
      <c r="L450" s="47"/>
      <c r="M450" s="223" t="s">
        <v>19</v>
      </c>
      <c r="N450" s="224" t="s">
        <v>43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338</v>
      </c>
      <c r="AT450" s="227" t="s">
        <v>216</v>
      </c>
      <c r="AU450" s="227" t="s">
        <v>81</v>
      </c>
      <c r="AY450" s="20" t="s">
        <v>214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79</v>
      </c>
      <c r="BK450" s="228">
        <f>ROUND(I450*H450,2)</f>
        <v>0</v>
      </c>
      <c r="BL450" s="20" t="s">
        <v>338</v>
      </c>
      <c r="BM450" s="227" t="s">
        <v>708</v>
      </c>
    </row>
    <row r="451" s="2" customFormat="1">
      <c r="A451" s="41"/>
      <c r="B451" s="42"/>
      <c r="C451" s="43"/>
      <c r="D451" s="229" t="s">
        <v>223</v>
      </c>
      <c r="E451" s="43"/>
      <c r="F451" s="230" t="s">
        <v>709</v>
      </c>
      <c r="G451" s="43"/>
      <c r="H451" s="43"/>
      <c r="I451" s="231"/>
      <c r="J451" s="43"/>
      <c r="K451" s="43"/>
      <c r="L451" s="47"/>
      <c r="M451" s="232"/>
      <c r="N451" s="233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223</v>
      </c>
      <c r="AU451" s="20" t="s">
        <v>81</v>
      </c>
    </row>
    <row r="452" s="12" customFormat="1" ht="22.8" customHeight="1">
      <c r="A452" s="12"/>
      <c r="B452" s="200"/>
      <c r="C452" s="201"/>
      <c r="D452" s="202" t="s">
        <v>71</v>
      </c>
      <c r="E452" s="214" t="s">
        <v>710</v>
      </c>
      <c r="F452" s="214" t="s">
        <v>711</v>
      </c>
      <c r="G452" s="201"/>
      <c r="H452" s="201"/>
      <c r="I452" s="204"/>
      <c r="J452" s="215">
        <f>BK452</f>
        <v>0</v>
      </c>
      <c r="K452" s="201"/>
      <c r="L452" s="206"/>
      <c r="M452" s="207"/>
      <c r="N452" s="208"/>
      <c r="O452" s="208"/>
      <c r="P452" s="209">
        <f>P453+P454+P455+P464</f>
        <v>0</v>
      </c>
      <c r="Q452" s="208"/>
      <c r="R452" s="209">
        <f>R453+R454+R455+R464</f>
        <v>0</v>
      </c>
      <c r="S452" s="208"/>
      <c r="T452" s="210">
        <f>T453+T454+T455+T464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81</v>
      </c>
      <c r="AT452" s="212" t="s">
        <v>71</v>
      </c>
      <c r="AU452" s="212" t="s">
        <v>79</v>
      </c>
      <c r="AY452" s="211" t="s">
        <v>214</v>
      </c>
      <c r="BK452" s="213">
        <f>BK453+BK454+BK455+BK464</f>
        <v>0</v>
      </c>
    </row>
    <row r="453" s="2" customFormat="1" ht="24.15" customHeight="1">
      <c r="A453" s="41"/>
      <c r="B453" s="42"/>
      <c r="C453" s="216" t="s">
        <v>712</v>
      </c>
      <c r="D453" s="216" t="s">
        <v>216</v>
      </c>
      <c r="E453" s="217" t="s">
        <v>713</v>
      </c>
      <c r="F453" s="218" t="s">
        <v>714</v>
      </c>
      <c r="G453" s="219" t="s">
        <v>715</v>
      </c>
      <c r="H453" s="288"/>
      <c r="I453" s="221"/>
      <c r="J453" s="222">
        <f>ROUND(I453*H453,2)</f>
        <v>0</v>
      </c>
      <c r="K453" s="218" t="s">
        <v>220</v>
      </c>
      <c r="L453" s="47"/>
      <c r="M453" s="223" t="s">
        <v>19</v>
      </c>
      <c r="N453" s="224" t="s">
        <v>43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338</v>
      </c>
      <c r="AT453" s="227" t="s">
        <v>216</v>
      </c>
      <c r="AU453" s="227" t="s">
        <v>81</v>
      </c>
      <c r="AY453" s="20" t="s">
        <v>214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79</v>
      </c>
      <c r="BK453" s="228">
        <f>ROUND(I453*H453,2)</f>
        <v>0</v>
      </c>
      <c r="BL453" s="20" t="s">
        <v>338</v>
      </c>
      <c r="BM453" s="227" t="s">
        <v>716</v>
      </c>
    </row>
    <row r="454" s="2" customFormat="1">
      <c r="A454" s="41"/>
      <c r="B454" s="42"/>
      <c r="C454" s="43"/>
      <c r="D454" s="229" t="s">
        <v>223</v>
      </c>
      <c r="E454" s="43"/>
      <c r="F454" s="230" t="s">
        <v>717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223</v>
      </c>
      <c r="AU454" s="20" t="s">
        <v>81</v>
      </c>
    </row>
    <row r="455" s="12" customFormat="1" ht="20.88" customHeight="1">
      <c r="A455" s="12"/>
      <c r="B455" s="200"/>
      <c r="C455" s="201"/>
      <c r="D455" s="202" t="s">
        <v>71</v>
      </c>
      <c r="E455" s="214" t="s">
        <v>718</v>
      </c>
      <c r="F455" s="214" t="s">
        <v>719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SUM(P456:P463)</f>
        <v>0</v>
      </c>
      <c r="Q455" s="208"/>
      <c r="R455" s="209">
        <f>SUM(R456:R463)</f>
        <v>0</v>
      </c>
      <c r="S455" s="208"/>
      <c r="T455" s="210">
        <f>SUM(T456:T463)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81</v>
      </c>
      <c r="AT455" s="212" t="s">
        <v>71</v>
      </c>
      <c r="AU455" s="212" t="s">
        <v>81</v>
      </c>
      <c r="AY455" s="211" t="s">
        <v>214</v>
      </c>
      <c r="BK455" s="213">
        <f>SUM(BK456:BK463)</f>
        <v>0</v>
      </c>
    </row>
    <row r="456" s="2" customFormat="1" ht="37.8" customHeight="1">
      <c r="A456" s="41"/>
      <c r="B456" s="42"/>
      <c r="C456" s="216" t="s">
        <v>720</v>
      </c>
      <c r="D456" s="216" t="s">
        <v>216</v>
      </c>
      <c r="E456" s="217" t="s">
        <v>721</v>
      </c>
      <c r="F456" s="218" t="s">
        <v>722</v>
      </c>
      <c r="G456" s="219" t="s">
        <v>258</v>
      </c>
      <c r="H456" s="220">
        <v>1</v>
      </c>
      <c r="I456" s="221"/>
      <c r="J456" s="222">
        <f>ROUND(I456*H456,2)</f>
        <v>0</v>
      </c>
      <c r="K456" s="218" t="s">
        <v>19</v>
      </c>
      <c r="L456" s="47"/>
      <c r="M456" s="223" t="s">
        <v>19</v>
      </c>
      <c r="N456" s="224" t="s">
        <v>43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338</v>
      </c>
      <c r="AT456" s="227" t="s">
        <v>216</v>
      </c>
      <c r="AU456" s="227" t="s">
        <v>104</v>
      </c>
      <c r="AY456" s="20" t="s">
        <v>214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79</v>
      </c>
      <c r="BK456" s="228">
        <f>ROUND(I456*H456,2)</f>
        <v>0</v>
      </c>
      <c r="BL456" s="20" t="s">
        <v>338</v>
      </c>
      <c r="BM456" s="227" t="s">
        <v>723</v>
      </c>
    </row>
    <row r="457" s="2" customFormat="1" ht="33" customHeight="1">
      <c r="A457" s="41"/>
      <c r="B457" s="42"/>
      <c r="C457" s="216" t="s">
        <v>724</v>
      </c>
      <c r="D457" s="216" t="s">
        <v>216</v>
      </c>
      <c r="E457" s="217" t="s">
        <v>725</v>
      </c>
      <c r="F457" s="218" t="s">
        <v>726</v>
      </c>
      <c r="G457" s="219" t="s">
        <v>258</v>
      </c>
      <c r="H457" s="220">
        <v>21</v>
      </c>
      <c r="I457" s="221"/>
      <c r="J457" s="222">
        <f>ROUND(I457*H457,2)</f>
        <v>0</v>
      </c>
      <c r="K457" s="218" t="s">
        <v>19</v>
      </c>
      <c r="L457" s="47"/>
      <c r="M457" s="223" t="s">
        <v>19</v>
      </c>
      <c r="N457" s="224" t="s">
        <v>43</v>
      </c>
      <c r="O457" s="87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338</v>
      </c>
      <c r="AT457" s="227" t="s">
        <v>216</v>
      </c>
      <c r="AU457" s="227" t="s">
        <v>104</v>
      </c>
      <c r="AY457" s="20" t="s">
        <v>214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79</v>
      </c>
      <c r="BK457" s="228">
        <f>ROUND(I457*H457,2)</f>
        <v>0</v>
      </c>
      <c r="BL457" s="20" t="s">
        <v>338</v>
      </c>
      <c r="BM457" s="227" t="s">
        <v>727</v>
      </c>
    </row>
    <row r="458" s="2" customFormat="1" ht="37.8" customHeight="1">
      <c r="A458" s="41"/>
      <c r="B458" s="42"/>
      <c r="C458" s="216" t="s">
        <v>728</v>
      </c>
      <c r="D458" s="216" t="s">
        <v>216</v>
      </c>
      <c r="E458" s="217" t="s">
        <v>729</v>
      </c>
      <c r="F458" s="218" t="s">
        <v>730</v>
      </c>
      <c r="G458" s="219" t="s">
        <v>258</v>
      </c>
      <c r="H458" s="220">
        <v>10</v>
      </c>
      <c r="I458" s="221"/>
      <c r="J458" s="222">
        <f>ROUND(I458*H458,2)</f>
        <v>0</v>
      </c>
      <c r="K458" s="218" t="s">
        <v>19</v>
      </c>
      <c r="L458" s="47"/>
      <c r="M458" s="223" t="s">
        <v>19</v>
      </c>
      <c r="N458" s="224" t="s">
        <v>43</v>
      </c>
      <c r="O458" s="87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338</v>
      </c>
      <c r="AT458" s="227" t="s">
        <v>216</v>
      </c>
      <c r="AU458" s="227" t="s">
        <v>104</v>
      </c>
      <c r="AY458" s="20" t="s">
        <v>214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79</v>
      </c>
      <c r="BK458" s="228">
        <f>ROUND(I458*H458,2)</f>
        <v>0</v>
      </c>
      <c r="BL458" s="20" t="s">
        <v>338</v>
      </c>
      <c r="BM458" s="227" t="s">
        <v>731</v>
      </c>
    </row>
    <row r="459" s="2" customFormat="1" ht="37.8" customHeight="1">
      <c r="A459" s="41"/>
      <c r="B459" s="42"/>
      <c r="C459" s="216" t="s">
        <v>732</v>
      </c>
      <c r="D459" s="216" t="s">
        <v>216</v>
      </c>
      <c r="E459" s="217" t="s">
        <v>733</v>
      </c>
      <c r="F459" s="218" t="s">
        <v>734</v>
      </c>
      <c r="G459" s="219" t="s">
        <v>258</v>
      </c>
      <c r="H459" s="220">
        <v>11</v>
      </c>
      <c r="I459" s="221"/>
      <c r="J459" s="222">
        <f>ROUND(I459*H459,2)</f>
        <v>0</v>
      </c>
      <c r="K459" s="218" t="s">
        <v>19</v>
      </c>
      <c r="L459" s="47"/>
      <c r="M459" s="223" t="s">
        <v>19</v>
      </c>
      <c r="N459" s="224" t="s">
        <v>43</v>
      </c>
      <c r="O459" s="87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338</v>
      </c>
      <c r="AT459" s="227" t="s">
        <v>216</v>
      </c>
      <c r="AU459" s="227" t="s">
        <v>104</v>
      </c>
      <c r="AY459" s="20" t="s">
        <v>214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79</v>
      </c>
      <c r="BK459" s="228">
        <f>ROUND(I459*H459,2)</f>
        <v>0</v>
      </c>
      <c r="BL459" s="20" t="s">
        <v>338</v>
      </c>
      <c r="BM459" s="227" t="s">
        <v>735</v>
      </c>
    </row>
    <row r="460" s="2" customFormat="1" ht="37.8" customHeight="1">
      <c r="A460" s="41"/>
      <c r="B460" s="42"/>
      <c r="C460" s="216" t="s">
        <v>736</v>
      </c>
      <c r="D460" s="216" t="s">
        <v>216</v>
      </c>
      <c r="E460" s="217" t="s">
        <v>737</v>
      </c>
      <c r="F460" s="218" t="s">
        <v>738</v>
      </c>
      <c r="G460" s="219" t="s">
        <v>258</v>
      </c>
      <c r="H460" s="220">
        <v>7</v>
      </c>
      <c r="I460" s="221"/>
      <c r="J460" s="222">
        <f>ROUND(I460*H460,2)</f>
        <v>0</v>
      </c>
      <c r="K460" s="218" t="s">
        <v>19</v>
      </c>
      <c r="L460" s="47"/>
      <c r="M460" s="223" t="s">
        <v>19</v>
      </c>
      <c r="N460" s="224" t="s">
        <v>43</v>
      </c>
      <c r="O460" s="87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7" t="s">
        <v>338</v>
      </c>
      <c r="AT460" s="227" t="s">
        <v>216</v>
      </c>
      <c r="AU460" s="227" t="s">
        <v>104</v>
      </c>
      <c r="AY460" s="20" t="s">
        <v>214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0" t="s">
        <v>79</v>
      </c>
      <c r="BK460" s="228">
        <f>ROUND(I460*H460,2)</f>
        <v>0</v>
      </c>
      <c r="BL460" s="20" t="s">
        <v>338</v>
      </c>
      <c r="BM460" s="227" t="s">
        <v>739</v>
      </c>
    </row>
    <row r="461" s="2" customFormat="1" ht="37.8" customHeight="1">
      <c r="A461" s="41"/>
      <c r="B461" s="42"/>
      <c r="C461" s="216" t="s">
        <v>710</v>
      </c>
      <c r="D461" s="216" t="s">
        <v>216</v>
      </c>
      <c r="E461" s="217" t="s">
        <v>740</v>
      </c>
      <c r="F461" s="218" t="s">
        <v>741</v>
      </c>
      <c r="G461" s="219" t="s">
        <v>258</v>
      </c>
      <c r="H461" s="220">
        <v>2</v>
      </c>
      <c r="I461" s="221"/>
      <c r="J461" s="222">
        <f>ROUND(I461*H461,2)</f>
        <v>0</v>
      </c>
      <c r="K461" s="218" t="s">
        <v>19</v>
      </c>
      <c r="L461" s="47"/>
      <c r="M461" s="223" t="s">
        <v>19</v>
      </c>
      <c r="N461" s="224" t="s">
        <v>43</v>
      </c>
      <c r="O461" s="87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338</v>
      </c>
      <c r="AT461" s="227" t="s">
        <v>216</v>
      </c>
      <c r="AU461" s="227" t="s">
        <v>104</v>
      </c>
      <c r="AY461" s="20" t="s">
        <v>214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79</v>
      </c>
      <c r="BK461" s="228">
        <f>ROUND(I461*H461,2)</f>
        <v>0</v>
      </c>
      <c r="BL461" s="20" t="s">
        <v>338</v>
      </c>
      <c r="BM461" s="227" t="s">
        <v>742</v>
      </c>
    </row>
    <row r="462" s="2" customFormat="1" ht="37.8" customHeight="1">
      <c r="A462" s="41"/>
      <c r="B462" s="42"/>
      <c r="C462" s="216" t="s">
        <v>743</v>
      </c>
      <c r="D462" s="216" t="s">
        <v>216</v>
      </c>
      <c r="E462" s="217" t="s">
        <v>744</v>
      </c>
      <c r="F462" s="218" t="s">
        <v>745</v>
      </c>
      <c r="G462" s="219" t="s">
        <v>258</v>
      </c>
      <c r="H462" s="220">
        <v>1</v>
      </c>
      <c r="I462" s="221"/>
      <c r="J462" s="222">
        <f>ROUND(I462*H462,2)</f>
        <v>0</v>
      </c>
      <c r="K462" s="218" t="s">
        <v>19</v>
      </c>
      <c r="L462" s="47"/>
      <c r="M462" s="223" t="s">
        <v>19</v>
      </c>
      <c r="N462" s="224" t="s">
        <v>43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338</v>
      </c>
      <c r="AT462" s="227" t="s">
        <v>216</v>
      </c>
      <c r="AU462" s="227" t="s">
        <v>104</v>
      </c>
      <c r="AY462" s="20" t="s">
        <v>214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79</v>
      </c>
      <c r="BK462" s="228">
        <f>ROUND(I462*H462,2)</f>
        <v>0</v>
      </c>
      <c r="BL462" s="20" t="s">
        <v>338</v>
      </c>
      <c r="BM462" s="227" t="s">
        <v>746</v>
      </c>
    </row>
    <row r="463" s="2" customFormat="1" ht="37.8" customHeight="1">
      <c r="A463" s="41"/>
      <c r="B463" s="42"/>
      <c r="C463" s="216" t="s">
        <v>747</v>
      </c>
      <c r="D463" s="216" t="s">
        <v>216</v>
      </c>
      <c r="E463" s="217" t="s">
        <v>748</v>
      </c>
      <c r="F463" s="218" t="s">
        <v>749</v>
      </c>
      <c r="G463" s="219" t="s">
        <v>258</v>
      </c>
      <c r="H463" s="220">
        <v>1</v>
      </c>
      <c r="I463" s="221"/>
      <c r="J463" s="222">
        <f>ROUND(I463*H463,2)</f>
        <v>0</v>
      </c>
      <c r="K463" s="218" t="s">
        <v>19</v>
      </c>
      <c r="L463" s="47"/>
      <c r="M463" s="223" t="s">
        <v>19</v>
      </c>
      <c r="N463" s="224" t="s">
        <v>43</v>
      </c>
      <c r="O463" s="87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338</v>
      </c>
      <c r="AT463" s="227" t="s">
        <v>216</v>
      </c>
      <c r="AU463" s="227" t="s">
        <v>104</v>
      </c>
      <c r="AY463" s="20" t="s">
        <v>214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79</v>
      </c>
      <c r="BK463" s="228">
        <f>ROUND(I463*H463,2)</f>
        <v>0</v>
      </c>
      <c r="BL463" s="20" t="s">
        <v>338</v>
      </c>
      <c r="BM463" s="227" t="s">
        <v>750</v>
      </c>
    </row>
    <row r="464" s="12" customFormat="1" ht="20.88" customHeight="1">
      <c r="A464" s="12"/>
      <c r="B464" s="200"/>
      <c r="C464" s="201"/>
      <c r="D464" s="202" t="s">
        <v>71</v>
      </c>
      <c r="E464" s="214" t="s">
        <v>751</v>
      </c>
      <c r="F464" s="214" t="s">
        <v>752</v>
      </c>
      <c r="G464" s="201"/>
      <c r="H464" s="201"/>
      <c r="I464" s="204"/>
      <c r="J464" s="215">
        <f>BK464</f>
        <v>0</v>
      </c>
      <c r="K464" s="201"/>
      <c r="L464" s="206"/>
      <c r="M464" s="207"/>
      <c r="N464" s="208"/>
      <c r="O464" s="208"/>
      <c r="P464" s="209">
        <f>SUM(P465:P466)</f>
        <v>0</v>
      </c>
      <c r="Q464" s="208"/>
      <c r="R464" s="209">
        <f>SUM(R465:R466)</f>
        <v>0</v>
      </c>
      <c r="S464" s="208"/>
      <c r="T464" s="210">
        <f>SUM(T465:T466)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1" t="s">
        <v>81</v>
      </c>
      <c r="AT464" s="212" t="s">
        <v>71</v>
      </c>
      <c r="AU464" s="212" t="s">
        <v>81</v>
      </c>
      <c r="AY464" s="211" t="s">
        <v>214</v>
      </c>
      <c r="BK464" s="213">
        <f>SUM(BK465:BK466)</f>
        <v>0</v>
      </c>
    </row>
    <row r="465" s="2" customFormat="1" ht="33" customHeight="1">
      <c r="A465" s="41"/>
      <c r="B465" s="42"/>
      <c r="C465" s="216" t="s">
        <v>753</v>
      </c>
      <c r="D465" s="216" t="s">
        <v>216</v>
      </c>
      <c r="E465" s="217" t="s">
        <v>754</v>
      </c>
      <c r="F465" s="218" t="s">
        <v>755</v>
      </c>
      <c r="G465" s="219" t="s">
        <v>258</v>
      </c>
      <c r="H465" s="220">
        <v>1</v>
      </c>
      <c r="I465" s="221"/>
      <c r="J465" s="222">
        <f>ROUND(I465*H465,2)</f>
        <v>0</v>
      </c>
      <c r="K465" s="218" t="s">
        <v>19</v>
      </c>
      <c r="L465" s="47"/>
      <c r="M465" s="223" t="s">
        <v>19</v>
      </c>
      <c r="N465" s="224" t="s">
        <v>43</v>
      </c>
      <c r="O465" s="87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338</v>
      </c>
      <c r="AT465" s="227" t="s">
        <v>216</v>
      </c>
      <c r="AU465" s="227" t="s">
        <v>104</v>
      </c>
      <c r="AY465" s="20" t="s">
        <v>214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79</v>
      </c>
      <c r="BK465" s="228">
        <f>ROUND(I465*H465,2)</f>
        <v>0</v>
      </c>
      <c r="BL465" s="20" t="s">
        <v>338</v>
      </c>
      <c r="BM465" s="227" t="s">
        <v>756</v>
      </c>
    </row>
    <row r="466" s="2" customFormat="1" ht="37.8" customHeight="1">
      <c r="A466" s="41"/>
      <c r="B466" s="42"/>
      <c r="C466" s="216" t="s">
        <v>757</v>
      </c>
      <c r="D466" s="216" t="s">
        <v>216</v>
      </c>
      <c r="E466" s="217" t="s">
        <v>758</v>
      </c>
      <c r="F466" s="218" t="s">
        <v>759</v>
      </c>
      <c r="G466" s="219" t="s">
        <v>258</v>
      </c>
      <c r="H466" s="220">
        <v>2</v>
      </c>
      <c r="I466" s="221"/>
      <c r="J466" s="222">
        <f>ROUND(I466*H466,2)</f>
        <v>0</v>
      </c>
      <c r="K466" s="218" t="s">
        <v>19</v>
      </c>
      <c r="L466" s="47"/>
      <c r="M466" s="223" t="s">
        <v>19</v>
      </c>
      <c r="N466" s="224" t="s">
        <v>43</v>
      </c>
      <c r="O466" s="87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338</v>
      </c>
      <c r="AT466" s="227" t="s">
        <v>216</v>
      </c>
      <c r="AU466" s="227" t="s">
        <v>104</v>
      </c>
      <c r="AY466" s="20" t="s">
        <v>214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79</v>
      </c>
      <c r="BK466" s="228">
        <f>ROUND(I466*H466,2)</f>
        <v>0</v>
      </c>
      <c r="BL466" s="20" t="s">
        <v>338</v>
      </c>
      <c r="BM466" s="227" t="s">
        <v>760</v>
      </c>
    </row>
    <row r="467" s="12" customFormat="1" ht="22.8" customHeight="1">
      <c r="A467" s="12"/>
      <c r="B467" s="200"/>
      <c r="C467" s="201"/>
      <c r="D467" s="202" t="s">
        <v>71</v>
      </c>
      <c r="E467" s="214" t="s">
        <v>761</v>
      </c>
      <c r="F467" s="214" t="s">
        <v>762</v>
      </c>
      <c r="G467" s="201"/>
      <c r="H467" s="201"/>
      <c r="I467" s="204"/>
      <c r="J467" s="215">
        <f>BK467</f>
        <v>0</v>
      </c>
      <c r="K467" s="201"/>
      <c r="L467" s="206"/>
      <c r="M467" s="207"/>
      <c r="N467" s="208"/>
      <c r="O467" s="208"/>
      <c r="P467" s="209">
        <f>SUM(P468:P522)</f>
        <v>0</v>
      </c>
      <c r="Q467" s="208"/>
      <c r="R467" s="209">
        <f>SUM(R468:R522)</f>
        <v>26.350871900000001</v>
      </c>
      <c r="S467" s="208"/>
      <c r="T467" s="210">
        <f>SUM(T468:T522)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1" t="s">
        <v>81</v>
      </c>
      <c r="AT467" s="212" t="s">
        <v>71</v>
      </c>
      <c r="AU467" s="212" t="s">
        <v>79</v>
      </c>
      <c r="AY467" s="211" t="s">
        <v>214</v>
      </c>
      <c r="BK467" s="213">
        <f>SUM(BK468:BK522)</f>
        <v>0</v>
      </c>
    </row>
    <row r="468" s="2" customFormat="1" ht="16.5" customHeight="1">
      <c r="A468" s="41"/>
      <c r="B468" s="42"/>
      <c r="C468" s="216" t="s">
        <v>763</v>
      </c>
      <c r="D468" s="216" t="s">
        <v>216</v>
      </c>
      <c r="E468" s="217" t="s">
        <v>764</v>
      </c>
      <c r="F468" s="218" t="s">
        <v>765</v>
      </c>
      <c r="G468" s="219" t="s">
        <v>219</v>
      </c>
      <c r="H468" s="220">
        <v>15.98</v>
      </c>
      <c r="I468" s="221"/>
      <c r="J468" s="222">
        <f>ROUND(I468*H468,2)</f>
        <v>0</v>
      </c>
      <c r="K468" s="218" t="s">
        <v>220</v>
      </c>
      <c r="L468" s="47"/>
      <c r="M468" s="223" t="s">
        <v>19</v>
      </c>
      <c r="N468" s="224" t="s">
        <v>43</v>
      </c>
      <c r="O468" s="87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7" t="s">
        <v>338</v>
      </c>
      <c r="AT468" s="227" t="s">
        <v>216</v>
      </c>
      <c r="AU468" s="227" t="s">
        <v>81</v>
      </c>
      <c r="AY468" s="20" t="s">
        <v>214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20" t="s">
        <v>79</v>
      </c>
      <c r="BK468" s="228">
        <f>ROUND(I468*H468,2)</f>
        <v>0</v>
      </c>
      <c r="BL468" s="20" t="s">
        <v>338</v>
      </c>
      <c r="BM468" s="227" t="s">
        <v>766</v>
      </c>
    </row>
    <row r="469" s="2" customFormat="1">
      <c r="A469" s="41"/>
      <c r="B469" s="42"/>
      <c r="C469" s="43"/>
      <c r="D469" s="229" t="s">
        <v>223</v>
      </c>
      <c r="E469" s="43"/>
      <c r="F469" s="230" t="s">
        <v>767</v>
      </c>
      <c r="G469" s="43"/>
      <c r="H469" s="43"/>
      <c r="I469" s="231"/>
      <c r="J469" s="43"/>
      <c r="K469" s="43"/>
      <c r="L469" s="47"/>
      <c r="M469" s="232"/>
      <c r="N469" s="233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223</v>
      </c>
      <c r="AU469" s="20" t="s">
        <v>81</v>
      </c>
    </row>
    <row r="470" s="13" customFormat="1">
      <c r="A470" s="13"/>
      <c r="B470" s="234"/>
      <c r="C470" s="235"/>
      <c r="D470" s="236" t="s">
        <v>225</v>
      </c>
      <c r="E470" s="237" t="s">
        <v>19</v>
      </c>
      <c r="F470" s="238" t="s">
        <v>768</v>
      </c>
      <c r="G470" s="235"/>
      <c r="H470" s="239">
        <v>15.98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225</v>
      </c>
      <c r="AU470" s="245" t="s">
        <v>81</v>
      </c>
      <c r="AV470" s="13" t="s">
        <v>81</v>
      </c>
      <c r="AW470" s="13" t="s">
        <v>33</v>
      </c>
      <c r="AX470" s="13" t="s">
        <v>72</v>
      </c>
      <c r="AY470" s="245" t="s">
        <v>214</v>
      </c>
    </row>
    <row r="471" s="14" customFormat="1">
      <c r="A471" s="14"/>
      <c r="B471" s="246"/>
      <c r="C471" s="247"/>
      <c r="D471" s="236" t="s">
        <v>225</v>
      </c>
      <c r="E471" s="248" t="s">
        <v>19</v>
      </c>
      <c r="F471" s="249" t="s">
        <v>227</v>
      </c>
      <c r="G471" s="247"/>
      <c r="H471" s="250">
        <v>15.98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225</v>
      </c>
      <c r="AU471" s="256" t="s">
        <v>81</v>
      </c>
      <c r="AV471" s="14" t="s">
        <v>104</v>
      </c>
      <c r="AW471" s="14" t="s">
        <v>33</v>
      </c>
      <c r="AX471" s="14" t="s">
        <v>79</v>
      </c>
      <c r="AY471" s="256" t="s">
        <v>214</v>
      </c>
    </row>
    <row r="472" s="2" customFormat="1" ht="16.5" customHeight="1">
      <c r="A472" s="41"/>
      <c r="B472" s="42"/>
      <c r="C472" s="216" t="s">
        <v>769</v>
      </c>
      <c r="D472" s="216" t="s">
        <v>216</v>
      </c>
      <c r="E472" s="217" t="s">
        <v>770</v>
      </c>
      <c r="F472" s="218" t="s">
        <v>771</v>
      </c>
      <c r="G472" s="219" t="s">
        <v>327</v>
      </c>
      <c r="H472" s="220">
        <v>0.38400000000000001</v>
      </c>
      <c r="I472" s="221"/>
      <c r="J472" s="222">
        <f>ROUND(I472*H472,2)</f>
        <v>0</v>
      </c>
      <c r="K472" s="218" t="s">
        <v>220</v>
      </c>
      <c r="L472" s="47"/>
      <c r="M472" s="223" t="s">
        <v>19</v>
      </c>
      <c r="N472" s="224" t="s">
        <v>43</v>
      </c>
      <c r="O472" s="87"/>
      <c r="P472" s="225">
        <f>O472*H472</f>
        <v>0</v>
      </c>
      <c r="Q472" s="225">
        <v>0.012659999999999999</v>
      </c>
      <c r="R472" s="225">
        <f>Q472*H472</f>
        <v>0.0048614399999999999</v>
      </c>
      <c r="S472" s="225">
        <v>0</v>
      </c>
      <c r="T472" s="226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7" t="s">
        <v>338</v>
      </c>
      <c r="AT472" s="227" t="s">
        <v>216</v>
      </c>
      <c r="AU472" s="227" t="s">
        <v>81</v>
      </c>
      <c r="AY472" s="20" t="s">
        <v>214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0" t="s">
        <v>79</v>
      </c>
      <c r="BK472" s="228">
        <f>ROUND(I472*H472,2)</f>
        <v>0</v>
      </c>
      <c r="BL472" s="20" t="s">
        <v>338</v>
      </c>
      <c r="BM472" s="227" t="s">
        <v>772</v>
      </c>
    </row>
    <row r="473" s="2" customFormat="1">
      <c r="A473" s="41"/>
      <c r="B473" s="42"/>
      <c r="C473" s="43"/>
      <c r="D473" s="229" t="s">
        <v>223</v>
      </c>
      <c r="E473" s="43"/>
      <c r="F473" s="230" t="s">
        <v>773</v>
      </c>
      <c r="G473" s="43"/>
      <c r="H473" s="43"/>
      <c r="I473" s="231"/>
      <c r="J473" s="43"/>
      <c r="K473" s="43"/>
      <c r="L473" s="47"/>
      <c r="M473" s="232"/>
      <c r="N473" s="233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223</v>
      </c>
      <c r="AU473" s="20" t="s">
        <v>81</v>
      </c>
    </row>
    <row r="474" s="13" customFormat="1">
      <c r="A474" s="13"/>
      <c r="B474" s="234"/>
      <c r="C474" s="235"/>
      <c r="D474" s="236" t="s">
        <v>225</v>
      </c>
      <c r="E474" s="237" t="s">
        <v>19</v>
      </c>
      <c r="F474" s="238" t="s">
        <v>774</v>
      </c>
      <c r="G474" s="235"/>
      <c r="H474" s="239">
        <v>0.38400000000000001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225</v>
      </c>
      <c r="AU474" s="245" t="s">
        <v>81</v>
      </c>
      <c r="AV474" s="13" t="s">
        <v>81</v>
      </c>
      <c r="AW474" s="13" t="s">
        <v>33</v>
      </c>
      <c r="AX474" s="13" t="s">
        <v>72</v>
      </c>
      <c r="AY474" s="245" t="s">
        <v>214</v>
      </c>
    </row>
    <row r="475" s="14" customFormat="1">
      <c r="A475" s="14"/>
      <c r="B475" s="246"/>
      <c r="C475" s="247"/>
      <c r="D475" s="236" t="s">
        <v>225</v>
      </c>
      <c r="E475" s="248" t="s">
        <v>19</v>
      </c>
      <c r="F475" s="249" t="s">
        <v>227</v>
      </c>
      <c r="G475" s="247"/>
      <c r="H475" s="250">
        <v>0.38400000000000001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225</v>
      </c>
      <c r="AU475" s="256" t="s">
        <v>81</v>
      </c>
      <c r="AV475" s="14" t="s">
        <v>104</v>
      </c>
      <c r="AW475" s="14" t="s">
        <v>33</v>
      </c>
      <c r="AX475" s="14" t="s">
        <v>79</v>
      </c>
      <c r="AY475" s="256" t="s">
        <v>214</v>
      </c>
    </row>
    <row r="476" s="2" customFormat="1" ht="16.5" customHeight="1">
      <c r="A476" s="41"/>
      <c r="B476" s="42"/>
      <c r="C476" s="278" t="s">
        <v>775</v>
      </c>
      <c r="D476" s="278" t="s">
        <v>300</v>
      </c>
      <c r="E476" s="279" t="s">
        <v>776</v>
      </c>
      <c r="F476" s="280" t="s">
        <v>777</v>
      </c>
      <c r="G476" s="281" t="s">
        <v>327</v>
      </c>
      <c r="H476" s="282">
        <v>0.42199999999999999</v>
      </c>
      <c r="I476" s="283"/>
      <c r="J476" s="284">
        <f>ROUND(I476*H476,2)</f>
        <v>0</v>
      </c>
      <c r="K476" s="280" t="s">
        <v>220</v>
      </c>
      <c r="L476" s="285"/>
      <c r="M476" s="286" t="s">
        <v>19</v>
      </c>
      <c r="N476" s="287" t="s">
        <v>43</v>
      </c>
      <c r="O476" s="87"/>
      <c r="P476" s="225">
        <f>O476*H476</f>
        <v>0</v>
      </c>
      <c r="Q476" s="225">
        <v>0.55000000000000004</v>
      </c>
      <c r="R476" s="225">
        <f>Q476*H476</f>
        <v>0.2321</v>
      </c>
      <c r="S476" s="225">
        <v>0</v>
      </c>
      <c r="T476" s="226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7" t="s">
        <v>461</v>
      </c>
      <c r="AT476" s="227" t="s">
        <v>300</v>
      </c>
      <c r="AU476" s="227" t="s">
        <v>81</v>
      </c>
      <c r="AY476" s="20" t="s">
        <v>214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0" t="s">
        <v>79</v>
      </c>
      <c r="BK476" s="228">
        <f>ROUND(I476*H476,2)</f>
        <v>0</v>
      </c>
      <c r="BL476" s="20" t="s">
        <v>338</v>
      </c>
      <c r="BM476" s="227" t="s">
        <v>778</v>
      </c>
    </row>
    <row r="477" s="13" customFormat="1">
      <c r="A477" s="13"/>
      <c r="B477" s="234"/>
      <c r="C477" s="235"/>
      <c r="D477" s="236" t="s">
        <v>225</v>
      </c>
      <c r="E477" s="235"/>
      <c r="F477" s="238" t="s">
        <v>779</v>
      </c>
      <c r="G477" s="235"/>
      <c r="H477" s="239">
        <v>0.42199999999999999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225</v>
      </c>
      <c r="AU477" s="245" t="s">
        <v>81</v>
      </c>
      <c r="AV477" s="13" t="s">
        <v>81</v>
      </c>
      <c r="AW477" s="13" t="s">
        <v>4</v>
      </c>
      <c r="AX477" s="13" t="s">
        <v>79</v>
      </c>
      <c r="AY477" s="245" t="s">
        <v>214</v>
      </c>
    </row>
    <row r="478" s="2" customFormat="1" ht="24.15" customHeight="1">
      <c r="A478" s="41"/>
      <c r="B478" s="42"/>
      <c r="C478" s="216" t="s">
        <v>780</v>
      </c>
      <c r="D478" s="216" t="s">
        <v>216</v>
      </c>
      <c r="E478" s="217" t="s">
        <v>781</v>
      </c>
      <c r="F478" s="218" t="s">
        <v>782</v>
      </c>
      <c r="G478" s="219" t="s">
        <v>274</v>
      </c>
      <c r="H478" s="220">
        <v>50.655999999999999</v>
      </c>
      <c r="I478" s="221"/>
      <c r="J478" s="222">
        <f>ROUND(I478*H478,2)</f>
        <v>0</v>
      </c>
      <c r="K478" s="218" t="s">
        <v>220</v>
      </c>
      <c r="L478" s="47"/>
      <c r="M478" s="223" t="s">
        <v>19</v>
      </c>
      <c r="N478" s="224" t="s">
        <v>43</v>
      </c>
      <c r="O478" s="87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7" t="s">
        <v>338</v>
      </c>
      <c r="AT478" s="227" t="s">
        <v>216</v>
      </c>
      <c r="AU478" s="227" t="s">
        <v>81</v>
      </c>
      <c r="AY478" s="20" t="s">
        <v>214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0" t="s">
        <v>79</v>
      </c>
      <c r="BK478" s="228">
        <f>ROUND(I478*H478,2)</f>
        <v>0</v>
      </c>
      <c r="BL478" s="20" t="s">
        <v>338</v>
      </c>
      <c r="BM478" s="227" t="s">
        <v>783</v>
      </c>
    </row>
    <row r="479" s="2" customFormat="1">
      <c r="A479" s="41"/>
      <c r="B479" s="42"/>
      <c r="C479" s="43"/>
      <c r="D479" s="229" t="s">
        <v>223</v>
      </c>
      <c r="E479" s="43"/>
      <c r="F479" s="230" t="s">
        <v>784</v>
      </c>
      <c r="G479" s="43"/>
      <c r="H479" s="43"/>
      <c r="I479" s="231"/>
      <c r="J479" s="43"/>
      <c r="K479" s="43"/>
      <c r="L479" s="47"/>
      <c r="M479" s="232"/>
      <c r="N479" s="233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223</v>
      </c>
      <c r="AU479" s="20" t="s">
        <v>81</v>
      </c>
    </row>
    <row r="480" s="13" customFormat="1">
      <c r="A480" s="13"/>
      <c r="B480" s="234"/>
      <c r="C480" s="235"/>
      <c r="D480" s="236" t="s">
        <v>225</v>
      </c>
      <c r="E480" s="237" t="s">
        <v>19</v>
      </c>
      <c r="F480" s="238" t="s">
        <v>785</v>
      </c>
      <c r="G480" s="235"/>
      <c r="H480" s="239">
        <v>50.655999999999999</v>
      </c>
      <c r="I480" s="240"/>
      <c r="J480" s="235"/>
      <c r="K480" s="235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225</v>
      </c>
      <c r="AU480" s="245" t="s">
        <v>81</v>
      </c>
      <c r="AV480" s="13" t="s">
        <v>81</v>
      </c>
      <c r="AW480" s="13" t="s">
        <v>33</v>
      </c>
      <c r="AX480" s="13" t="s">
        <v>72</v>
      </c>
      <c r="AY480" s="245" t="s">
        <v>214</v>
      </c>
    </row>
    <row r="481" s="14" customFormat="1">
      <c r="A481" s="14"/>
      <c r="B481" s="246"/>
      <c r="C481" s="247"/>
      <c r="D481" s="236" t="s">
        <v>225</v>
      </c>
      <c r="E481" s="248" t="s">
        <v>19</v>
      </c>
      <c r="F481" s="249" t="s">
        <v>227</v>
      </c>
      <c r="G481" s="247"/>
      <c r="H481" s="250">
        <v>50.655999999999999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225</v>
      </c>
      <c r="AU481" s="256" t="s">
        <v>81</v>
      </c>
      <c r="AV481" s="14" t="s">
        <v>104</v>
      </c>
      <c r="AW481" s="14" t="s">
        <v>33</v>
      </c>
      <c r="AX481" s="14" t="s">
        <v>79</v>
      </c>
      <c r="AY481" s="256" t="s">
        <v>214</v>
      </c>
    </row>
    <row r="482" s="2" customFormat="1" ht="24.15" customHeight="1">
      <c r="A482" s="41"/>
      <c r="B482" s="42"/>
      <c r="C482" s="216" t="s">
        <v>786</v>
      </c>
      <c r="D482" s="216" t="s">
        <v>216</v>
      </c>
      <c r="E482" s="217" t="s">
        <v>787</v>
      </c>
      <c r="F482" s="218" t="s">
        <v>788</v>
      </c>
      <c r="G482" s="219" t="s">
        <v>274</v>
      </c>
      <c r="H482" s="220">
        <v>965.10599999999999</v>
      </c>
      <c r="I482" s="221"/>
      <c r="J482" s="222">
        <f>ROUND(I482*H482,2)</f>
        <v>0</v>
      </c>
      <c r="K482" s="218" t="s">
        <v>220</v>
      </c>
      <c r="L482" s="47"/>
      <c r="M482" s="223" t="s">
        <v>19</v>
      </c>
      <c r="N482" s="224" t="s">
        <v>43</v>
      </c>
      <c r="O482" s="87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7" t="s">
        <v>338</v>
      </c>
      <c r="AT482" s="227" t="s">
        <v>216</v>
      </c>
      <c r="AU482" s="227" t="s">
        <v>81</v>
      </c>
      <c r="AY482" s="20" t="s">
        <v>214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0" t="s">
        <v>79</v>
      </c>
      <c r="BK482" s="228">
        <f>ROUND(I482*H482,2)</f>
        <v>0</v>
      </c>
      <c r="BL482" s="20" t="s">
        <v>338</v>
      </c>
      <c r="BM482" s="227" t="s">
        <v>789</v>
      </c>
    </row>
    <row r="483" s="2" customFormat="1">
      <c r="A483" s="41"/>
      <c r="B483" s="42"/>
      <c r="C483" s="43"/>
      <c r="D483" s="229" t="s">
        <v>223</v>
      </c>
      <c r="E483" s="43"/>
      <c r="F483" s="230" t="s">
        <v>790</v>
      </c>
      <c r="G483" s="43"/>
      <c r="H483" s="43"/>
      <c r="I483" s="231"/>
      <c r="J483" s="43"/>
      <c r="K483" s="43"/>
      <c r="L483" s="47"/>
      <c r="M483" s="232"/>
      <c r="N483" s="233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223</v>
      </c>
      <c r="AU483" s="20" t="s">
        <v>81</v>
      </c>
    </row>
    <row r="484" s="15" customFormat="1">
      <c r="A484" s="15"/>
      <c r="B484" s="257"/>
      <c r="C484" s="258"/>
      <c r="D484" s="236" t="s">
        <v>225</v>
      </c>
      <c r="E484" s="259" t="s">
        <v>19</v>
      </c>
      <c r="F484" s="260" t="s">
        <v>791</v>
      </c>
      <c r="G484" s="258"/>
      <c r="H484" s="259" t="s">
        <v>19</v>
      </c>
      <c r="I484" s="261"/>
      <c r="J484" s="258"/>
      <c r="K484" s="258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225</v>
      </c>
      <c r="AU484" s="266" t="s">
        <v>81</v>
      </c>
      <c r="AV484" s="15" t="s">
        <v>79</v>
      </c>
      <c r="AW484" s="15" t="s">
        <v>33</v>
      </c>
      <c r="AX484" s="15" t="s">
        <v>72</v>
      </c>
      <c r="AY484" s="266" t="s">
        <v>214</v>
      </c>
    </row>
    <row r="485" s="13" customFormat="1">
      <c r="A485" s="13"/>
      <c r="B485" s="234"/>
      <c r="C485" s="235"/>
      <c r="D485" s="236" t="s">
        <v>225</v>
      </c>
      <c r="E485" s="237" t="s">
        <v>19</v>
      </c>
      <c r="F485" s="238" t="s">
        <v>792</v>
      </c>
      <c r="G485" s="235"/>
      <c r="H485" s="239">
        <v>807.96699999999998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225</v>
      </c>
      <c r="AU485" s="245" t="s">
        <v>81</v>
      </c>
      <c r="AV485" s="13" t="s">
        <v>81</v>
      </c>
      <c r="AW485" s="13" t="s">
        <v>33</v>
      </c>
      <c r="AX485" s="13" t="s">
        <v>72</v>
      </c>
      <c r="AY485" s="245" t="s">
        <v>214</v>
      </c>
    </row>
    <row r="486" s="13" customFormat="1">
      <c r="A486" s="13"/>
      <c r="B486" s="234"/>
      <c r="C486" s="235"/>
      <c r="D486" s="236" t="s">
        <v>225</v>
      </c>
      <c r="E486" s="237" t="s">
        <v>19</v>
      </c>
      <c r="F486" s="238" t="s">
        <v>793</v>
      </c>
      <c r="G486" s="235"/>
      <c r="H486" s="239">
        <v>157.13900000000001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225</v>
      </c>
      <c r="AU486" s="245" t="s">
        <v>81</v>
      </c>
      <c r="AV486" s="13" t="s">
        <v>81</v>
      </c>
      <c r="AW486" s="13" t="s">
        <v>33</v>
      </c>
      <c r="AX486" s="13" t="s">
        <v>72</v>
      </c>
      <c r="AY486" s="245" t="s">
        <v>214</v>
      </c>
    </row>
    <row r="487" s="14" customFormat="1">
      <c r="A487" s="14"/>
      <c r="B487" s="246"/>
      <c r="C487" s="247"/>
      <c r="D487" s="236" t="s">
        <v>225</v>
      </c>
      <c r="E487" s="248" t="s">
        <v>19</v>
      </c>
      <c r="F487" s="249" t="s">
        <v>227</v>
      </c>
      <c r="G487" s="247"/>
      <c r="H487" s="250">
        <v>965.10599999999999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225</v>
      </c>
      <c r="AU487" s="256" t="s">
        <v>81</v>
      </c>
      <c r="AV487" s="14" t="s">
        <v>104</v>
      </c>
      <c r="AW487" s="14" t="s">
        <v>33</v>
      </c>
      <c r="AX487" s="14" t="s">
        <v>79</v>
      </c>
      <c r="AY487" s="256" t="s">
        <v>214</v>
      </c>
    </row>
    <row r="488" s="2" customFormat="1" ht="24.15" customHeight="1">
      <c r="A488" s="41"/>
      <c r="B488" s="42"/>
      <c r="C488" s="216" t="s">
        <v>794</v>
      </c>
      <c r="D488" s="216" t="s">
        <v>216</v>
      </c>
      <c r="E488" s="217" t="s">
        <v>795</v>
      </c>
      <c r="F488" s="218" t="s">
        <v>796</v>
      </c>
      <c r="G488" s="219" t="s">
        <v>219</v>
      </c>
      <c r="H488" s="220">
        <v>777.20500000000004</v>
      </c>
      <c r="I488" s="221"/>
      <c r="J488" s="222">
        <f>ROUND(I488*H488,2)</f>
        <v>0</v>
      </c>
      <c r="K488" s="218" t="s">
        <v>220</v>
      </c>
      <c r="L488" s="47"/>
      <c r="M488" s="223" t="s">
        <v>19</v>
      </c>
      <c r="N488" s="224" t="s">
        <v>43</v>
      </c>
      <c r="O488" s="87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7" t="s">
        <v>338</v>
      </c>
      <c r="AT488" s="227" t="s">
        <v>216</v>
      </c>
      <c r="AU488" s="227" t="s">
        <v>81</v>
      </c>
      <c r="AY488" s="20" t="s">
        <v>214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20" t="s">
        <v>79</v>
      </c>
      <c r="BK488" s="228">
        <f>ROUND(I488*H488,2)</f>
        <v>0</v>
      </c>
      <c r="BL488" s="20" t="s">
        <v>338</v>
      </c>
      <c r="BM488" s="227" t="s">
        <v>797</v>
      </c>
    </row>
    <row r="489" s="2" customFormat="1">
      <c r="A489" s="41"/>
      <c r="B489" s="42"/>
      <c r="C489" s="43"/>
      <c r="D489" s="229" t="s">
        <v>223</v>
      </c>
      <c r="E489" s="43"/>
      <c r="F489" s="230" t="s">
        <v>798</v>
      </c>
      <c r="G489" s="43"/>
      <c r="H489" s="43"/>
      <c r="I489" s="231"/>
      <c r="J489" s="43"/>
      <c r="K489" s="43"/>
      <c r="L489" s="47"/>
      <c r="M489" s="232"/>
      <c r="N489" s="233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223</v>
      </c>
      <c r="AU489" s="20" t="s">
        <v>81</v>
      </c>
    </row>
    <row r="490" s="15" customFormat="1">
      <c r="A490" s="15"/>
      <c r="B490" s="257"/>
      <c r="C490" s="258"/>
      <c r="D490" s="236" t="s">
        <v>225</v>
      </c>
      <c r="E490" s="259" t="s">
        <v>19</v>
      </c>
      <c r="F490" s="260" t="s">
        <v>606</v>
      </c>
      <c r="G490" s="258"/>
      <c r="H490" s="259" t="s">
        <v>19</v>
      </c>
      <c r="I490" s="261"/>
      <c r="J490" s="258"/>
      <c r="K490" s="258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225</v>
      </c>
      <c r="AU490" s="266" t="s">
        <v>81</v>
      </c>
      <c r="AV490" s="15" t="s">
        <v>79</v>
      </c>
      <c r="AW490" s="15" t="s">
        <v>33</v>
      </c>
      <c r="AX490" s="15" t="s">
        <v>72</v>
      </c>
      <c r="AY490" s="266" t="s">
        <v>214</v>
      </c>
    </row>
    <row r="491" s="15" customFormat="1">
      <c r="A491" s="15"/>
      <c r="B491" s="257"/>
      <c r="C491" s="258"/>
      <c r="D491" s="236" t="s">
        <v>225</v>
      </c>
      <c r="E491" s="259" t="s">
        <v>19</v>
      </c>
      <c r="F491" s="260" t="s">
        <v>799</v>
      </c>
      <c r="G491" s="258"/>
      <c r="H491" s="259" t="s">
        <v>19</v>
      </c>
      <c r="I491" s="261"/>
      <c r="J491" s="258"/>
      <c r="K491" s="258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225</v>
      </c>
      <c r="AU491" s="266" t="s">
        <v>81</v>
      </c>
      <c r="AV491" s="15" t="s">
        <v>79</v>
      </c>
      <c r="AW491" s="15" t="s">
        <v>33</v>
      </c>
      <c r="AX491" s="15" t="s">
        <v>72</v>
      </c>
      <c r="AY491" s="266" t="s">
        <v>214</v>
      </c>
    </row>
    <row r="492" s="13" customFormat="1">
      <c r="A492" s="13"/>
      <c r="B492" s="234"/>
      <c r="C492" s="235"/>
      <c r="D492" s="236" t="s">
        <v>225</v>
      </c>
      <c r="E492" s="237" t="s">
        <v>19</v>
      </c>
      <c r="F492" s="238" t="s">
        <v>633</v>
      </c>
      <c r="G492" s="235"/>
      <c r="H492" s="239">
        <v>571.56299999999999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225</v>
      </c>
      <c r="AU492" s="245" t="s">
        <v>81</v>
      </c>
      <c r="AV492" s="13" t="s">
        <v>81</v>
      </c>
      <c r="AW492" s="13" t="s">
        <v>33</v>
      </c>
      <c r="AX492" s="13" t="s">
        <v>72</v>
      </c>
      <c r="AY492" s="245" t="s">
        <v>214</v>
      </c>
    </row>
    <row r="493" s="15" customFormat="1">
      <c r="A493" s="15"/>
      <c r="B493" s="257"/>
      <c r="C493" s="258"/>
      <c r="D493" s="236" t="s">
        <v>225</v>
      </c>
      <c r="E493" s="259" t="s">
        <v>19</v>
      </c>
      <c r="F493" s="260" t="s">
        <v>800</v>
      </c>
      <c r="G493" s="258"/>
      <c r="H493" s="259" t="s">
        <v>19</v>
      </c>
      <c r="I493" s="261"/>
      <c r="J493" s="258"/>
      <c r="K493" s="258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225</v>
      </c>
      <c r="AU493" s="266" t="s">
        <v>81</v>
      </c>
      <c r="AV493" s="15" t="s">
        <v>79</v>
      </c>
      <c r="AW493" s="15" t="s">
        <v>33</v>
      </c>
      <c r="AX493" s="15" t="s">
        <v>72</v>
      </c>
      <c r="AY493" s="266" t="s">
        <v>214</v>
      </c>
    </row>
    <row r="494" s="13" customFormat="1">
      <c r="A494" s="13"/>
      <c r="B494" s="234"/>
      <c r="C494" s="235"/>
      <c r="D494" s="236" t="s">
        <v>225</v>
      </c>
      <c r="E494" s="237" t="s">
        <v>19</v>
      </c>
      <c r="F494" s="238" t="s">
        <v>634</v>
      </c>
      <c r="G494" s="235"/>
      <c r="H494" s="239">
        <v>205.642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225</v>
      </c>
      <c r="AU494" s="245" t="s">
        <v>81</v>
      </c>
      <c r="AV494" s="13" t="s">
        <v>81</v>
      </c>
      <c r="AW494" s="13" t="s">
        <v>33</v>
      </c>
      <c r="AX494" s="13" t="s">
        <v>72</v>
      </c>
      <c r="AY494" s="245" t="s">
        <v>214</v>
      </c>
    </row>
    <row r="495" s="14" customFormat="1">
      <c r="A495" s="14"/>
      <c r="B495" s="246"/>
      <c r="C495" s="247"/>
      <c r="D495" s="236" t="s">
        <v>225</v>
      </c>
      <c r="E495" s="248" t="s">
        <v>19</v>
      </c>
      <c r="F495" s="249" t="s">
        <v>227</v>
      </c>
      <c r="G495" s="247"/>
      <c r="H495" s="250">
        <v>777.20500000000004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225</v>
      </c>
      <c r="AU495" s="256" t="s">
        <v>81</v>
      </c>
      <c r="AV495" s="14" t="s">
        <v>104</v>
      </c>
      <c r="AW495" s="14" t="s">
        <v>33</v>
      </c>
      <c r="AX495" s="14" t="s">
        <v>79</v>
      </c>
      <c r="AY495" s="256" t="s">
        <v>214</v>
      </c>
    </row>
    <row r="496" s="2" customFormat="1" ht="16.5" customHeight="1">
      <c r="A496" s="41"/>
      <c r="B496" s="42"/>
      <c r="C496" s="216" t="s">
        <v>801</v>
      </c>
      <c r="D496" s="216" t="s">
        <v>216</v>
      </c>
      <c r="E496" s="217" t="s">
        <v>802</v>
      </c>
      <c r="F496" s="218" t="s">
        <v>803</v>
      </c>
      <c r="G496" s="219" t="s">
        <v>274</v>
      </c>
      <c r="H496" s="220">
        <v>860</v>
      </c>
      <c r="I496" s="221"/>
      <c r="J496" s="222">
        <f>ROUND(I496*H496,2)</f>
        <v>0</v>
      </c>
      <c r="K496" s="218" t="s">
        <v>220</v>
      </c>
      <c r="L496" s="47"/>
      <c r="M496" s="223" t="s">
        <v>19</v>
      </c>
      <c r="N496" s="224" t="s">
        <v>43</v>
      </c>
      <c r="O496" s="87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7" t="s">
        <v>338</v>
      </c>
      <c r="AT496" s="227" t="s">
        <v>216</v>
      </c>
      <c r="AU496" s="227" t="s">
        <v>81</v>
      </c>
      <c r="AY496" s="20" t="s">
        <v>214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20" t="s">
        <v>79</v>
      </c>
      <c r="BK496" s="228">
        <f>ROUND(I496*H496,2)</f>
        <v>0</v>
      </c>
      <c r="BL496" s="20" t="s">
        <v>338</v>
      </c>
      <c r="BM496" s="227" t="s">
        <v>804</v>
      </c>
    </row>
    <row r="497" s="2" customFormat="1">
      <c r="A497" s="41"/>
      <c r="B497" s="42"/>
      <c r="C497" s="43"/>
      <c r="D497" s="229" t="s">
        <v>223</v>
      </c>
      <c r="E497" s="43"/>
      <c r="F497" s="230" t="s">
        <v>805</v>
      </c>
      <c r="G497" s="43"/>
      <c r="H497" s="43"/>
      <c r="I497" s="231"/>
      <c r="J497" s="43"/>
      <c r="K497" s="43"/>
      <c r="L497" s="47"/>
      <c r="M497" s="232"/>
      <c r="N497" s="233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223</v>
      </c>
      <c r="AU497" s="20" t="s">
        <v>81</v>
      </c>
    </row>
    <row r="498" s="15" customFormat="1">
      <c r="A498" s="15"/>
      <c r="B498" s="257"/>
      <c r="C498" s="258"/>
      <c r="D498" s="236" t="s">
        <v>225</v>
      </c>
      <c r="E498" s="259" t="s">
        <v>19</v>
      </c>
      <c r="F498" s="260" t="s">
        <v>806</v>
      </c>
      <c r="G498" s="258"/>
      <c r="H498" s="259" t="s">
        <v>19</v>
      </c>
      <c r="I498" s="261"/>
      <c r="J498" s="258"/>
      <c r="K498" s="258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225</v>
      </c>
      <c r="AU498" s="266" t="s">
        <v>81</v>
      </c>
      <c r="AV498" s="15" t="s">
        <v>79</v>
      </c>
      <c r="AW498" s="15" t="s">
        <v>33</v>
      </c>
      <c r="AX498" s="15" t="s">
        <v>72</v>
      </c>
      <c r="AY498" s="266" t="s">
        <v>214</v>
      </c>
    </row>
    <row r="499" s="13" customFormat="1">
      <c r="A499" s="13"/>
      <c r="B499" s="234"/>
      <c r="C499" s="235"/>
      <c r="D499" s="236" t="s">
        <v>225</v>
      </c>
      <c r="E499" s="237" t="s">
        <v>19</v>
      </c>
      <c r="F499" s="238" t="s">
        <v>807</v>
      </c>
      <c r="G499" s="235"/>
      <c r="H499" s="239">
        <v>860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225</v>
      </c>
      <c r="AU499" s="245" t="s">
        <v>81</v>
      </c>
      <c r="AV499" s="13" t="s">
        <v>81</v>
      </c>
      <c r="AW499" s="13" t="s">
        <v>33</v>
      </c>
      <c r="AX499" s="13" t="s">
        <v>72</v>
      </c>
      <c r="AY499" s="245" t="s">
        <v>214</v>
      </c>
    </row>
    <row r="500" s="14" customFormat="1">
      <c r="A500" s="14"/>
      <c r="B500" s="246"/>
      <c r="C500" s="247"/>
      <c r="D500" s="236" t="s">
        <v>225</v>
      </c>
      <c r="E500" s="248" t="s">
        <v>19</v>
      </c>
      <c r="F500" s="249" t="s">
        <v>227</v>
      </c>
      <c r="G500" s="247"/>
      <c r="H500" s="250">
        <v>860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6" t="s">
        <v>225</v>
      </c>
      <c r="AU500" s="256" t="s">
        <v>81</v>
      </c>
      <c r="AV500" s="14" t="s">
        <v>104</v>
      </c>
      <c r="AW500" s="14" t="s">
        <v>33</v>
      </c>
      <c r="AX500" s="14" t="s">
        <v>79</v>
      </c>
      <c r="AY500" s="256" t="s">
        <v>214</v>
      </c>
    </row>
    <row r="501" s="2" customFormat="1" ht="21.75" customHeight="1">
      <c r="A501" s="41"/>
      <c r="B501" s="42"/>
      <c r="C501" s="216" t="s">
        <v>808</v>
      </c>
      <c r="D501" s="216" t="s">
        <v>216</v>
      </c>
      <c r="E501" s="217" t="s">
        <v>809</v>
      </c>
      <c r="F501" s="218" t="s">
        <v>810</v>
      </c>
      <c r="G501" s="219" t="s">
        <v>327</v>
      </c>
      <c r="H501" s="220">
        <v>41.558</v>
      </c>
      <c r="I501" s="221"/>
      <c r="J501" s="222">
        <f>ROUND(I501*H501,2)</f>
        <v>0</v>
      </c>
      <c r="K501" s="218" t="s">
        <v>220</v>
      </c>
      <c r="L501" s="47"/>
      <c r="M501" s="223" t="s">
        <v>19</v>
      </c>
      <c r="N501" s="224" t="s">
        <v>43</v>
      </c>
      <c r="O501" s="87"/>
      <c r="P501" s="225">
        <f>O501*H501</f>
        <v>0</v>
      </c>
      <c r="Q501" s="225">
        <v>0.023369999999999998</v>
      </c>
      <c r="R501" s="225">
        <f>Q501*H501</f>
        <v>0.97121045999999989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338</v>
      </c>
      <c r="AT501" s="227" t="s">
        <v>216</v>
      </c>
      <c r="AU501" s="227" t="s">
        <v>81</v>
      </c>
      <c r="AY501" s="20" t="s">
        <v>214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79</v>
      </c>
      <c r="BK501" s="228">
        <f>ROUND(I501*H501,2)</f>
        <v>0</v>
      </c>
      <c r="BL501" s="20" t="s">
        <v>338</v>
      </c>
      <c r="BM501" s="227" t="s">
        <v>811</v>
      </c>
    </row>
    <row r="502" s="2" customFormat="1">
      <c r="A502" s="41"/>
      <c r="B502" s="42"/>
      <c r="C502" s="43"/>
      <c r="D502" s="229" t="s">
        <v>223</v>
      </c>
      <c r="E502" s="43"/>
      <c r="F502" s="230" t="s">
        <v>812</v>
      </c>
      <c r="G502" s="43"/>
      <c r="H502" s="43"/>
      <c r="I502" s="231"/>
      <c r="J502" s="43"/>
      <c r="K502" s="43"/>
      <c r="L502" s="47"/>
      <c r="M502" s="232"/>
      <c r="N502" s="233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223</v>
      </c>
      <c r="AU502" s="20" t="s">
        <v>81</v>
      </c>
    </row>
    <row r="503" s="13" customFormat="1">
      <c r="A503" s="13"/>
      <c r="B503" s="234"/>
      <c r="C503" s="235"/>
      <c r="D503" s="236" t="s">
        <v>225</v>
      </c>
      <c r="E503" s="237" t="s">
        <v>19</v>
      </c>
      <c r="F503" s="238" t="s">
        <v>813</v>
      </c>
      <c r="G503" s="235"/>
      <c r="H503" s="239">
        <v>0.50700000000000001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225</v>
      </c>
      <c r="AU503" s="245" t="s">
        <v>81</v>
      </c>
      <c r="AV503" s="13" t="s">
        <v>81</v>
      </c>
      <c r="AW503" s="13" t="s">
        <v>33</v>
      </c>
      <c r="AX503" s="13" t="s">
        <v>72</v>
      </c>
      <c r="AY503" s="245" t="s">
        <v>214</v>
      </c>
    </row>
    <row r="504" s="13" customFormat="1">
      <c r="A504" s="13"/>
      <c r="B504" s="234"/>
      <c r="C504" s="235"/>
      <c r="D504" s="236" t="s">
        <v>225</v>
      </c>
      <c r="E504" s="237" t="s">
        <v>19</v>
      </c>
      <c r="F504" s="238" t="s">
        <v>814</v>
      </c>
      <c r="G504" s="235"/>
      <c r="H504" s="239">
        <v>16.158999999999999</v>
      </c>
      <c r="I504" s="240"/>
      <c r="J504" s="235"/>
      <c r="K504" s="235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225</v>
      </c>
      <c r="AU504" s="245" t="s">
        <v>81</v>
      </c>
      <c r="AV504" s="13" t="s">
        <v>81</v>
      </c>
      <c r="AW504" s="13" t="s">
        <v>33</v>
      </c>
      <c r="AX504" s="13" t="s">
        <v>72</v>
      </c>
      <c r="AY504" s="245" t="s">
        <v>214</v>
      </c>
    </row>
    <row r="505" s="13" customFormat="1">
      <c r="A505" s="13"/>
      <c r="B505" s="234"/>
      <c r="C505" s="235"/>
      <c r="D505" s="236" t="s">
        <v>225</v>
      </c>
      <c r="E505" s="237" t="s">
        <v>19</v>
      </c>
      <c r="F505" s="238" t="s">
        <v>815</v>
      </c>
      <c r="G505" s="235"/>
      <c r="H505" s="239">
        <v>3.1429999999999998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225</v>
      </c>
      <c r="AU505" s="245" t="s">
        <v>81</v>
      </c>
      <c r="AV505" s="13" t="s">
        <v>81</v>
      </c>
      <c r="AW505" s="13" t="s">
        <v>33</v>
      </c>
      <c r="AX505" s="13" t="s">
        <v>72</v>
      </c>
      <c r="AY505" s="245" t="s">
        <v>214</v>
      </c>
    </row>
    <row r="506" s="14" customFormat="1">
      <c r="A506" s="14"/>
      <c r="B506" s="246"/>
      <c r="C506" s="247"/>
      <c r="D506" s="236" t="s">
        <v>225</v>
      </c>
      <c r="E506" s="248" t="s">
        <v>19</v>
      </c>
      <c r="F506" s="249" t="s">
        <v>227</v>
      </c>
      <c r="G506" s="247"/>
      <c r="H506" s="250">
        <v>19.809000000000001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225</v>
      </c>
      <c r="AU506" s="256" t="s">
        <v>81</v>
      </c>
      <c r="AV506" s="14" t="s">
        <v>104</v>
      </c>
      <c r="AW506" s="14" t="s">
        <v>33</v>
      </c>
      <c r="AX506" s="14" t="s">
        <v>72</v>
      </c>
      <c r="AY506" s="256" t="s">
        <v>214</v>
      </c>
    </row>
    <row r="507" s="13" customFormat="1">
      <c r="A507" s="13"/>
      <c r="B507" s="234"/>
      <c r="C507" s="235"/>
      <c r="D507" s="236" t="s">
        <v>225</v>
      </c>
      <c r="E507" s="237" t="s">
        <v>19</v>
      </c>
      <c r="F507" s="238" t="s">
        <v>816</v>
      </c>
      <c r="G507" s="235"/>
      <c r="H507" s="239">
        <v>18.652999999999999</v>
      </c>
      <c r="I507" s="240"/>
      <c r="J507" s="235"/>
      <c r="K507" s="235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225</v>
      </c>
      <c r="AU507" s="245" t="s">
        <v>81</v>
      </c>
      <c r="AV507" s="13" t="s">
        <v>81</v>
      </c>
      <c r="AW507" s="13" t="s">
        <v>33</v>
      </c>
      <c r="AX507" s="13" t="s">
        <v>72</v>
      </c>
      <c r="AY507" s="245" t="s">
        <v>214</v>
      </c>
    </row>
    <row r="508" s="13" customFormat="1">
      <c r="A508" s="13"/>
      <c r="B508" s="234"/>
      <c r="C508" s="235"/>
      <c r="D508" s="236" t="s">
        <v>225</v>
      </c>
      <c r="E508" s="237" t="s">
        <v>19</v>
      </c>
      <c r="F508" s="238" t="s">
        <v>817</v>
      </c>
      <c r="G508" s="235"/>
      <c r="H508" s="239">
        <v>3.0960000000000001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225</v>
      </c>
      <c r="AU508" s="245" t="s">
        <v>81</v>
      </c>
      <c r="AV508" s="13" t="s">
        <v>81</v>
      </c>
      <c r="AW508" s="13" t="s">
        <v>33</v>
      </c>
      <c r="AX508" s="13" t="s">
        <v>72</v>
      </c>
      <c r="AY508" s="245" t="s">
        <v>214</v>
      </c>
    </row>
    <row r="509" s="14" customFormat="1">
      <c r="A509" s="14"/>
      <c r="B509" s="246"/>
      <c r="C509" s="247"/>
      <c r="D509" s="236" t="s">
        <v>225</v>
      </c>
      <c r="E509" s="248" t="s">
        <v>19</v>
      </c>
      <c r="F509" s="249" t="s">
        <v>227</v>
      </c>
      <c r="G509" s="247"/>
      <c r="H509" s="250">
        <v>21.748999999999999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6" t="s">
        <v>225</v>
      </c>
      <c r="AU509" s="256" t="s">
        <v>81</v>
      </c>
      <c r="AV509" s="14" t="s">
        <v>104</v>
      </c>
      <c r="AW509" s="14" t="s">
        <v>33</v>
      </c>
      <c r="AX509" s="14" t="s">
        <v>72</v>
      </c>
      <c r="AY509" s="256" t="s">
        <v>214</v>
      </c>
    </row>
    <row r="510" s="16" customFormat="1">
      <c r="A510" s="16"/>
      <c r="B510" s="267"/>
      <c r="C510" s="268"/>
      <c r="D510" s="236" t="s">
        <v>225</v>
      </c>
      <c r="E510" s="269" t="s">
        <v>19</v>
      </c>
      <c r="F510" s="270" t="s">
        <v>246</v>
      </c>
      <c r="G510" s="268"/>
      <c r="H510" s="271">
        <v>41.558</v>
      </c>
      <c r="I510" s="272"/>
      <c r="J510" s="268"/>
      <c r="K510" s="268"/>
      <c r="L510" s="273"/>
      <c r="M510" s="274"/>
      <c r="N510" s="275"/>
      <c r="O510" s="275"/>
      <c r="P510" s="275"/>
      <c r="Q510" s="275"/>
      <c r="R510" s="275"/>
      <c r="S510" s="275"/>
      <c r="T510" s="27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77" t="s">
        <v>225</v>
      </c>
      <c r="AU510" s="277" t="s">
        <v>81</v>
      </c>
      <c r="AV510" s="16" t="s">
        <v>221</v>
      </c>
      <c r="AW510" s="16" t="s">
        <v>33</v>
      </c>
      <c r="AX510" s="16" t="s">
        <v>79</v>
      </c>
      <c r="AY510" s="277" t="s">
        <v>214</v>
      </c>
    </row>
    <row r="511" s="2" customFormat="1" ht="16.5" customHeight="1">
      <c r="A511" s="41"/>
      <c r="B511" s="42"/>
      <c r="C511" s="278" t="s">
        <v>818</v>
      </c>
      <c r="D511" s="278" t="s">
        <v>300</v>
      </c>
      <c r="E511" s="279" t="s">
        <v>819</v>
      </c>
      <c r="F511" s="280" t="s">
        <v>820</v>
      </c>
      <c r="G511" s="281" t="s">
        <v>327</v>
      </c>
      <c r="H511" s="282">
        <v>0.55800000000000005</v>
      </c>
      <c r="I511" s="283"/>
      <c r="J511" s="284">
        <f>ROUND(I511*H511,2)</f>
        <v>0</v>
      </c>
      <c r="K511" s="280" t="s">
        <v>220</v>
      </c>
      <c r="L511" s="285"/>
      <c r="M511" s="286" t="s">
        <v>19</v>
      </c>
      <c r="N511" s="287" t="s">
        <v>43</v>
      </c>
      <c r="O511" s="87"/>
      <c r="P511" s="225">
        <f>O511*H511</f>
        <v>0</v>
      </c>
      <c r="Q511" s="225">
        <v>0.55000000000000004</v>
      </c>
      <c r="R511" s="225">
        <f>Q511*H511</f>
        <v>0.30690000000000006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461</v>
      </c>
      <c r="AT511" s="227" t="s">
        <v>300</v>
      </c>
      <c r="AU511" s="227" t="s">
        <v>81</v>
      </c>
      <c r="AY511" s="20" t="s">
        <v>214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79</v>
      </c>
      <c r="BK511" s="228">
        <f>ROUND(I511*H511,2)</f>
        <v>0</v>
      </c>
      <c r="BL511" s="20" t="s">
        <v>338</v>
      </c>
      <c r="BM511" s="227" t="s">
        <v>821</v>
      </c>
    </row>
    <row r="512" s="13" customFormat="1">
      <c r="A512" s="13"/>
      <c r="B512" s="234"/>
      <c r="C512" s="235"/>
      <c r="D512" s="236" t="s">
        <v>225</v>
      </c>
      <c r="E512" s="235"/>
      <c r="F512" s="238" t="s">
        <v>822</v>
      </c>
      <c r="G512" s="235"/>
      <c r="H512" s="239">
        <v>0.55800000000000005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225</v>
      </c>
      <c r="AU512" s="245" t="s">
        <v>81</v>
      </c>
      <c r="AV512" s="13" t="s">
        <v>81</v>
      </c>
      <c r="AW512" s="13" t="s">
        <v>4</v>
      </c>
      <c r="AX512" s="13" t="s">
        <v>79</v>
      </c>
      <c r="AY512" s="245" t="s">
        <v>214</v>
      </c>
    </row>
    <row r="513" s="2" customFormat="1" ht="16.5" customHeight="1">
      <c r="A513" s="41"/>
      <c r="B513" s="42"/>
      <c r="C513" s="278" t="s">
        <v>823</v>
      </c>
      <c r="D513" s="278" t="s">
        <v>300</v>
      </c>
      <c r="E513" s="279" t="s">
        <v>824</v>
      </c>
      <c r="F513" s="280" t="s">
        <v>825</v>
      </c>
      <c r="G513" s="281" t="s">
        <v>327</v>
      </c>
      <c r="H513" s="282">
        <v>17.774999999999999</v>
      </c>
      <c r="I513" s="283"/>
      <c r="J513" s="284">
        <f>ROUND(I513*H513,2)</f>
        <v>0</v>
      </c>
      <c r="K513" s="280" t="s">
        <v>220</v>
      </c>
      <c r="L513" s="285"/>
      <c r="M513" s="286" t="s">
        <v>19</v>
      </c>
      <c r="N513" s="287" t="s">
        <v>43</v>
      </c>
      <c r="O513" s="87"/>
      <c r="P513" s="225">
        <f>O513*H513</f>
        <v>0</v>
      </c>
      <c r="Q513" s="225">
        <v>0.55000000000000004</v>
      </c>
      <c r="R513" s="225">
        <f>Q513*H513</f>
        <v>9.7762499999999992</v>
      </c>
      <c r="S513" s="225">
        <v>0</v>
      </c>
      <c r="T513" s="22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7" t="s">
        <v>461</v>
      </c>
      <c r="AT513" s="227" t="s">
        <v>300</v>
      </c>
      <c r="AU513" s="227" t="s">
        <v>81</v>
      </c>
      <c r="AY513" s="20" t="s">
        <v>214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0" t="s">
        <v>79</v>
      </c>
      <c r="BK513" s="228">
        <f>ROUND(I513*H513,2)</f>
        <v>0</v>
      </c>
      <c r="BL513" s="20" t="s">
        <v>338</v>
      </c>
      <c r="BM513" s="227" t="s">
        <v>826</v>
      </c>
    </row>
    <row r="514" s="13" customFormat="1">
      <c r="A514" s="13"/>
      <c r="B514" s="234"/>
      <c r="C514" s="235"/>
      <c r="D514" s="236" t="s">
        <v>225</v>
      </c>
      <c r="E514" s="235"/>
      <c r="F514" s="238" t="s">
        <v>827</v>
      </c>
      <c r="G514" s="235"/>
      <c r="H514" s="239">
        <v>17.774999999999999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225</v>
      </c>
      <c r="AU514" s="245" t="s">
        <v>81</v>
      </c>
      <c r="AV514" s="13" t="s">
        <v>81</v>
      </c>
      <c r="AW514" s="13" t="s">
        <v>4</v>
      </c>
      <c r="AX514" s="13" t="s">
        <v>79</v>
      </c>
      <c r="AY514" s="245" t="s">
        <v>214</v>
      </c>
    </row>
    <row r="515" s="2" customFormat="1" ht="16.5" customHeight="1">
      <c r="A515" s="41"/>
      <c r="B515" s="42"/>
      <c r="C515" s="278" t="s">
        <v>828</v>
      </c>
      <c r="D515" s="278" t="s">
        <v>300</v>
      </c>
      <c r="E515" s="279" t="s">
        <v>829</v>
      </c>
      <c r="F515" s="280" t="s">
        <v>830</v>
      </c>
      <c r="G515" s="281" t="s">
        <v>327</v>
      </c>
      <c r="H515" s="282">
        <v>3.4569999999999999</v>
      </c>
      <c r="I515" s="283"/>
      <c r="J515" s="284">
        <f>ROUND(I515*H515,2)</f>
        <v>0</v>
      </c>
      <c r="K515" s="280" t="s">
        <v>220</v>
      </c>
      <c r="L515" s="285"/>
      <c r="M515" s="286" t="s">
        <v>19</v>
      </c>
      <c r="N515" s="287" t="s">
        <v>43</v>
      </c>
      <c r="O515" s="87"/>
      <c r="P515" s="225">
        <f>O515*H515</f>
        <v>0</v>
      </c>
      <c r="Q515" s="225">
        <v>0.55000000000000004</v>
      </c>
      <c r="R515" s="225">
        <f>Q515*H515</f>
        <v>1.9013500000000001</v>
      </c>
      <c r="S515" s="225">
        <v>0</v>
      </c>
      <c r="T515" s="226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7" t="s">
        <v>461</v>
      </c>
      <c r="AT515" s="227" t="s">
        <v>300</v>
      </c>
      <c r="AU515" s="227" t="s">
        <v>81</v>
      </c>
      <c r="AY515" s="20" t="s">
        <v>214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0" t="s">
        <v>79</v>
      </c>
      <c r="BK515" s="228">
        <f>ROUND(I515*H515,2)</f>
        <v>0</v>
      </c>
      <c r="BL515" s="20" t="s">
        <v>338</v>
      </c>
      <c r="BM515" s="227" t="s">
        <v>831</v>
      </c>
    </row>
    <row r="516" s="13" customFormat="1">
      <c r="A516" s="13"/>
      <c r="B516" s="234"/>
      <c r="C516" s="235"/>
      <c r="D516" s="236" t="s">
        <v>225</v>
      </c>
      <c r="E516" s="235"/>
      <c r="F516" s="238" t="s">
        <v>832</v>
      </c>
      <c r="G516" s="235"/>
      <c r="H516" s="239">
        <v>3.4569999999999999</v>
      </c>
      <c r="I516" s="240"/>
      <c r="J516" s="235"/>
      <c r="K516" s="235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225</v>
      </c>
      <c r="AU516" s="245" t="s">
        <v>81</v>
      </c>
      <c r="AV516" s="13" t="s">
        <v>81</v>
      </c>
      <c r="AW516" s="13" t="s">
        <v>4</v>
      </c>
      <c r="AX516" s="13" t="s">
        <v>79</v>
      </c>
      <c r="AY516" s="245" t="s">
        <v>214</v>
      </c>
    </row>
    <row r="517" s="2" customFormat="1" ht="16.5" customHeight="1">
      <c r="A517" s="41"/>
      <c r="B517" s="42"/>
      <c r="C517" s="278" t="s">
        <v>833</v>
      </c>
      <c r="D517" s="278" t="s">
        <v>300</v>
      </c>
      <c r="E517" s="279" t="s">
        <v>776</v>
      </c>
      <c r="F517" s="280" t="s">
        <v>777</v>
      </c>
      <c r="G517" s="281" t="s">
        <v>327</v>
      </c>
      <c r="H517" s="282">
        <v>20.518000000000001</v>
      </c>
      <c r="I517" s="283"/>
      <c r="J517" s="284">
        <f>ROUND(I517*H517,2)</f>
        <v>0</v>
      </c>
      <c r="K517" s="280" t="s">
        <v>220</v>
      </c>
      <c r="L517" s="285"/>
      <c r="M517" s="286" t="s">
        <v>19</v>
      </c>
      <c r="N517" s="287" t="s">
        <v>43</v>
      </c>
      <c r="O517" s="87"/>
      <c r="P517" s="225">
        <f>O517*H517</f>
        <v>0</v>
      </c>
      <c r="Q517" s="225">
        <v>0.55000000000000004</v>
      </c>
      <c r="R517" s="225">
        <f>Q517*H517</f>
        <v>11.284900000000002</v>
      </c>
      <c r="S517" s="225">
        <v>0</v>
      </c>
      <c r="T517" s="226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7" t="s">
        <v>461</v>
      </c>
      <c r="AT517" s="227" t="s">
        <v>300</v>
      </c>
      <c r="AU517" s="227" t="s">
        <v>81</v>
      </c>
      <c r="AY517" s="20" t="s">
        <v>214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79</v>
      </c>
      <c r="BK517" s="228">
        <f>ROUND(I517*H517,2)</f>
        <v>0</v>
      </c>
      <c r="BL517" s="20" t="s">
        <v>338</v>
      </c>
      <c r="BM517" s="227" t="s">
        <v>834</v>
      </c>
    </row>
    <row r="518" s="13" customFormat="1">
      <c r="A518" s="13"/>
      <c r="B518" s="234"/>
      <c r="C518" s="235"/>
      <c r="D518" s="236" t="s">
        <v>225</v>
      </c>
      <c r="E518" s="235"/>
      <c r="F518" s="238" t="s">
        <v>835</v>
      </c>
      <c r="G518" s="235"/>
      <c r="H518" s="239">
        <v>20.518000000000001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225</v>
      </c>
      <c r="AU518" s="245" t="s">
        <v>81</v>
      </c>
      <c r="AV518" s="13" t="s">
        <v>81</v>
      </c>
      <c r="AW518" s="13" t="s">
        <v>4</v>
      </c>
      <c r="AX518" s="13" t="s">
        <v>79</v>
      </c>
      <c r="AY518" s="245" t="s">
        <v>214</v>
      </c>
    </row>
    <row r="519" s="2" customFormat="1" ht="16.5" customHeight="1">
      <c r="A519" s="41"/>
      <c r="B519" s="42"/>
      <c r="C519" s="278" t="s">
        <v>836</v>
      </c>
      <c r="D519" s="278" t="s">
        <v>300</v>
      </c>
      <c r="E519" s="279" t="s">
        <v>837</v>
      </c>
      <c r="F519" s="280" t="s">
        <v>838</v>
      </c>
      <c r="G519" s="281" t="s">
        <v>327</v>
      </c>
      <c r="H519" s="282">
        <v>3.4060000000000001</v>
      </c>
      <c r="I519" s="283"/>
      <c r="J519" s="284">
        <f>ROUND(I519*H519,2)</f>
        <v>0</v>
      </c>
      <c r="K519" s="280" t="s">
        <v>220</v>
      </c>
      <c r="L519" s="285"/>
      <c r="M519" s="286" t="s">
        <v>19</v>
      </c>
      <c r="N519" s="287" t="s">
        <v>43</v>
      </c>
      <c r="O519" s="87"/>
      <c r="P519" s="225">
        <f>O519*H519</f>
        <v>0</v>
      </c>
      <c r="Q519" s="225">
        <v>0.55000000000000004</v>
      </c>
      <c r="R519" s="225">
        <f>Q519*H519</f>
        <v>1.8733000000000002</v>
      </c>
      <c r="S519" s="225">
        <v>0</v>
      </c>
      <c r="T519" s="226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7" t="s">
        <v>461</v>
      </c>
      <c r="AT519" s="227" t="s">
        <v>300</v>
      </c>
      <c r="AU519" s="227" t="s">
        <v>81</v>
      </c>
      <c r="AY519" s="20" t="s">
        <v>214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0" t="s">
        <v>79</v>
      </c>
      <c r="BK519" s="228">
        <f>ROUND(I519*H519,2)</f>
        <v>0</v>
      </c>
      <c r="BL519" s="20" t="s">
        <v>338</v>
      </c>
      <c r="BM519" s="227" t="s">
        <v>839</v>
      </c>
    </row>
    <row r="520" s="13" customFormat="1">
      <c r="A520" s="13"/>
      <c r="B520" s="234"/>
      <c r="C520" s="235"/>
      <c r="D520" s="236" t="s">
        <v>225</v>
      </c>
      <c r="E520" s="235"/>
      <c r="F520" s="238" t="s">
        <v>840</v>
      </c>
      <c r="G520" s="235"/>
      <c r="H520" s="239">
        <v>3.4060000000000001</v>
      </c>
      <c r="I520" s="240"/>
      <c r="J520" s="235"/>
      <c r="K520" s="235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225</v>
      </c>
      <c r="AU520" s="245" t="s">
        <v>81</v>
      </c>
      <c r="AV520" s="13" t="s">
        <v>81</v>
      </c>
      <c r="AW520" s="13" t="s">
        <v>4</v>
      </c>
      <c r="AX520" s="13" t="s">
        <v>79</v>
      </c>
      <c r="AY520" s="245" t="s">
        <v>214</v>
      </c>
    </row>
    <row r="521" s="2" customFormat="1" ht="24.15" customHeight="1">
      <c r="A521" s="41"/>
      <c r="B521" s="42"/>
      <c r="C521" s="216" t="s">
        <v>459</v>
      </c>
      <c r="D521" s="216" t="s">
        <v>216</v>
      </c>
      <c r="E521" s="217" t="s">
        <v>841</v>
      </c>
      <c r="F521" s="218" t="s">
        <v>842</v>
      </c>
      <c r="G521" s="219" t="s">
        <v>282</v>
      </c>
      <c r="H521" s="220">
        <v>26.350999999999999</v>
      </c>
      <c r="I521" s="221"/>
      <c r="J521" s="222">
        <f>ROUND(I521*H521,2)</f>
        <v>0</v>
      </c>
      <c r="K521" s="218" t="s">
        <v>220</v>
      </c>
      <c r="L521" s="47"/>
      <c r="M521" s="223" t="s">
        <v>19</v>
      </c>
      <c r="N521" s="224" t="s">
        <v>43</v>
      </c>
      <c r="O521" s="87"/>
      <c r="P521" s="225">
        <f>O521*H521</f>
        <v>0</v>
      </c>
      <c r="Q521" s="225">
        <v>0</v>
      </c>
      <c r="R521" s="225">
        <f>Q521*H521</f>
        <v>0</v>
      </c>
      <c r="S521" s="225">
        <v>0</v>
      </c>
      <c r="T521" s="226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7" t="s">
        <v>338</v>
      </c>
      <c r="AT521" s="227" t="s">
        <v>216</v>
      </c>
      <c r="AU521" s="227" t="s">
        <v>81</v>
      </c>
      <c r="AY521" s="20" t="s">
        <v>214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20" t="s">
        <v>79</v>
      </c>
      <c r="BK521" s="228">
        <f>ROUND(I521*H521,2)</f>
        <v>0</v>
      </c>
      <c r="BL521" s="20" t="s">
        <v>338</v>
      </c>
      <c r="BM521" s="227" t="s">
        <v>843</v>
      </c>
    </row>
    <row r="522" s="2" customFormat="1">
      <c r="A522" s="41"/>
      <c r="B522" s="42"/>
      <c r="C522" s="43"/>
      <c r="D522" s="229" t="s">
        <v>223</v>
      </c>
      <c r="E522" s="43"/>
      <c r="F522" s="230" t="s">
        <v>844</v>
      </c>
      <c r="G522" s="43"/>
      <c r="H522" s="43"/>
      <c r="I522" s="231"/>
      <c r="J522" s="43"/>
      <c r="K522" s="43"/>
      <c r="L522" s="47"/>
      <c r="M522" s="232"/>
      <c r="N522" s="233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223</v>
      </c>
      <c r="AU522" s="20" t="s">
        <v>81</v>
      </c>
    </row>
    <row r="523" s="12" customFormat="1" ht="22.8" customHeight="1">
      <c r="A523" s="12"/>
      <c r="B523" s="200"/>
      <c r="C523" s="201"/>
      <c r="D523" s="202" t="s">
        <v>71</v>
      </c>
      <c r="E523" s="214" t="s">
        <v>845</v>
      </c>
      <c r="F523" s="214" t="s">
        <v>846</v>
      </c>
      <c r="G523" s="201"/>
      <c r="H523" s="201"/>
      <c r="I523" s="204"/>
      <c r="J523" s="215">
        <f>BK523</f>
        <v>0</v>
      </c>
      <c r="K523" s="201"/>
      <c r="L523" s="206"/>
      <c r="M523" s="207"/>
      <c r="N523" s="208"/>
      <c r="O523" s="208"/>
      <c r="P523" s="209">
        <f>SUM(P524:P567)</f>
        <v>0</v>
      </c>
      <c r="Q523" s="208"/>
      <c r="R523" s="209">
        <f>SUM(R524:R567)</f>
        <v>27.709150450000006</v>
      </c>
      <c r="S523" s="208"/>
      <c r="T523" s="210">
        <f>SUM(T524:T567)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11" t="s">
        <v>81</v>
      </c>
      <c r="AT523" s="212" t="s">
        <v>71</v>
      </c>
      <c r="AU523" s="212" t="s">
        <v>79</v>
      </c>
      <c r="AY523" s="211" t="s">
        <v>214</v>
      </c>
      <c r="BK523" s="213">
        <f>SUM(BK524:BK567)</f>
        <v>0</v>
      </c>
    </row>
    <row r="524" s="2" customFormat="1" ht="33" customHeight="1">
      <c r="A524" s="41"/>
      <c r="B524" s="42"/>
      <c r="C524" s="216" t="s">
        <v>486</v>
      </c>
      <c r="D524" s="216" t="s">
        <v>216</v>
      </c>
      <c r="E524" s="217" t="s">
        <v>847</v>
      </c>
      <c r="F524" s="218" t="s">
        <v>848</v>
      </c>
      <c r="G524" s="219" t="s">
        <v>219</v>
      </c>
      <c r="H524" s="220">
        <v>8.9700000000000006</v>
      </c>
      <c r="I524" s="221"/>
      <c r="J524" s="222">
        <f>ROUND(I524*H524,2)</f>
        <v>0</v>
      </c>
      <c r="K524" s="218" t="s">
        <v>19</v>
      </c>
      <c r="L524" s="47"/>
      <c r="M524" s="223" t="s">
        <v>19</v>
      </c>
      <c r="N524" s="224" t="s">
        <v>43</v>
      </c>
      <c r="O524" s="87"/>
      <c r="P524" s="225">
        <f>O524*H524</f>
        <v>0</v>
      </c>
      <c r="Q524" s="225">
        <v>0.01355</v>
      </c>
      <c r="R524" s="225">
        <f>Q524*H524</f>
        <v>0.1215435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338</v>
      </c>
      <c r="AT524" s="227" t="s">
        <v>216</v>
      </c>
      <c r="AU524" s="227" t="s">
        <v>81</v>
      </c>
      <c r="AY524" s="20" t="s">
        <v>214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79</v>
      </c>
      <c r="BK524" s="228">
        <f>ROUND(I524*H524,2)</f>
        <v>0</v>
      </c>
      <c r="BL524" s="20" t="s">
        <v>338</v>
      </c>
      <c r="BM524" s="227" t="s">
        <v>849</v>
      </c>
    </row>
    <row r="525" s="15" customFormat="1">
      <c r="A525" s="15"/>
      <c r="B525" s="257"/>
      <c r="C525" s="258"/>
      <c r="D525" s="236" t="s">
        <v>225</v>
      </c>
      <c r="E525" s="259" t="s">
        <v>19</v>
      </c>
      <c r="F525" s="260" t="s">
        <v>850</v>
      </c>
      <c r="G525" s="258"/>
      <c r="H525" s="259" t="s">
        <v>19</v>
      </c>
      <c r="I525" s="261"/>
      <c r="J525" s="258"/>
      <c r="K525" s="258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225</v>
      </c>
      <c r="AU525" s="266" t="s">
        <v>81</v>
      </c>
      <c r="AV525" s="15" t="s">
        <v>79</v>
      </c>
      <c r="AW525" s="15" t="s">
        <v>33</v>
      </c>
      <c r="AX525" s="15" t="s">
        <v>72</v>
      </c>
      <c r="AY525" s="266" t="s">
        <v>214</v>
      </c>
    </row>
    <row r="526" s="13" customFormat="1">
      <c r="A526" s="13"/>
      <c r="B526" s="234"/>
      <c r="C526" s="235"/>
      <c r="D526" s="236" t="s">
        <v>225</v>
      </c>
      <c r="E526" s="237" t="s">
        <v>19</v>
      </c>
      <c r="F526" s="238" t="s">
        <v>851</v>
      </c>
      <c r="G526" s="235"/>
      <c r="H526" s="239">
        <v>8.9700000000000006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225</v>
      </c>
      <c r="AU526" s="245" t="s">
        <v>81</v>
      </c>
      <c r="AV526" s="13" t="s">
        <v>81</v>
      </c>
      <c r="AW526" s="13" t="s">
        <v>33</v>
      </c>
      <c r="AX526" s="13" t="s">
        <v>72</v>
      </c>
      <c r="AY526" s="245" t="s">
        <v>214</v>
      </c>
    </row>
    <row r="527" s="14" customFormat="1">
      <c r="A527" s="14"/>
      <c r="B527" s="246"/>
      <c r="C527" s="247"/>
      <c r="D527" s="236" t="s">
        <v>225</v>
      </c>
      <c r="E527" s="248" t="s">
        <v>19</v>
      </c>
      <c r="F527" s="249" t="s">
        <v>227</v>
      </c>
      <c r="G527" s="247"/>
      <c r="H527" s="250">
        <v>8.9700000000000006</v>
      </c>
      <c r="I527" s="251"/>
      <c r="J527" s="247"/>
      <c r="K527" s="247"/>
      <c r="L527" s="252"/>
      <c r="M527" s="253"/>
      <c r="N527" s="254"/>
      <c r="O527" s="254"/>
      <c r="P527" s="254"/>
      <c r="Q527" s="254"/>
      <c r="R527" s="254"/>
      <c r="S527" s="254"/>
      <c r="T527" s="25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6" t="s">
        <v>225</v>
      </c>
      <c r="AU527" s="256" t="s">
        <v>81</v>
      </c>
      <c r="AV527" s="14" t="s">
        <v>104</v>
      </c>
      <c r="AW527" s="14" t="s">
        <v>33</v>
      </c>
      <c r="AX527" s="14" t="s">
        <v>79</v>
      </c>
      <c r="AY527" s="256" t="s">
        <v>214</v>
      </c>
    </row>
    <row r="528" s="2" customFormat="1" ht="33" customHeight="1">
      <c r="A528" s="41"/>
      <c r="B528" s="42"/>
      <c r="C528" s="216" t="s">
        <v>852</v>
      </c>
      <c r="D528" s="216" t="s">
        <v>216</v>
      </c>
      <c r="E528" s="217" t="s">
        <v>853</v>
      </c>
      <c r="F528" s="218" t="s">
        <v>854</v>
      </c>
      <c r="G528" s="219" t="s">
        <v>219</v>
      </c>
      <c r="H528" s="220">
        <v>1.7549999999999999</v>
      </c>
      <c r="I528" s="221"/>
      <c r="J528" s="222">
        <f>ROUND(I528*H528,2)</f>
        <v>0</v>
      </c>
      <c r="K528" s="218" t="s">
        <v>19</v>
      </c>
      <c r="L528" s="47"/>
      <c r="M528" s="223" t="s">
        <v>19</v>
      </c>
      <c r="N528" s="224" t="s">
        <v>43</v>
      </c>
      <c r="O528" s="87"/>
      <c r="P528" s="225">
        <f>O528*H528</f>
        <v>0</v>
      </c>
      <c r="Q528" s="225">
        <v>0.01355</v>
      </c>
      <c r="R528" s="225">
        <f>Q528*H528</f>
        <v>0.023780249999999999</v>
      </c>
      <c r="S528" s="225">
        <v>0</v>
      </c>
      <c r="T528" s="226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7" t="s">
        <v>338</v>
      </c>
      <c r="AT528" s="227" t="s">
        <v>216</v>
      </c>
      <c r="AU528" s="227" t="s">
        <v>81</v>
      </c>
      <c r="AY528" s="20" t="s">
        <v>214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20" t="s">
        <v>79</v>
      </c>
      <c r="BK528" s="228">
        <f>ROUND(I528*H528,2)</f>
        <v>0</v>
      </c>
      <c r="BL528" s="20" t="s">
        <v>338</v>
      </c>
      <c r="BM528" s="227" t="s">
        <v>855</v>
      </c>
    </row>
    <row r="529" s="15" customFormat="1">
      <c r="A529" s="15"/>
      <c r="B529" s="257"/>
      <c r="C529" s="258"/>
      <c r="D529" s="236" t="s">
        <v>225</v>
      </c>
      <c r="E529" s="259" t="s">
        <v>19</v>
      </c>
      <c r="F529" s="260" t="s">
        <v>850</v>
      </c>
      <c r="G529" s="258"/>
      <c r="H529" s="259" t="s">
        <v>19</v>
      </c>
      <c r="I529" s="261"/>
      <c r="J529" s="258"/>
      <c r="K529" s="258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225</v>
      </c>
      <c r="AU529" s="266" t="s">
        <v>81</v>
      </c>
      <c r="AV529" s="15" t="s">
        <v>79</v>
      </c>
      <c r="AW529" s="15" t="s">
        <v>33</v>
      </c>
      <c r="AX529" s="15" t="s">
        <v>72</v>
      </c>
      <c r="AY529" s="266" t="s">
        <v>214</v>
      </c>
    </row>
    <row r="530" s="13" customFormat="1">
      <c r="A530" s="13"/>
      <c r="B530" s="234"/>
      <c r="C530" s="235"/>
      <c r="D530" s="236" t="s">
        <v>225</v>
      </c>
      <c r="E530" s="237" t="s">
        <v>19</v>
      </c>
      <c r="F530" s="238" t="s">
        <v>856</v>
      </c>
      <c r="G530" s="235"/>
      <c r="H530" s="239">
        <v>1.7549999999999999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225</v>
      </c>
      <c r="AU530" s="245" t="s">
        <v>81</v>
      </c>
      <c r="AV530" s="13" t="s">
        <v>81</v>
      </c>
      <c r="AW530" s="13" t="s">
        <v>33</v>
      </c>
      <c r="AX530" s="13" t="s">
        <v>72</v>
      </c>
      <c r="AY530" s="245" t="s">
        <v>214</v>
      </c>
    </row>
    <row r="531" s="14" customFormat="1">
      <c r="A531" s="14"/>
      <c r="B531" s="246"/>
      <c r="C531" s="247"/>
      <c r="D531" s="236" t="s">
        <v>225</v>
      </c>
      <c r="E531" s="248" t="s">
        <v>19</v>
      </c>
      <c r="F531" s="249" t="s">
        <v>227</v>
      </c>
      <c r="G531" s="247"/>
      <c r="H531" s="250">
        <v>1.7549999999999999</v>
      </c>
      <c r="I531" s="251"/>
      <c r="J531" s="247"/>
      <c r="K531" s="247"/>
      <c r="L531" s="252"/>
      <c r="M531" s="253"/>
      <c r="N531" s="254"/>
      <c r="O531" s="254"/>
      <c r="P531" s="254"/>
      <c r="Q531" s="254"/>
      <c r="R531" s="254"/>
      <c r="S531" s="254"/>
      <c r="T531" s="25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6" t="s">
        <v>225</v>
      </c>
      <c r="AU531" s="256" t="s">
        <v>81</v>
      </c>
      <c r="AV531" s="14" t="s">
        <v>104</v>
      </c>
      <c r="AW531" s="14" t="s">
        <v>33</v>
      </c>
      <c r="AX531" s="14" t="s">
        <v>79</v>
      </c>
      <c r="AY531" s="256" t="s">
        <v>214</v>
      </c>
    </row>
    <row r="532" s="2" customFormat="1" ht="24.15" customHeight="1">
      <c r="A532" s="41"/>
      <c r="B532" s="42"/>
      <c r="C532" s="216" t="s">
        <v>857</v>
      </c>
      <c r="D532" s="216" t="s">
        <v>216</v>
      </c>
      <c r="E532" s="217" t="s">
        <v>858</v>
      </c>
      <c r="F532" s="218" t="s">
        <v>859</v>
      </c>
      <c r="G532" s="219" t="s">
        <v>258</v>
      </c>
      <c r="H532" s="220">
        <v>11</v>
      </c>
      <c r="I532" s="221"/>
      <c r="J532" s="222">
        <f>ROUND(I532*H532,2)</f>
        <v>0</v>
      </c>
      <c r="K532" s="218" t="s">
        <v>220</v>
      </c>
      <c r="L532" s="47"/>
      <c r="M532" s="223" t="s">
        <v>19</v>
      </c>
      <c r="N532" s="224" t="s">
        <v>43</v>
      </c>
      <c r="O532" s="87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7" t="s">
        <v>338</v>
      </c>
      <c r="AT532" s="227" t="s">
        <v>216</v>
      </c>
      <c r="AU532" s="227" t="s">
        <v>81</v>
      </c>
      <c r="AY532" s="20" t="s">
        <v>214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0" t="s">
        <v>79</v>
      </c>
      <c r="BK532" s="228">
        <f>ROUND(I532*H532,2)</f>
        <v>0</v>
      </c>
      <c r="BL532" s="20" t="s">
        <v>338</v>
      </c>
      <c r="BM532" s="227" t="s">
        <v>860</v>
      </c>
    </row>
    <row r="533" s="2" customFormat="1">
      <c r="A533" s="41"/>
      <c r="B533" s="42"/>
      <c r="C533" s="43"/>
      <c r="D533" s="229" t="s">
        <v>223</v>
      </c>
      <c r="E533" s="43"/>
      <c r="F533" s="230" t="s">
        <v>861</v>
      </c>
      <c r="G533" s="43"/>
      <c r="H533" s="43"/>
      <c r="I533" s="231"/>
      <c r="J533" s="43"/>
      <c r="K533" s="43"/>
      <c r="L533" s="47"/>
      <c r="M533" s="232"/>
      <c r="N533" s="233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223</v>
      </c>
      <c r="AU533" s="20" t="s">
        <v>81</v>
      </c>
    </row>
    <row r="534" s="2" customFormat="1" ht="16.5" customHeight="1">
      <c r="A534" s="41"/>
      <c r="B534" s="42"/>
      <c r="C534" s="278" t="s">
        <v>862</v>
      </c>
      <c r="D534" s="278" t="s">
        <v>300</v>
      </c>
      <c r="E534" s="279" t="s">
        <v>863</v>
      </c>
      <c r="F534" s="280" t="s">
        <v>864</v>
      </c>
      <c r="G534" s="281" t="s">
        <v>258</v>
      </c>
      <c r="H534" s="282">
        <v>11</v>
      </c>
      <c r="I534" s="283"/>
      <c r="J534" s="284">
        <f>ROUND(I534*H534,2)</f>
        <v>0</v>
      </c>
      <c r="K534" s="280" t="s">
        <v>220</v>
      </c>
      <c r="L534" s="285"/>
      <c r="M534" s="286" t="s">
        <v>19</v>
      </c>
      <c r="N534" s="287" t="s">
        <v>43</v>
      </c>
      <c r="O534" s="87"/>
      <c r="P534" s="225">
        <f>O534*H534</f>
        <v>0</v>
      </c>
      <c r="Q534" s="225">
        <v>0.044999999999999998</v>
      </c>
      <c r="R534" s="225">
        <f>Q534*H534</f>
        <v>0.495</v>
      </c>
      <c r="S534" s="225">
        <v>0</v>
      </c>
      <c r="T534" s="226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7" t="s">
        <v>461</v>
      </c>
      <c r="AT534" s="227" t="s">
        <v>300</v>
      </c>
      <c r="AU534" s="227" t="s">
        <v>81</v>
      </c>
      <c r="AY534" s="20" t="s">
        <v>214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0" t="s">
        <v>79</v>
      </c>
      <c r="BK534" s="228">
        <f>ROUND(I534*H534,2)</f>
        <v>0</v>
      </c>
      <c r="BL534" s="20" t="s">
        <v>338</v>
      </c>
      <c r="BM534" s="227" t="s">
        <v>865</v>
      </c>
    </row>
    <row r="535" s="2" customFormat="1" ht="24.15" customHeight="1">
      <c r="A535" s="41"/>
      <c r="B535" s="42"/>
      <c r="C535" s="216" t="s">
        <v>866</v>
      </c>
      <c r="D535" s="216" t="s">
        <v>216</v>
      </c>
      <c r="E535" s="217" t="s">
        <v>867</v>
      </c>
      <c r="F535" s="218" t="s">
        <v>868</v>
      </c>
      <c r="G535" s="219" t="s">
        <v>219</v>
      </c>
      <c r="H535" s="220">
        <v>95.099999999999994</v>
      </c>
      <c r="I535" s="221"/>
      <c r="J535" s="222">
        <f>ROUND(I535*H535,2)</f>
        <v>0</v>
      </c>
      <c r="K535" s="218" t="s">
        <v>220</v>
      </c>
      <c r="L535" s="47"/>
      <c r="M535" s="223" t="s">
        <v>19</v>
      </c>
      <c r="N535" s="224" t="s">
        <v>43</v>
      </c>
      <c r="O535" s="87"/>
      <c r="P535" s="225">
        <f>O535*H535</f>
        <v>0</v>
      </c>
      <c r="Q535" s="225">
        <v>0.00117</v>
      </c>
      <c r="R535" s="225">
        <f>Q535*H535</f>
        <v>0.11126699999999999</v>
      </c>
      <c r="S535" s="225">
        <v>0</v>
      </c>
      <c r="T535" s="226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7" t="s">
        <v>221</v>
      </c>
      <c r="AT535" s="227" t="s">
        <v>216</v>
      </c>
      <c r="AU535" s="227" t="s">
        <v>81</v>
      </c>
      <c r="AY535" s="20" t="s">
        <v>214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0" t="s">
        <v>79</v>
      </c>
      <c r="BK535" s="228">
        <f>ROUND(I535*H535,2)</f>
        <v>0</v>
      </c>
      <c r="BL535" s="20" t="s">
        <v>221</v>
      </c>
      <c r="BM535" s="227" t="s">
        <v>869</v>
      </c>
    </row>
    <row r="536" s="2" customFormat="1">
      <c r="A536" s="41"/>
      <c r="B536" s="42"/>
      <c r="C536" s="43"/>
      <c r="D536" s="229" t="s">
        <v>223</v>
      </c>
      <c r="E536" s="43"/>
      <c r="F536" s="230" t="s">
        <v>870</v>
      </c>
      <c r="G536" s="43"/>
      <c r="H536" s="43"/>
      <c r="I536" s="231"/>
      <c r="J536" s="43"/>
      <c r="K536" s="43"/>
      <c r="L536" s="47"/>
      <c r="M536" s="232"/>
      <c r="N536" s="233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223</v>
      </c>
      <c r="AU536" s="20" t="s">
        <v>81</v>
      </c>
    </row>
    <row r="537" s="13" customFormat="1">
      <c r="A537" s="13"/>
      <c r="B537" s="234"/>
      <c r="C537" s="235"/>
      <c r="D537" s="236" t="s">
        <v>225</v>
      </c>
      <c r="E537" s="237" t="s">
        <v>19</v>
      </c>
      <c r="F537" s="238" t="s">
        <v>871</v>
      </c>
      <c r="G537" s="235"/>
      <c r="H537" s="239">
        <v>95.099999999999994</v>
      </c>
      <c r="I537" s="240"/>
      <c r="J537" s="235"/>
      <c r="K537" s="235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225</v>
      </c>
      <c r="AU537" s="245" t="s">
        <v>81</v>
      </c>
      <c r="AV537" s="13" t="s">
        <v>81</v>
      </c>
      <c r="AW537" s="13" t="s">
        <v>33</v>
      </c>
      <c r="AX537" s="13" t="s">
        <v>72</v>
      </c>
      <c r="AY537" s="245" t="s">
        <v>214</v>
      </c>
    </row>
    <row r="538" s="14" customFormat="1">
      <c r="A538" s="14"/>
      <c r="B538" s="246"/>
      <c r="C538" s="247"/>
      <c r="D538" s="236" t="s">
        <v>225</v>
      </c>
      <c r="E538" s="248" t="s">
        <v>19</v>
      </c>
      <c r="F538" s="249" t="s">
        <v>227</v>
      </c>
      <c r="G538" s="247"/>
      <c r="H538" s="250">
        <v>95.099999999999994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225</v>
      </c>
      <c r="AU538" s="256" t="s">
        <v>81</v>
      </c>
      <c r="AV538" s="14" t="s">
        <v>104</v>
      </c>
      <c r="AW538" s="14" t="s">
        <v>33</v>
      </c>
      <c r="AX538" s="14" t="s">
        <v>79</v>
      </c>
      <c r="AY538" s="256" t="s">
        <v>214</v>
      </c>
    </row>
    <row r="539" s="2" customFormat="1" ht="24.15" customHeight="1">
      <c r="A539" s="41"/>
      <c r="B539" s="42"/>
      <c r="C539" s="278" t="s">
        <v>872</v>
      </c>
      <c r="D539" s="278" t="s">
        <v>300</v>
      </c>
      <c r="E539" s="279" t="s">
        <v>873</v>
      </c>
      <c r="F539" s="280" t="s">
        <v>874</v>
      </c>
      <c r="G539" s="281" t="s">
        <v>219</v>
      </c>
      <c r="H539" s="282">
        <v>99.855000000000004</v>
      </c>
      <c r="I539" s="283"/>
      <c r="J539" s="284">
        <f>ROUND(I539*H539,2)</f>
        <v>0</v>
      </c>
      <c r="K539" s="280" t="s">
        <v>220</v>
      </c>
      <c r="L539" s="285"/>
      <c r="M539" s="286" t="s">
        <v>19</v>
      </c>
      <c r="N539" s="287" t="s">
        <v>43</v>
      </c>
      <c r="O539" s="87"/>
      <c r="P539" s="225">
        <f>O539*H539</f>
        <v>0</v>
      </c>
      <c r="Q539" s="225">
        <v>0.0020999999999999999</v>
      </c>
      <c r="R539" s="225">
        <f>Q539*H539</f>
        <v>0.20969550000000001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266</v>
      </c>
      <c r="AT539" s="227" t="s">
        <v>300</v>
      </c>
      <c r="AU539" s="227" t="s">
        <v>81</v>
      </c>
      <c r="AY539" s="20" t="s">
        <v>214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79</v>
      </c>
      <c r="BK539" s="228">
        <f>ROUND(I539*H539,2)</f>
        <v>0</v>
      </c>
      <c r="BL539" s="20" t="s">
        <v>221</v>
      </c>
      <c r="BM539" s="227" t="s">
        <v>875</v>
      </c>
    </row>
    <row r="540" s="13" customFormat="1">
      <c r="A540" s="13"/>
      <c r="B540" s="234"/>
      <c r="C540" s="235"/>
      <c r="D540" s="236" t="s">
        <v>225</v>
      </c>
      <c r="E540" s="235"/>
      <c r="F540" s="238" t="s">
        <v>876</v>
      </c>
      <c r="G540" s="235"/>
      <c r="H540" s="239">
        <v>99.855000000000004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225</v>
      </c>
      <c r="AU540" s="245" t="s">
        <v>81</v>
      </c>
      <c r="AV540" s="13" t="s">
        <v>81</v>
      </c>
      <c r="AW540" s="13" t="s">
        <v>4</v>
      </c>
      <c r="AX540" s="13" t="s">
        <v>79</v>
      </c>
      <c r="AY540" s="245" t="s">
        <v>214</v>
      </c>
    </row>
    <row r="541" s="2" customFormat="1" ht="16.5" customHeight="1">
      <c r="A541" s="41"/>
      <c r="B541" s="42"/>
      <c r="C541" s="216" t="s">
        <v>877</v>
      </c>
      <c r="D541" s="216" t="s">
        <v>216</v>
      </c>
      <c r="E541" s="217" t="s">
        <v>878</v>
      </c>
      <c r="F541" s="218" t="s">
        <v>879</v>
      </c>
      <c r="G541" s="219" t="s">
        <v>274</v>
      </c>
      <c r="H541" s="220">
        <v>122.90600000000001</v>
      </c>
      <c r="I541" s="221"/>
      <c r="J541" s="222">
        <f>ROUND(I541*H541,2)</f>
        <v>0</v>
      </c>
      <c r="K541" s="218" t="s">
        <v>220</v>
      </c>
      <c r="L541" s="47"/>
      <c r="M541" s="223" t="s">
        <v>19</v>
      </c>
      <c r="N541" s="224" t="s">
        <v>43</v>
      </c>
      <c r="O541" s="87"/>
      <c r="P541" s="225">
        <f>O541*H541</f>
        <v>0</v>
      </c>
      <c r="Q541" s="225">
        <v>0.00020000000000000001</v>
      </c>
      <c r="R541" s="225">
        <f>Q541*H541</f>
        <v>0.024581200000000001</v>
      </c>
      <c r="S541" s="225">
        <v>0</v>
      </c>
      <c r="T541" s="226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7" t="s">
        <v>338</v>
      </c>
      <c r="AT541" s="227" t="s">
        <v>216</v>
      </c>
      <c r="AU541" s="227" t="s">
        <v>81</v>
      </c>
      <c r="AY541" s="20" t="s">
        <v>214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0" t="s">
        <v>79</v>
      </c>
      <c r="BK541" s="228">
        <f>ROUND(I541*H541,2)</f>
        <v>0</v>
      </c>
      <c r="BL541" s="20" t="s">
        <v>338</v>
      </c>
      <c r="BM541" s="227" t="s">
        <v>880</v>
      </c>
    </row>
    <row r="542" s="2" customFormat="1">
      <c r="A542" s="41"/>
      <c r="B542" s="42"/>
      <c r="C542" s="43"/>
      <c r="D542" s="229" t="s">
        <v>223</v>
      </c>
      <c r="E542" s="43"/>
      <c r="F542" s="230" t="s">
        <v>881</v>
      </c>
      <c r="G542" s="43"/>
      <c r="H542" s="43"/>
      <c r="I542" s="231"/>
      <c r="J542" s="43"/>
      <c r="K542" s="43"/>
      <c r="L542" s="47"/>
      <c r="M542" s="232"/>
      <c r="N542" s="233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223</v>
      </c>
      <c r="AU542" s="20" t="s">
        <v>81</v>
      </c>
    </row>
    <row r="543" s="15" customFormat="1">
      <c r="A543" s="15"/>
      <c r="B543" s="257"/>
      <c r="C543" s="258"/>
      <c r="D543" s="236" t="s">
        <v>225</v>
      </c>
      <c r="E543" s="259" t="s">
        <v>19</v>
      </c>
      <c r="F543" s="260" t="s">
        <v>237</v>
      </c>
      <c r="G543" s="258"/>
      <c r="H543" s="259" t="s">
        <v>19</v>
      </c>
      <c r="I543" s="261"/>
      <c r="J543" s="258"/>
      <c r="K543" s="258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225</v>
      </c>
      <c r="AU543" s="266" t="s">
        <v>81</v>
      </c>
      <c r="AV543" s="15" t="s">
        <v>79</v>
      </c>
      <c r="AW543" s="15" t="s">
        <v>33</v>
      </c>
      <c r="AX543" s="15" t="s">
        <v>72</v>
      </c>
      <c r="AY543" s="266" t="s">
        <v>214</v>
      </c>
    </row>
    <row r="544" s="13" customFormat="1">
      <c r="A544" s="13"/>
      <c r="B544" s="234"/>
      <c r="C544" s="235"/>
      <c r="D544" s="236" t="s">
        <v>225</v>
      </c>
      <c r="E544" s="237" t="s">
        <v>19</v>
      </c>
      <c r="F544" s="238" t="s">
        <v>882</v>
      </c>
      <c r="G544" s="235"/>
      <c r="H544" s="239">
        <v>36.533999999999999</v>
      </c>
      <c r="I544" s="240"/>
      <c r="J544" s="235"/>
      <c r="K544" s="235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225</v>
      </c>
      <c r="AU544" s="245" t="s">
        <v>81</v>
      </c>
      <c r="AV544" s="13" t="s">
        <v>81</v>
      </c>
      <c r="AW544" s="13" t="s">
        <v>33</v>
      </c>
      <c r="AX544" s="13" t="s">
        <v>72</v>
      </c>
      <c r="AY544" s="245" t="s">
        <v>214</v>
      </c>
    </row>
    <row r="545" s="13" customFormat="1">
      <c r="A545" s="13"/>
      <c r="B545" s="234"/>
      <c r="C545" s="235"/>
      <c r="D545" s="236" t="s">
        <v>225</v>
      </c>
      <c r="E545" s="237" t="s">
        <v>19</v>
      </c>
      <c r="F545" s="238" t="s">
        <v>883</v>
      </c>
      <c r="G545" s="235"/>
      <c r="H545" s="239">
        <v>86.372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225</v>
      </c>
      <c r="AU545" s="245" t="s">
        <v>81</v>
      </c>
      <c r="AV545" s="13" t="s">
        <v>81</v>
      </c>
      <c r="AW545" s="13" t="s">
        <v>33</v>
      </c>
      <c r="AX545" s="13" t="s">
        <v>72</v>
      </c>
      <c r="AY545" s="245" t="s">
        <v>214</v>
      </c>
    </row>
    <row r="546" s="14" customFormat="1">
      <c r="A546" s="14"/>
      <c r="B546" s="246"/>
      <c r="C546" s="247"/>
      <c r="D546" s="236" t="s">
        <v>225</v>
      </c>
      <c r="E546" s="248" t="s">
        <v>19</v>
      </c>
      <c r="F546" s="249" t="s">
        <v>227</v>
      </c>
      <c r="G546" s="247"/>
      <c r="H546" s="250">
        <v>122.90600000000001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225</v>
      </c>
      <c r="AU546" s="256" t="s">
        <v>81</v>
      </c>
      <c r="AV546" s="14" t="s">
        <v>104</v>
      </c>
      <c r="AW546" s="14" t="s">
        <v>33</v>
      </c>
      <c r="AX546" s="14" t="s">
        <v>79</v>
      </c>
      <c r="AY546" s="256" t="s">
        <v>214</v>
      </c>
    </row>
    <row r="547" s="2" customFormat="1" ht="24.15" customHeight="1">
      <c r="A547" s="41"/>
      <c r="B547" s="42"/>
      <c r="C547" s="216" t="s">
        <v>884</v>
      </c>
      <c r="D547" s="216" t="s">
        <v>216</v>
      </c>
      <c r="E547" s="217" t="s">
        <v>885</v>
      </c>
      <c r="F547" s="218" t="s">
        <v>886</v>
      </c>
      <c r="G547" s="219" t="s">
        <v>219</v>
      </c>
      <c r="H547" s="220">
        <v>374.80000000000001</v>
      </c>
      <c r="I547" s="221"/>
      <c r="J547" s="222">
        <f>ROUND(I547*H547,2)</f>
        <v>0</v>
      </c>
      <c r="K547" s="218" t="s">
        <v>220</v>
      </c>
      <c r="L547" s="47"/>
      <c r="M547" s="223" t="s">
        <v>19</v>
      </c>
      <c r="N547" s="224" t="s">
        <v>43</v>
      </c>
      <c r="O547" s="87"/>
      <c r="P547" s="225">
        <f>O547*H547</f>
        <v>0</v>
      </c>
      <c r="Q547" s="225">
        <v>0.012200000000000001</v>
      </c>
      <c r="R547" s="225">
        <f>Q547*H547</f>
        <v>4.5725600000000002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338</v>
      </c>
      <c r="AT547" s="227" t="s">
        <v>216</v>
      </c>
      <c r="AU547" s="227" t="s">
        <v>81</v>
      </c>
      <c r="AY547" s="20" t="s">
        <v>214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0" t="s">
        <v>79</v>
      </c>
      <c r="BK547" s="228">
        <f>ROUND(I547*H547,2)</f>
        <v>0</v>
      </c>
      <c r="BL547" s="20" t="s">
        <v>338</v>
      </c>
      <c r="BM547" s="227" t="s">
        <v>887</v>
      </c>
    </row>
    <row r="548" s="2" customFormat="1">
      <c r="A548" s="41"/>
      <c r="B548" s="42"/>
      <c r="C548" s="43"/>
      <c r="D548" s="229" t="s">
        <v>223</v>
      </c>
      <c r="E548" s="43"/>
      <c r="F548" s="230" t="s">
        <v>888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223</v>
      </c>
      <c r="AU548" s="20" t="s">
        <v>81</v>
      </c>
    </row>
    <row r="549" s="13" customFormat="1">
      <c r="A549" s="13"/>
      <c r="B549" s="234"/>
      <c r="C549" s="235"/>
      <c r="D549" s="236" t="s">
        <v>225</v>
      </c>
      <c r="E549" s="237" t="s">
        <v>19</v>
      </c>
      <c r="F549" s="238" t="s">
        <v>889</v>
      </c>
      <c r="G549" s="235"/>
      <c r="H549" s="239">
        <v>135.30000000000001</v>
      </c>
      <c r="I549" s="240"/>
      <c r="J549" s="235"/>
      <c r="K549" s="235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225</v>
      </c>
      <c r="AU549" s="245" t="s">
        <v>81</v>
      </c>
      <c r="AV549" s="13" t="s">
        <v>81</v>
      </c>
      <c r="AW549" s="13" t="s">
        <v>33</v>
      </c>
      <c r="AX549" s="13" t="s">
        <v>72</v>
      </c>
      <c r="AY549" s="245" t="s">
        <v>214</v>
      </c>
    </row>
    <row r="550" s="13" customFormat="1">
      <c r="A550" s="13"/>
      <c r="B550" s="234"/>
      <c r="C550" s="235"/>
      <c r="D550" s="236" t="s">
        <v>225</v>
      </c>
      <c r="E550" s="237" t="s">
        <v>19</v>
      </c>
      <c r="F550" s="238" t="s">
        <v>890</v>
      </c>
      <c r="G550" s="235"/>
      <c r="H550" s="239">
        <v>239.5</v>
      </c>
      <c r="I550" s="240"/>
      <c r="J550" s="235"/>
      <c r="K550" s="235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225</v>
      </c>
      <c r="AU550" s="245" t="s">
        <v>81</v>
      </c>
      <c r="AV550" s="13" t="s">
        <v>81</v>
      </c>
      <c r="AW550" s="13" t="s">
        <v>33</v>
      </c>
      <c r="AX550" s="13" t="s">
        <v>72</v>
      </c>
      <c r="AY550" s="245" t="s">
        <v>214</v>
      </c>
    </row>
    <row r="551" s="14" customFormat="1">
      <c r="A551" s="14"/>
      <c r="B551" s="246"/>
      <c r="C551" s="247"/>
      <c r="D551" s="236" t="s">
        <v>225</v>
      </c>
      <c r="E551" s="248" t="s">
        <v>19</v>
      </c>
      <c r="F551" s="249" t="s">
        <v>227</v>
      </c>
      <c r="G551" s="247"/>
      <c r="H551" s="250">
        <v>374.80000000000001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6" t="s">
        <v>225</v>
      </c>
      <c r="AU551" s="256" t="s">
        <v>81</v>
      </c>
      <c r="AV551" s="14" t="s">
        <v>104</v>
      </c>
      <c r="AW551" s="14" t="s">
        <v>33</v>
      </c>
      <c r="AX551" s="14" t="s">
        <v>79</v>
      </c>
      <c r="AY551" s="256" t="s">
        <v>214</v>
      </c>
    </row>
    <row r="552" s="2" customFormat="1" ht="24.15" customHeight="1">
      <c r="A552" s="41"/>
      <c r="B552" s="42"/>
      <c r="C552" s="216" t="s">
        <v>891</v>
      </c>
      <c r="D552" s="216" t="s">
        <v>216</v>
      </c>
      <c r="E552" s="217" t="s">
        <v>892</v>
      </c>
      <c r="F552" s="218" t="s">
        <v>893</v>
      </c>
      <c r="G552" s="219" t="s">
        <v>219</v>
      </c>
      <c r="H552" s="220">
        <v>57.200000000000003</v>
      </c>
      <c r="I552" s="221"/>
      <c r="J552" s="222">
        <f>ROUND(I552*H552,2)</f>
        <v>0</v>
      </c>
      <c r="K552" s="218" t="s">
        <v>220</v>
      </c>
      <c r="L552" s="47"/>
      <c r="M552" s="223" t="s">
        <v>19</v>
      </c>
      <c r="N552" s="224" t="s">
        <v>43</v>
      </c>
      <c r="O552" s="87"/>
      <c r="P552" s="225">
        <f>O552*H552</f>
        <v>0</v>
      </c>
      <c r="Q552" s="225">
        <v>0.012590000000000001</v>
      </c>
      <c r="R552" s="225">
        <f>Q552*H552</f>
        <v>0.72014800000000001</v>
      </c>
      <c r="S552" s="225">
        <v>0</v>
      </c>
      <c r="T552" s="226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7" t="s">
        <v>338</v>
      </c>
      <c r="AT552" s="227" t="s">
        <v>216</v>
      </c>
      <c r="AU552" s="227" t="s">
        <v>81</v>
      </c>
      <c r="AY552" s="20" t="s">
        <v>214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20" t="s">
        <v>79</v>
      </c>
      <c r="BK552" s="228">
        <f>ROUND(I552*H552,2)</f>
        <v>0</v>
      </c>
      <c r="BL552" s="20" t="s">
        <v>338</v>
      </c>
      <c r="BM552" s="227" t="s">
        <v>894</v>
      </c>
    </row>
    <row r="553" s="2" customFormat="1">
      <c r="A553" s="41"/>
      <c r="B553" s="42"/>
      <c r="C553" s="43"/>
      <c r="D553" s="229" t="s">
        <v>223</v>
      </c>
      <c r="E553" s="43"/>
      <c r="F553" s="230" t="s">
        <v>895</v>
      </c>
      <c r="G553" s="43"/>
      <c r="H553" s="43"/>
      <c r="I553" s="231"/>
      <c r="J553" s="43"/>
      <c r="K553" s="43"/>
      <c r="L553" s="47"/>
      <c r="M553" s="232"/>
      <c r="N553" s="233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223</v>
      </c>
      <c r="AU553" s="20" t="s">
        <v>81</v>
      </c>
    </row>
    <row r="554" s="13" customFormat="1">
      <c r="A554" s="13"/>
      <c r="B554" s="234"/>
      <c r="C554" s="235"/>
      <c r="D554" s="236" t="s">
        <v>225</v>
      </c>
      <c r="E554" s="237" t="s">
        <v>19</v>
      </c>
      <c r="F554" s="238" t="s">
        <v>896</v>
      </c>
      <c r="G554" s="235"/>
      <c r="H554" s="239">
        <v>57.200000000000003</v>
      </c>
      <c r="I554" s="240"/>
      <c r="J554" s="235"/>
      <c r="K554" s="235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225</v>
      </c>
      <c r="AU554" s="245" t="s">
        <v>81</v>
      </c>
      <c r="AV554" s="13" t="s">
        <v>81</v>
      </c>
      <c r="AW554" s="13" t="s">
        <v>33</v>
      </c>
      <c r="AX554" s="13" t="s">
        <v>72</v>
      </c>
      <c r="AY554" s="245" t="s">
        <v>214</v>
      </c>
    </row>
    <row r="555" s="14" customFormat="1">
      <c r="A555" s="14"/>
      <c r="B555" s="246"/>
      <c r="C555" s="247"/>
      <c r="D555" s="236" t="s">
        <v>225</v>
      </c>
      <c r="E555" s="248" t="s">
        <v>19</v>
      </c>
      <c r="F555" s="249" t="s">
        <v>227</v>
      </c>
      <c r="G555" s="247"/>
      <c r="H555" s="250">
        <v>57.200000000000003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225</v>
      </c>
      <c r="AU555" s="256" t="s">
        <v>81</v>
      </c>
      <c r="AV555" s="14" t="s">
        <v>104</v>
      </c>
      <c r="AW555" s="14" t="s">
        <v>33</v>
      </c>
      <c r="AX555" s="14" t="s">
        <v>79</v>
      </c>
      <c r="AY555" s="256" t="s">
        <v>214</v>
      </c>
    </row>
    <row r="556" s="2" customFormat="1" ht="37.8" customHeight="1">
      <c r="A556" s="41"/>
      <c r="B556" s="42"/>
      <c r="C556" s="216" t="s">
        <v>897</v>
      </c>
      <c r="D556" s="216" t="s">
        <v>216</v>
      </c>
      <c r="E556" s="217" t="s">
        <v>898</v>
      </c>
      <c r="F556" s="218" t="s">
        <v>899</v>
      </c>
      <c r="G556" s="219" t="s">
        <v>219</v>
      </c>
      <c r="H556" s="220">
        <v>92.900000000000006</v>
      </c>
      <c r="I556" s="221"/>
      <c r="J556" s="222">
        <f>ROUND(I556*H556,2)</f>
        <v>0</v>
      </c>
      <c r="K556" s="218" t="s">
        <v>220</v>
      </c>
      <c r="L556" s="47"/>
      <c r="M556" s="223" t="s">
        <v>19</v>
      </c>
      <c r="N556" s="224" t="s">
        <v>43</v>
      </c>
      <c r="O556" s="87"/>
      <c r="P556" s="225">
        <f>O556*H556</f>
        <v>0</v>
      </c>
      <c r="Q556" s="225">
        <v>0.01385</v>
      </c>
      <c r="R556" s="225">
        <f>Q556*H556</f>
        <v>1.286665</v>
      </c>
      <c r="S556" s="225">
        <v>0</v>
      </c>
      <c r="T556" s="226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7" t="s">
        <v>338</v>
      </c>
      <c r="AT556" s="227" t="s">
        <v>216</v>
      </c>
      <c r="AU556" s="227" t="s">
        <v>81</v>
      </c>
      <c r="AY556" s="20" t="s">
        <v>214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79</v>
      </c>
      <c r="BK556" s="228">
        <f>ROUND(I556*H556,2)</f>
        <v>0</v>
      </c>
      <c r="BL556" s="20" t="s">
        <v>338</v>
      </c>
      <c r="BM556" s="227" t="s">
        <v>900</v>
      </c>
    </row>
    <row r="557" s="2" customFormat="1">
      <c r="A557" s="41"/>
      <c r="B557" s="42"/>
      <c r="C557" s="43"/>
      <c r="D557" s="229" t="s">
        <v>223</v>
      </c>
      <c r="E557" s="43"/>
      <c r="F557" s="230" t="s">
        <v>901</v>
      </c>
      <c r="G557" s="43"/>
      <c r="H557" s="43"/>
      <c r="I557" s="231"/>
      <c r="J557" s="43"/>
      <c r="K557" s="43"/>
      <c r="L557" s="47"/>
      <c r="M557" s="232"/>
      <c r="N557" s="233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223</v>
      </c>
      <c r="AU557" s="20" t="s">
        <v>81</v>
      </c>
    </row>
    <row r="558" s="13" customFormat="1">
      <c r="A558" s="13"/>
      <c r="B558" s="234"/>
      <c r="C558" s="235"/>
      <c r="D558" s="236" t="s">
        <v>225</v>
      </c>
      <c r="E558" s="237" t="s">
        <v>19</v>
      </c>
      <c r="F558" s="238" t="s">
        <v>902</v>
      </c>
      <c r="G558" s="235"/>
      <c r="H558" s="239">
        <v>92.900000000000006</v>
      </c>
      <c r="I558" s="240"/>
      <c r="J558" s="235"/>
      <c r="K558" s="235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225</v>
      </c>
      <c r="AU558" s="245" t="s">
        <v>81</v>
      </c>
      <c r="AV558" s="13" t="s">
        <v>81</v>
      </c>
      <c r="AW558" s="13" t="s">
        <v>33</v>
      </c>
      <c r="AX558" s="13" t="s">
        <v>72</v>
      </c>
      <c r="AY558" s="245" t="s">
        <v>214</v>
      </c>
    </row>
    <row r="559" s="14" customFormat="1">
      <c r="A559" s="14"/>
      <c r="B559" s="246"/>
      <c r="C559" s="247"/>
      <c r="D559" s="236" t="s">
        <v>225</v>
      </c>
      <c r="E559" s="248" t="s">
        <v>19</v>
      </c>
      <c r="F559" s="249" t="s">
        <v>227</v>
      </c>
      <c r="G559" s="247"/>
      <c r="H559" s="250">
        <v>92.900000000000006</v>
      </c>
      <c r="I559" s="251"/>
      <c r="J559" s="247"/>
      <c r="K559" s="247"/>
      <c r="L559" s="252"/>
      <c r="M559" s="253"/>
      <c r="N559" s="254"/>
      <c r="O559" s="254"/>
      <c r="P559" s="254"/>
      <c r="Q559" s="254"/>
      <c r="R559" s="254"/>
      <c r="S559" s="254"/>
      <c r="T559" s="25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6" t="s">
        <v>225</v>
      </c>
      <c r="AU559" s="256" t="s">
        <v>81</v>
      </c>
      <c r="AV559" s="14" t="s">
        <v>104</v>
      </c>
      <c r="AW559" s="14" t="s">
        <v>33</v>
      </c>
      <c r="AX559" s="14" t="s">
        <v>79</v>
      </c>
      <c r="AY559" s="256" t="s">
        <v>214</v>
      </c>
    </row>
    <row r="560" s="2" customFormat="1" ht="37.8" customHeight="1">
      <c r="A560" s="41"/>
      <c r="B560" s="42"/>
      <c r="C560" s="216" t="s">
        <v>903</v>
      </c>
      <c r="D560" s="216" t="s">
        <v>216</v>
      </c>
      <c r="E560" s="217" t="s">
        <v>904</v>
      </c>
      <c r="F560" s="218" t="s">
        <v>905</v>
      </c>
      <c r="G560" s="219" t="s">
        <v>219</v>
      </c>
      <c r="H560" s="220">
        <v>633</v>
      </c>
      <c r="I560" s="221"/>
      <c r="J560" s="222">
        <f>ROUND(I560*H560,2)</f>
        <v>0</v>
      </c>
      <c r="K560" s="218" t="s">
        <v>220</v>
      </c>
      <c r="L560" s="47"/>
      <c r="M560" s="223" t="s">
        <v>19</v>
      </c>
      <c r="N560" s="224" t="s">
        <v>43</v>
      </c>
      <c r="O560" s="87"/>
      <c r="P560" s="225">
        <f>O560*H560</f>
        <v>0</v>
      </c>
      <c r="Q560" s="225">
        <v>0.031640000000000001</v>
      </c>
      <c r="R560" s="225">
        <f>Q560*H560</f>
        <v>20.028120000000001</v>
      </c>
      <c r="S560" s="225">
        <v>0</v>
      </c>
      <c r="T560" s="226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7" t="s">
        <v>338</v>
      </c>
      <c r="AT560" s="227" t="s">
        <v>216</v>
      </c>
      <c r="AU560" s="227" t="s">
        <v>81</v>
      </c>
      <c r="AY560" s="20" t="s">
        <v>214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20" t="s">
        <v>79</v>
      </c>
      <c r="BK560" s="228">
        <f>ROUND(I560*H560,2)</f>
        <v>0</v>
      </c>
      <c r="BL560" s="20" t="s">
        <v>338</v>
      </c>
      <c r="BM560" s="227" t="s">
        <v>906</v>
      </c>
    </row>
    <row r="561" s="2" customFormat="1">
      <c r="A561" s="41"/>
      <c r="B561" s="42"/>
      <c r="C561" s="43"/>
      <c r="D561" s="229" t="s">
        <v>223</v>
      </c>
      <c r="E561" s="43"/>
      <c r="F561" s="230" t="s">
        <v>907</v>
      </c>
      <c r="G561" s="43"/>
      <c r="H561" s="43"/>
      <c r="I561" s="231"/>
      <c r="J561" s="43"/>
      <c r="K561" s="43"/>
      <c r="L561" s="47"/>
      <c r="M561" s="232"/>
      <c r="N561" s="233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223</v>
      </c>
      <c r="AU561" s="20" t="s">
        <v>81</v>
      </c>
    </row>
    <row r="562" s="13" customFormat="1">
      <c r="A562" s="13"/>
      <c r="B562" s="234"/>
      <c r="C562" s="235"/>
      <c r="D562" s="236" t="s">
        <v>225</v>
      </c>
      <c r="E562" s="237" t="s">
        <v>19</v>
      </c>
      <c r="F562" s="238" t="s">
        <v>908</v>
      </c>
      <c r="G562" s="235"/>
      <c r="H562" s="239">
        <v>633</v>
      </c>
      <c r="I562" s="240"/>
      <c r="J562" s="235"/>
      <c r="K562" s="235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225</v>
      </c>
      <c r="AU562" s="245" t="s">
        <v>81</v>
      </c>
      <c r="AV562" s="13" t="s">
        <v>81</v>
      </c>
      <c r="AW562" s="13" t="s">
        <v>33</v>
      </c>
      <c r="AX562" s="13" t="s">
        <v>72</v>
      </c>
      <c r="AY562" s="245" t="s">
        <v>214</v>
      </c>
    </row>
    <row r="563" s="14" customFormat="1">
      <c r="A563" s="14"/>
      <c r="B563" s="246"/>
      <c r="C563" s="247"/>
      <c r="D563" s="236" t="s">
        <v>225</v>
      </c>
      <c r="E563" s="248" t="s">
        <v>19</v>
      </c>
      <c r="F563" s="249" t="s">
        <v>227</v>
      </c>
      <c r="G563" s="247"/>
      <c r="H563" s="250">
        <v>633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225</v>
      </c>
      <c r="AU563" s="256" t="s">
        <v>81</v>
      </c>
      <c r="AV563" s="14" t="s">
        <v>104</v>
      </c>
      <c r="AW563" s="14" t="s">
        <v>33</v>
      </c>
      <c r="AX563" s="14" t="s">
        <v>79</v>
      </c>
      <c r="AY563" s="256" t="s">
        <v>214</v>
      </c>
    </row>
    <row r="564" s="2" customFormat="1" ht="24.15" customHeight="1">
      <c r="A564" s="41"/>
      <c r="B564" s="42"/>
      <c r="C564" s="216" t="s">
        <v>909</v>
      </c>
      <c r="D564" s="216" t="s">
        <v>216</v>
      </c>
      <c r="E564" s="217" t="s">
        <v>910</v>
      </c>
      <c r="F564" s="218" t="s">
        <v>911</v>
      </c>
      <c r="G564" s="219" t="s">
        <v>219</v>
      </c>
      <c r="H564" s="220">
        <v>1157.9000000000001</v>
      </c>
      <c r="I564" s="221"/>
      <c r="J564" s="222">
        <f>ROUND(I564*H564,2)</f>
        <v>0</v>
      </c>
      <c r="K564" s="218" t="s">
        <v>220</v>
      </c>
      <c r="L564" s="47"/>
      <c r="M564" s="223" t="s">
        <v>19</v>
      </c>
      <c r="N564" s="224" t="s">
        <v>43</v>
      </c>
      <c r="O564" s="87"/>
      <c r="P564" s="225">
        <f>O564*H564</f>
        <v>0</v>
      </c>
      <c r="Q564" s="225">
        <v>0.00010000000000000001</v>
      </c>
      <c r="R564" s="225">
        <f>Q564*H564</f>
        <v>0.11579000000000002</v>
      </c>
      <c r="S564" s="225">
        <v>0</v>
      </c>
      <c r="T564" s="22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7" t="s">
        <v>338</v>
      </c>
      <c r="AT564" s="227" t="s">
        <v>216</v>
      </c>
      <c r="AU564" s="227" t="s">
        <v>81</v>
      </c>
      <c r="AY564" s="20" t="s">
        <v>214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79</v>
      </c>
      <c r="BK564" s="228">
        <f>ROUND(I564*H564,2)</f>
        <v>0</v>
      </c>
      <c r="BL564" s="20" t="s">
        <v>338</v>
      </c>
      <c r="BM564" s="227" t="s">
        <v>912</v>
      </c>
    </row>
    <row r="565" s="2" customFormat="1">
      <c r="A565" s="41"/>
      <c r="B565" s="42"/>
      <c r="C565" s="43"/>
      <c r="D565" s="229" t="s">
        <v>223</v>
      </c>
      <c r="E565" s="43"/>
      <c r="F565" s="230" t="s">
        <v>913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223</v>
      </c>
      <c r="AU565" s="20" t="s">
        <v>81</v>
      </c>
    </row>
    <row r="566" s="2" customFormat="1" ht="37.8" customHeight="1">
      <c r="A566" s="41"/>
      <c r="B566" s="42"/>
      <c r="C566" s="216" t="s">
        <v>914</v>
      </c>
      <c r="D566" s="216" t="s">
        <v>216</v>
      </c>
      <c r="E566" s="217" t="s">
        <v>915</v>
      </c>
      <c r="F566" s="218" t="s">
        <v>916</v>
      </c>
      <c r="G566" s="219" t="s">
        <v>282</v>
      </c>
      <c r="H566" s="220">
        <v>27.388000000000002</v>
      </c>
      <c r="I566" s="221"/>
      <c r="J566" s="222">
        <f>ROUND(I566*H566,2)</f>
        <v>0</v>
      </c>
      <c r="K566" s="218" t="s">
        <v>220</v>
      </c>
      <c r="L566" s="47"/>
      <c r="M566" s="223" t="s">
        <v>19</v>
      </c>
      <c r="N566" s="224" t="s">
        <v>43</v>
      </c>
      <c r="O566" s="87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7" t="s">
        <v>338</v>
      </c>
      <c r="AT566" s="227" t="s">
        <v>216</v>
      </c>
      <c r="AU566" s="227" t="s">
        <v>81</v>
      </c>
      <c r="AY566" s="20" t="s">
        <v>214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79</v>
      </c>
      <c r="BK566" s="228">
        <f>ROUND(I566*H566,2)</f>
        <v>0</v>
      </c>
      <c r="BL566" s="20" t="s">
        <v>338</v>
      </c>
      <c r="BM566" s="227" t="s">
        <v>917</v>
      </c>
    </row>
    <row r="567" s="2" customFormat="1">
      <c r="A567" s="41"/>
      <c r="B567" s="42"/>
      <c r="C567" s="43"/>
      <c r="D567" s="229" t="s">
        <v>223</v>
      </c>
      <c r="E567" s="43"/>
      <c r="F567" s="230" t="s">
        <v>918</v>
      </c>
      <c r="G567" s="43"/>
      <c r="H567" s="43"/>
      <c r="I567" s="231"/>
      <c r="J567" s="43"/>
      <c r="K567" s="43"/>
      <c r="L567" s="47"/>
      <c r="M567" s="232"/>
      <c r="N567" s="233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223</v>
      </c>
      <c r="AU567" s="20" t="s">
        <v>81</v>
      </c>
    </row>
    <row r="568" s="12" customFormat="1" ht="22.8" customHeight="1">
      <c r="A568" s="12"/>
      <c r="B568" s="200"/>
      <c r="C568" s="201"/>
      <c r="D568" s="202" t="s">
        <v>71</v>
      </c>
      <c r="E568" s="214" t="s">
        <v>919</v>
      </c>
      <c r="F568" s="214" t="s">
        <v>920</v>
      </c>
      <c r="G568" s="201"/>
      <c r="H568" s="201"/>
      <c r="I568" s="204"/>
      <c r="J568" s="215">
        <f>BK568</f>
        <v>0</v>
      </c>
      <c r="K568" s="201"/>
      <c r="L568" s="206"/>
      <c r="M568" s="207"/>
      <c r="N568" s="208"/>
      <c r="O568" s="208"/>
      <c r="P568" s="209">
        <f>SUM(P569:P601)</f>
        <v>0</v>
      </c>
      <c r="Q568" s="208"/>
      <c r="R568" s="209">
        <f>SUM(R569:R601)</f>
        <v>0</v>
      </c>
      <c r="S568" s="208"/>
      <c r="T568" s="210">
        <f>SUM(T569:T601)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11" t="s">
        <v>81</v>
      </c>
      <c r="AT568" s="212" t="s">
        <v>71</v>
      </c>
      <c r="AU568" s="212" t="s">
        <v>79</v>
      </c>
      <c r="AY568" s="211" t="s">
        <v>214</v>
      </c>
      <c r="BK568" s="213">
        <f>SUM(BK569:BK601)</f>
        <v>0</v>
      </c>
    </row>
    <row r="569" s="2" customFormat="1" ht="145.5" customHeight="1">
      <c r="A569" s="41"/>
      <c r="B569" s="42"/>
      <c r="C569" s="216" t="s">
        <v>921</v>
      </c>
      <c r="D569" s="216" t="s">
        <v>216</v>
      </c>
      <c r="E569" s="217" t="s">
        <v>922</v>
      </c>
      <c r="F569" s="218" t="s">
        <v>923</v>
      </c>
      <c r="G569" s="219" t="s">
        <v>219</v>
      </c>
      <c r="H569" s="220">
        <v>217.69900000000001</v>
      </c>
      <c r="I569" s="221"/>
      <c r="J569" s="222">
        <f>ROUND(I569*H569,2)</f>
        <v>0</v>
      </c>
      <c r="K569" s="218" t="s">
        <v>19</v>
      </c>
      <c r="L569" s="47"/>
      <c r="M569" s="223" t="s">
        <v>19</v>
      </c>
      <c r="N569" s="224" t="s">
        <v>43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338</v>
      </c>
      <c r="AT569" s="227" t="s">
        <v>216</v>
      </c>
      <c r="AU569" s="227" t="s">
        <v>81</v>
      </c>
      <c r="AY569" s="20" t="s">
        <v>214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79</v>
      </c>
      <c r="BK569" s="228">
        <f>ROUND(I569*H569,2)</f>
        <v>0</v>
      </c>
      <c r="BL569" s="20" t="s">
        <v>338</v>
      </c>
      <c r="BM569" s="227" t="s">
        <v>924</v>
      </c>
    </row>
    <row r="570" s="13" customFormat="1">
      <c r="A570" s="13"/>
      <c r="B570" s="234"/>
      <c r="C570" s="235"/>
      <c r="D570" s="236" t="s">
        <v>225</v>
      </c>
      <c r="E570" s="237" t="s">
        <v>19</v>
      </c>
      <c r="F570" s="238" t="s">
        <v>925</v>
      </c>
      <c r="G570" s="235"/>
      <c r="H570" s="239">
        <v>217.69900000000001</v>
      </c>
      <c r="I570" s="240"/>
      <c r="J570" s="235"/>
      <c r="K570" s="235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225</v>
      </c>
      <c r="AU570" s="245" t="s">
        <v>81</v>
      </c>
      <c r="AV570" s="13" t="s">
        <v>81</v>
      </c>
      <c r="AW570" s="13" t="s">
        <v>33</v>
      </c>
      <c r="AX570" s="13" t="s">
        <v>72</v>
      </c>
      <c r="AY570" s="245" t="s">
        <v>214</v>
      </c>
    </row>
    <row r="571" s="14" customFormat="1">
      <c r="A571" s="14"/>
      <c r="B571" s="246"/>
      <c r="C571" s="247"/>
      <c r="D571" s="236" t="s">
        <v>225</v>
      </c>
      <c r="E571" s="248" t="s">
        <v>19</v>
      </c>
      <c r="F571" s="249" t="s">
        <v>227</v>
      </c>
      <c r="G571" s="247"/>
      <c r="H571" s="250">
        <v>217.69900000000001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6" t="s">
        <v>225</v>
      </c>
      <c r="AU571" s="256" t="s">
        <v>81</v>
      </c>
      <c r="AV571" s="14" t="s">
        <v>104</v>
      </c>
      <c r="AW571" s="14" t="s">
        <v>33</v>
      </c>
      <c r="AX571" s="14" t="s">
        <v>79</v>
      </c>
      <c r="AY571" s="256" t="s">
        <v>214</v>
      </c>
    </row>
    <row r="572" s="2" customFormat="1" ht="145.5" customHeight="1">
      <c r="A572" s="41"/>
      <c r="B572" s="42"/>
      <c r="C572" s="216" t="s">
        <v>926</v>
      </c>
      <c r="D572" s="216" t="s">
        <v>216</v>
      </c>
      <c r="E572" s="217" t="s">
        <v>927</v>
      </c>
      <c r="F572" s="218" t="s">
        <v>928</v>
      </c>
      <c r="G572" s="219" t="s">
        <v>219</v>
      </c>
      <c r="H572" s="220">
        <v>126.09099999999999</v>
      </c>
      <c r="I572" s="221"/>
      <c r="J572" s="222">
        <f>ROUND(I572*H572,2)</f>
        <v>0</v>
      </c>
      <c r="K572" s="218" t="s">
        <v>19</v>
      </c>
      <c r="L572" s="47"/>
      <c r="M572" s="223" t="s">
        <v>19</v>
      </c>
      <c r="N572" s="224" t="s">
        <v>43</v>
      </c>
      <c r="O572" s="87"/>
      <c r="P572" s="225">
        <f>O572*H572</f>
        <v>0</v>
      </c>
      <c r="Q572" s="225">
        <v>0</v>
      </c>
      <c r="R572" s="225">
        <f>Q572*H572</f>
        <v>0</v>
      </c>
      <c r="S572" s="225">
        <v>0</v>
      </c>
      <c r="T572" s="22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338</v>
      </c>
      <c r="AT572" s="227" t="s">
        <v>216</v>
      </c>
      <c r="AU572" s="227" t="s">
        <v>81</v>
      </c>
      <c r="AY572" s="20" t="s">
        <v>214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20" t="s">
        <v>79</v>
      </c>
      <c r="BK572" s="228">
        <f>ROUND(I572*H572,2)</f>
        <v>0</v>
      </c>
      <c r="BL572" s="20" t="s">
        <v>338</v>
      </c>
      <c r="BM572" s="227" t="s">
        <v>929</v>
      </c>
    </row>
    <row r="573" s="13" customFormat="1">
      <c r="A573" s="13"/>
      <c r="B573" s="234"/>
      <c r="C573" s="235"/>
      <c r="D573" s="236" t="s">
        <v>225</v>
      </c>
      <c r="E573" s="237" t="s">
        <v>19</v>
      </c>
      <c r="F573" s="238" t="s">
        <v>930</v>
      </c>
      <c r="G573" s="235"/>
      <c r="H573" s="239">
        <v>126.09099999999999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225</v>
      </c>
      <c r="AU573" s="245" t="s">
        <v>81</v>
      </c>
      <c r="AV573" s="13" t="s">
        <v>81</v>
      </c>
      <c r="AW573" s="13" t="s">
        <v>33</v>
      </c>
      <c r="AX573" s="13" t="s">
        <v>72</v>
      </c>
      <c r="AY573" s="245" t="s">
        <v>214</v>
      </c>
    </row>
    <row r="574" s="14" customFormat="1">
      <c r="A574" s="14"/>
      <c r="B574" s="246"/>
      <c r="C574" s="247"/>
      <c r="D574" s="236" t="s">
        <v>225</v>
      </c>
      <c r="E574" s="248" t="s">
        <v>19</v>
      </c>
      <c r="F574" s="249" t="s">
        <v>227</v>
      </c>
      <c r="G574" s="247"/>
      <c r="H574" s="250">
        <v>126.09099999999999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225</v>
      </c>
      <c r="AU574" s="256" t="s">
        <v>81</v>
      </c>
      <c r="AV574" s="14" t="s">
        <v>104</v>
      </c>
      <c r="AW574" s="14" t="s">
        <v>33</v>
      </c>
      <c r="AX574" s="14" t="s">
        <v>79</v>
      </c>
      <c r="AY574" s="256" t="s">
        <v>214</v>
      </c>
    </row>
    <row r="575" s="2" customFormat="1" ht="145.5" customHeight="1">
      <c r="A575" s="41"/>
      <c r="B575" s="42"/>
      <c r="C575" s="216" t="s">
        <v>931</v>
      </c>
      <c r="D575" s="216" t="s">
        <v>216</v>
      </c>
      <c r="E575" s="217" t="s">
        <v>932</v>
      </c>
      <c r="F575" s="218" t="s">
        <v>933</v>
      </c>
      <c r="G575" s="219" t="s">
        <v>219</v>
      </c>
      <c r="H575" s="220">
        <v>13.800000000000001</v>
      </c>
      <c r="I575" s="221"/>
      <c r="J575" s="222">
        <f>ROUND(I575*H575,2)</f>
        <v>0</v>
      </c>
      <c r="K575" s="218" t="s">
        <v>19</v>
      </c>
      <c r="L575" s="47"/>
      <c r="M575" s="223" t="s">
        <v>19</v>
      </c>
      <c r="N575" s="224" t="s">
        <v>43</v>
      </c>
      <c r="O575" s="87"/>
      <c r="P575" s="225">
        <f>O575*H575</f>
        <v>0</v>
      </c>
      <c r="Q575" s="225">
        <v>0</v>
      </c>
      <c r="R575" s="225">
        <f>Q575*H575</f>
        <v>0</v>
      </c>
      <c r="S575" s="225">
        <v>0</v>
      </c>
      <c r="T575" s="226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7" t="s">
        <v>338</v>
      </c>
      <c r="AT575" s="227" t="s">
        <v>216</v>
      </c>
      <c r="AU575" s="227" t="s">
        <v>81</v>
      </c>
      <c r="AY575" s="20" t="s">
        <v>214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20" t="s">
        <v>79</v>
      </c>
      <c r="BK575" s="228">
        <f>ROUND(I575*H575,2)</f>
        <v>0</v>
      </c>
      <c r="BL575" s="20" t="s">
        <v>338</v>
      </c>
      <c r="BM575" s="227" t="s">
        <v>934</v>
      </c>
    </row>
    <row r="576" s="13" customFormat="1">
      <c r="A576" s="13"/>
      <c r="B576" s="234"/>
      <c r="C576" s="235"/>
      <c r="D576" s="236" t="s">
        <v>225</v>
      </c>
      <c r="E576" s="237" t="s">
        <v>19</v>
      </c>
      <c r="F576" s="238" t="s">
        <v>935</v>
      </c>
      <c r="G576" s="235"/>
      <c r="H576" s="239">
        <v>13.800000000000001</v>
      </c>
      <c r="I576" s="240"/>
      <c r="J576" s="235"/>
      <c r="K576" s="235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225</v>
      </c>
      <c r="AU576" s="245" t="s">
        <v>81</v>
      </c>
      <c r="AV576" s="13" t="s">
        <v>81</v>
      </c>
      <c r="AW576" s="13" t="s">
        <v>33</v>
      </c>
      <c r="AX576" s="13" t="s">
        <v>72</v>
      </c>
      <c r="AY576" s="245" t="s">
        <v>214</v>
      </c>
    </row>
    <row r="577" s="14" customFormat="1">
      <c r="A577" s="14"/>
      <c r="B577" s="246"/>
      <c r="C577" s="247"/>
      <c r="D577" s="236" t="s">
        <v>225</v>
      </c>
      <c r="E577" s="248" t="s">
        <v>19</v>
      </c>
      <c r="F577" s="249" t="s">
        <v>227</v>
      </c>
      <c r="G577" s="247"/>
      <c r="H577" s="250">
        <v>13.800000000000001</v>
      </c>
      <c r="I577" s="251"/>
      <c r="J577" s="247"/>
      <c r="K577" s="247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225</v>
      </c>
      <c r="AU577" s="256" t="s">
        <v>81</v>
      </c>
      <c r="AV577" s="14" t="s">
        <v>104</v>
      </c>
      <c r="AW577" s="14" t="s">
        <v>33</v>
      </c>
      <c r="AX577" s="14" t="s">
        <v>79</v>
      </c>
      <c r="AY577" s="256" t="s">
        <v>214</v>
      </c>
    </row>
    <row r="578" s="2" customFormat="1" ht="55.5" customHeight="1">
      <c r="A578" s="41"/>
      <c r="B578" s="42"/>
      <c r="C578" s="216" t="s">
        <v>936</v>
      </c>
      <c r="D578" s="216" t="s">
        <v>216</v>
      </c>
      <c r="E578" s="217" t="s">
        <v>937</v>
      </c>
      <c r="F578" s="218" t="s">
        <v>938</v>
      </c>
      <c r="G578" s="219" t="s">
        <v>219</v>
      </c>
      <c r="H578" s="220">
        <v>270.214</v>
      </c>
      <c r="I578" s="221"/>
      <c r="J578" s="222">
        <f>ROUND(I578*H578,2)</f>
        <v>0</v>
      </c>
      <c r="K578" s="218" t="s">
        <v>19</v>
      </c>
      <c r="L578" s="47"/>
      <c r="M578" s="223" t="s">
        <v>19</v>
      </c>
      <c r="N578" s="224" t="s">
        <v>43</v>
      </c>
      <c r="O578" s="87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338</v>
      </c>
      <c r="AT578" s="227" t="s">
        <v>216</v>
      </c>
      <c r="AU578" s="227" t="s">
        <v>81</v>
      </c>
      <c r="AY578" s="20" t="s">
        <v>214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79</v>
      </c>
      <c r="BK578" s="228">
        <f>ROUND(I578*H578,2)</f>
        <v>0</v>
      </c>
      <c r="BL578" s="20" t="s">
        <v>338</v>
      </c>
      <c r="BM578" s="227" t="s">
        <v>939</v>
      </c>
    </row>
    <row r="579" s="13" customFormat="1">
      <c r="A579" s="13"/>
      <c r="B579" s="234"/>
      <c r="C579" s="235"/>
      <c r="D579" s="236" t="s">
        <v>225</v>
      </c>
      <c r="E579" s="237" t="s">
        <v>19</v>
      </c>
      <c r="F579" s="238" t="s">
        <v>940</v>
      </c>
      <c r="G579" s="235"/>
      <c r="H579" s="239">
        <v>270.214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225</v>
      </c>
      <c r="AU579" s="245" t="s">
        <v>81</v>
      </c>
      <c r="AV579" s="13" t="s">
        <v>81</v>
      </c>
      <c r="AW579" s="13" t="s">
        <v>33</v>
      </c>
      <c r="AX579" s="13" t="s">
        <v>72</v>
      </c>
      <c r="AY579" s="245" t="s">
        <v>214</v>
      </c>
    </row>
    <row r="580" s="14" customFormat="1">
      <c r="A580" s="14"/>
      <c r="B580" s="246"/>
      <c r="C580" s="247"/>
      <c r="D580" s="236" t="s">
        <v>225</v>
      </c>
      <c r="E580" s="248" t="s">
        <v>19</v>
      </c>
      <c r="F580" s="249" t="s">
        <v>227</v>
      </c>
      <c r="G580" s="247"/>
      <c r="H580" s="250">
        <v>270.214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225</v>
      </c>
      <c r="AU580" s="256" t="s">
        <v>81</v>
      </c>
      <c r="AV580" s="14" t="s">
        <v>104</v>
      </c>
      <c r="AW580" s="14" t="s">
        <v>33</v>
      </c>
      <c r="AX580" s="14" t="s">
        <v>79</v>
      </c>
      <c r="AY580" s="256" t="s">
        <v>214</v>
      </c>
    </row>
    <row r="581" s="2" customFormat="1" ht="55.5" customHeight="1">
      <c r="A581" s="41"/>
      <c r="B581" s="42"/>
      <c r="C581" s="216" t="s">
        <v>941</v>
      </c>
      <c r="D581" s="216" t="s">
        <v>216</v>
      </c>
      <c r="E581" s="217" t="s">
        <v>942</v>
      </c>
      <c r="F581" s="218" t="s">
        <v>943</v>
      </c>
      <c r="G581" s="219" t="s">
        <v>219</v>
      </c>
      <c r="H581" s="220">
        <v>137.684</v>
      </c>
      <c r="I581" s="221"/>
      <c r="J581" s="222">
        <f>ROUND(I581*H581,2)</f>
        <v>0</v>
      </c>
      <c r="K581" s="218" t="s">
        <v>19</v>
      </c>
      <c r="L581" s="47"/>
      <c r="M581" s="223" t="s">
        <v>19</v>
      </c>
      <c r="N581" s="224" t="s">
        <v>43</v>
      </c>
      <c r="O581" s="87"/>
      <c r="P581" s="225">
        <f>O581*H581</f>
        <v>0</v>
      </c>
      <c r="Q581" s="225">
        <v>0</v>
      </c>
      <c r="R581" s="225">
        <f>Q581*H581</f>
        <v>0</v>
      </c>
      <c r="S581" s="225">
        <v>0</v>
      </c>
      <c r="T581" s="226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7" t="s">
        <v>338</v>
      </c>
      <c r="AT581" s="227" t="s">
        <v>216</v>
      </c>
      <c r="AU581" s="227" t="s">
        <v>81</v>
      </c>
      <c r="AY581" s="20" t="s">
        <v>214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20" t="s">
        <v>79</v>
      </c>
      <c r="BK581" s="228">
        <f>ROUND(I581*H581,2)</f>
        <v>0</v>
      </c>
      <c r="BL581" s="20" t="s">
        <v>338</v>
      </c>
      <c r="BM581" s="227" t="s">
        <v>944</v>
      </c>
    </row>
    <row r="582" s="13" customFormat="1">
      <c r="A582" s="13"/>
      <c r="B582" s="234"/>
      <c r="C582" s="235"/>
      <c r="D582" s="236" t="s">
        <v>225</v>
      </c>
      <c r="E582" s="237" t="s">
        <v>19</v>
      </c>
      <c r="F582" s="238" t="s">
        <v>945</v>
      </c>
      <c r="G582" s="235"/>
      <c r="H582" s="239">
        <v>32.131999999999998</v>
      </c>
      <c r="I582" s="240"/>
      <c r="J582" s="235"/>
      <c r="K582" s="235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225</v>
      </c>
      <c r="AU582" s="245" t="s">
        <v>81</v>
      </c>
      <c r="AV582" s="13" t="s">
        <v>81</v>
      </c>
      <c r="AW582" s="13" t="s">
        <v>33</v>
      </c>
      <c r="AX582" s="13" t="s">
        <v>72</v>
      </c>
      <c r="AY582" s="245" t="s">
        <v>214</v>
      </c>
    </row>
    <row r="583" s="13" customFormat="1">
      <c r="A583" s="13"/>
      <c r="B583" s="234"/>
      <c r="C583" s="235"/>
      <c r="D583" s="236" t="s">
        <v>225</v>
      </c>
      <c r="E583" s="237" t="s">
        <v>19</v>
      </c>
      <c r="F583" s="238" t="s">
        <v>946</v>
      </c>
      <c r="G583" s="235"/>
      <c r="H583" s="239">
        <v>30.346</v>
      </c>
      <c r="I583" s="240"/>
      <c r="J583" s="235"/>
      <c r="K583" s="235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225</v>
      </c>
      <c r="AU583" s="245" t="s">
        <v>81</v>
      </c>
      <c r="AV583" s="13" t="s">
        <v>81</v>
      </c>
      <c r="AW583" s="13" t="s">
        <v>33</v>
      </c>
      <c r="AX583" s="13" t="s">
        <v>72</v>
      </c>
      <c r="AY583" s="245" t="s">
        <v>214</v>
      </c>
    </row>
    <row r="584" s="13" customFormat="1">
      <c r="A584" s="13"/>
      <c r="B584" s="234"/>
      <c r="C584" s="235"/>
      <c r="D584" s="236" t="s">
        <v>225</v>
      </c>
      <c r="E584" s="237" t="s">
        <v>19</v>
      </c>
      <c r="F584" s="238" t="s">
        <v>947</v>
      </c>
      <c r="G584" s="235"/>
      <c r="H584" s="239">
        <v>75.206000000000003</v>
      </c>
      <c r="I584" s="240"/>
      <c r="J584" s="235"/>
      <c r="K584" s="235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225</v>
      </c>
      <c r="AU584" s="245" t="s">
        <v>81</v>
      </c>
      <c r="AV584" s="13" t="s">
        <v>81</v>
      </c>
      <c r="AW584" s="13" t="s">
        <v>33</v>
      </c>
      <c r="AX584" s="13" t="s">
        <v>72</v>
      </c>
      <c r="AY584" s="245" t="s">
        <v>214</v>
      </c>
    </row>
    <row r="585" s="14" customFormat="1">
      <c r="A585" s="14"/>
      <c r="B585" s="246"/>
      <c r="C585" s="247"/>
      <c r="D585" s="236" t="s">
        <v>225</v>
      </c>
      <c r="E585" s="248" t="s">
        <v>19</v>
      </c>
      <c r="F585" s="249" t="s">
        <v>227</v>
      </c>
      <c r="G585" s="247"/>
      <c r="H585" s="250">
        <v>137.684</v>
      </c>
      <c r="I585" s="251"/>
      <c r="J585" s="247"/>
      <c r="K585" s="247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225</v>
      </c>
      <c r="AU585" s="256" t="s">
        <v>81</v>
      </c>
      <c r="AV585" s="14" t="s">
        <v>104</v>
      </c>
      <c r="AW585" s="14" t="s">
        <v>33</v>
      </c>
      <c r="AX585" s="14" t="s">
        <v>79</v>
      </c>
      <c r="AY585" s="256" t="s">
        <v>214</v>
      </c>
    </row>
    <row r="586" s="2" customFormat="1" ht="49.05" customHeight="1">
      <c r="A586" s="41"/>
      <c r="B586" s="42"/>
      <c r="C586" s="216" t="s">
        <v>948</v>
      </c>
      <c r="D586" s="216" t="s">
        <v>216</v>
      </c>
      <c r="E586" s="217" t="s">
        <v>949</v>
      </c>
      <c r="F586" s="218" t="s">
        <v>950</v>
      </c>
      <c r="G586" s="219" t="s">
        <v>219</v>
      </c>
      <c r="H586" s="220">
        <v>196.30699999999999</v>
      </c>
      <c r="I586" s="221"/>
      <c r="J586" s="222">
        <f>ROUND(I586*H586,2)</f>
        <v>0</v>
      </c>
      <c r="K586" s="218" t="s">
        <v>19</v>
      </c>
      <c r="L586" s="47"/>
      <c r="M586" s="223" t="s">
        <v>19</v>
      </c>
      <c r="N586" s="224" t="s">
        <v>43</v>
      </c>
      <c r="O586" s="87"/>
      <c r="P586" s="225">
        <f>O586*H586</f>
        <v>0</v>
      </c>
      <c r="Q586" s="225">
        <v>0</v>
      </c>
      <c r="R586" s="225">
        <f>Q586*H586</f>
        <v>0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338</v>
      </c>
      <c r="AT586" s="227" t="s">
        <v>216</v>
      </c>
      <c r="AU586" s="227" t="s">
        <v>81</v>
      </c>
      <c r="AY586" s="20" t="s">
        <v>214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79</v>
      </c>
      <c r="BK586" s="228">
        <f>ROUND(I586*H586,2)</f>
        <v>0</v>
      </c>
      <c r="BL586" s="20" t="s">
        <v>338</v>
      </c>
      <c r="BM586" s="227" t="s">
        <v>951</v>
      </c>
    </row>
    <row r="587" s="13" customFormat="1">
      <c r="A587" s="13"/>
      <c r="B587" s="234"/>
      <c r="C587" s="235"/>
      <c r="D587" s="236" t="s">
        <v>225</v>
      </c>
      <c r="E587" s="237" t="s">
        <v>19</v>
      </c>
      <c r="F587" s="238" t="s">
        <v>952</v>
      </c>
      <c r="G587" s="235"/>
      <c r="H587" s="239">
        <v>179.643</v>
      </c>
      <c r="I587" s="240"/>
      <c r="J587" s="235"/>
      <c r="K587" s="235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225</v>
      </c>
      <c r="AU587" s="245" t="s">
        <v>81</v>
      </c>
      <c r="AV587" s="13" t="s">
        <v>81</v>
      </c>
      <c r="AW587" s="13" t="s">
        <v>33</v>
      </c>
      <c r="AX587" s="13" t="s">
        <v>72</v>
      </c>
      <c r="AY587" s="245" t="s">
        <v>214</v>
      </c>
    </row>
    <row r="588" s="13" customFormat="1">
      <c r="A588" s="13"/>
      <c r="B588" s="234"/>
      <c r="C588" s="235"/>
      <c r="D588" s="236" t="s">
        <v>225</v>
      </c>
      <c r="E588" s="237" t="s">
        <v>19</v>
      </c>
      <c r="F588" s="238" t="s">
        <v>953</v>
      </c>
      <c r="G588" s="235"/>
      <c r="H588" s="239">
        <v>16.664000000000001</v>
      </c>
      <c r="I588" s="240"/>
      <c r="J588" s="235"/>
      <c r="K588" s="235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225</v>
      </c>
      <c r="AU588" s="245" t="s">
        <v>81</v>
      </c>
      <c r="AV588" s="13" t="s">
        <v>81</v>
      </c>
      <c r="AW588" s="13" t="s">
        <v>33</v>
      </c>
      <c r="AX588" s="13" t="s">
        <v>72</v>
      </c>
      <c r="AY588" s="245" t="s">
        <v>214</v>
      </c>
    </row>
    <row r="589" s="14" customFormat="1">
      <c r="A589" s="14"/>
      <c r="B589" s="246"/>
      <c r="C589" s="247"/>
      <c r="D589" s="236" t="s">
        <v>225</v>
      </c>
      <c r="E589" s="248" t="s">
        <v>19</v>
      </c>
      <c r="F589" s="249" t="s">
        <v>227</v>
      </c>
      <c r="G589" s="247"/>
      <c r="H589" s="250">
        <v>196.30699999999999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225</v>
      </c>
      <c r="AU589" s="256" t="s">
        <v>81</v>
      </c>
      <c r="AV589" s="14" t="s">
        <v>104</v>
      </c>
      <c r="AW589" s="14" t="s">
        <v>33</v>
      </c>
      <c r="AX589" s="14" t="s">
        <v>79</v>
      </c>
      <c r="AY589" s="256" t="s">
        <v>214</v>
      </c>
    </row>
    <row r="590" s="2" customFormat="1" ht="49.05" customHeight="1">
      <c r="A590" s="41"/>
      <c r="B590" s="42"/>
      <c r="C590" s="216" t="s">
        <v>954</v>
      </c>
      <c r="D590" s="216" t="s">
        <v>216</v>
      </c>
      <c r="E590" s="217" t="s">
        <v>955</v>
      </c>
      <c r="F590" s="218" t="s">
        <v>956</v>
      </c>
      <c r="G590" s="219" t="s">
        <v>219</v>
      </c>
      <c r="H590" s="220">
        <v>185.29300000000001</v>
      </c>
      <c r="I590" s="221"/>
      <c r="J590" s="222">
        <f>ROUND(I590*H590,2)</f>
        <v>0</v>
      </c>
      <c r="K590" s="218" t="s">
        <v>19</v>
      </c>
      <c r="L590" s="47"/>
      <c r="M590" s="223" t="s">
        <v>19</v>
      </c>
      <c r="N590" s="224" t="s">
        <v>43</v>
      </c>
      <c r="O590" s="87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7" t="s">
        <v>338</v>
      </c>
      <c r="AT590" s="227" t="s">
        <v>216</v>
      </c>
      <c r="AU590" s="227" t="s">
        <v>81</v>
      </c>
      <c r="AY590" s="20" t="s">
        <v>214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20" t="s">
        <v>79</v>
      </c>
      <c r="BK590" s="228">
        <f>ROUND(I590*H590,2)</f>
        <v>0</v>
      </c>
      <c r="BL590" s="20" t="s">
        <v>338</v>
      </c>
      <c r="BM590" s="227" t="s">
        <v>957</v>
      </c>
    </row>
    <row r="591" s="13" customFormat="1">
      <c r="A591" s="13"/>
      <c r="B591" s="234"/>
      <c r="C591" s="235"/>
      <c r="D591" s="236" t="s">
        <v>225</v>
      </c>
      <c r="E591" s="237" t="s">
        <v>19</v>
      </c>
      <c r="F591" s="238" t="s">
        <v>958</v>
      </c>
      <c r="G591" s="235"/>
      <c r="H591" s="239">
        <v>90.019000000000005</v>
      </c>
      <c r="I591" s="240"/>
      <c r="J591" s="235"/>
      <c r="K591" s="235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225</v>
      </c>
      <c r="AU591" s="245" t="s">
        <v>81</v>
      </c>
      <c r="AV591" s="13" t="s">
        <v>81</v>
      </c>
      <c r="AW591" s="13" t="s">
        <v>33</v>
      </c>
      <c r="AX591" s="13" t="s">
        <v>72</v>
      </c>
      <c r="AY591" s="245" t="s">
        <v>214</v>
      </c>
    </row>
    <row r="592" s="13" customFormat="1">
      <c r="A592" s="13"/>
      <c r="B592" s="234"/>
      <c r="C592" s="235"/>
      <c r="D592" s="236" t="s">
        <v>225</v>
      </c>
      <c r="E592" s="237" t="s">
        <v>19</v>
      </c>
      <c r="F592" s="238" t="s">
        <v>959</v>
      </c>
      <c r="G592" s="235"/>
      <c r="H592" s="239">
        <v>95.274000000000001</v>
      </c>
      <c r="I592" s="240"/>
      <c r="J592" s="235"/>
      <c r="K592" s="235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225</v>
      </c>
      <c r="AU592" s="245" t="s">
        <v>81</v>
      </c>
      <c r="AV592" s="13" t="s">
        <v>81</v>
      </c>
      <c r="AW592" s="13" t="s">
        <v>33</v>
      </c>
      <c r="AX592" s="13" t="s">
        <v>72</v>
      </c>
      <c r="AY592" s="245" t="s">
        <v>214</v>
      </c>
    </row>
    <row r="593" s="14" customFormat="1">
      <c r="A593" s="14"/>
      <c r="B593" s="246"/>
      <c r="C593" s="247"/>
      <c r="D593" s="236" t="s">
        <v>225</v>
      </c>
      <c r="E593" s="248" t="s">
        <v>19</v>
      </c>
      <c r="F593" s="249" t="s">
        <v>227</v>
      </c>
      <c r="G593" s="247"/>
      <c r="H593" s="250">
        <v>185.29300000000001</v>
      </c>
      <c r="I593" s="251"/>
      <c r="J593" s="247"/>
      <c r="K593" s="247"/>
      <c r="L593" s="252"/>
      <c r="M593" s="253"/>
      <c r="N593" s="254"/>
      <c r="O593" s="254"/>
      <c r="P593" s="254"/>
      <c r="Q593" s="254"/>
      <c r="R593" s="254"/>
      <c r="S593" s="254"/>
      <c r="T593" s="25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6" t="s">
        <v>225</v>
      </c>
      <c r="AU593" s="256" t="s">
        <v>81</v>
      </c>
      <c r="AV593" s="14" t="s">
        <v>104</v>
      </c>
      <c r="AW593" s="14" t="s">
        <v>33</v>
      </c>
      <c r="AX593" s="14" t="s">
        <v>79</v>
      </c>
      <c r="AY593" s="256" t="s">
        <v>214</v>
      </c>
    </row>
    <row r="594" s="2" customFormat="1" ht="49.05" customHeight="1">
      <c r="A594" s="41"/>
      <c r="B594" s="42"/>
      <c r="C594" s="216" t="s">
        <v>960</v>
      </c>
      <c r="D594" s="216" t="s">
        <v>216</v>
      </c>
      <c r="E594" s="217" t="s">
        <v>961</v>
      </c>
      <c r="F594" s="218" t="s">
        <v>962</v>
      </c>
      <c r="G594" s="219" t="s">
        <v>219</v>
      </c>
      <c r="H594" s="220">
        <v>32.131999999999998</v>
      </c>
      <c r="I594" s="221"/>
      <c r="J594" s="222">
        <f>ROUND(I594*H594,2)</f>
        <v>0</v>
      </c>
      <c r="K594" s="218" t="s">
        <v>19</v>
      </c>
      <c r="L594" s="47"/>
      <c r="M594" s="223" t="s">
        <v>19</v>
      </c>
      <c r="N594" s="224" t="s">
        <v>43</v>
      </c>
      <c r="O594" s="87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7" t="s">
        <v>338</v>
      </c>
      <c r="AT594" s="227" t="s">
        <v>216</v>
      </c>
      <c r="AU594" s="227" t="s">
        <v>81</v>
      </c>
      <c r="AY594" s="20" t="s">
        <v>214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20" t="s">
        <v>79</v>
      </c>
      <c r="BK594" s="228">
        <f>ROUND(I594*H594,2)</f>
        <v>0</v>
      </c>
      <c r="BL594" s="20" t="s">
        <v>338</v>
      </c>
      <c r="BM594" s="227" t="s">
        <v>963</v>
      </c>
    </row>
    <row r="595" s="13" customFormat="1">
      <c r="A595" s="13"/>
      <c r="B595" s="234"/>
      <c r="C595" s="235"/>
      <c r="D595" s="236" t="s">
        <v>225</v>
      </c>
      <c r="E595" s="237" t="s">
        <v>19</v>
      </c>
      <c r="F595" s="238" t="s">
        <v>964</v>
      </c>
      <c r="G595" s="235"/>
      <c r="H595" s="239">
        <v>32.131999999999998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225</v>
      </c>
      <c r="AU595" s="245" t="s">
        <v>81</v>
      </c>
      <c r="AV595" s="13" t="s">
        <v>81</v>
      </c>
      <c r="AW595" s="13" t="s">
        <v>33</v>
      </c>
      <c r="AX595" s="13" t="s">
        <v>72</v>
      </c>
      <c r="AY595" s="245" t="s">
        <v>214</v>
      </c>
    </row>
    <row r="596" s="14" customFormat="1">
      <c r="A596" s="14"/>
      <c r="B596" s="246"/>
      <c r="C596" s="247"/>
      <c r="D596" s="236" t="s">
        <v>225</v>
      </c>
      <c r="E596" s="248" t="s">
        <v>19</v>
      </c>
      <c r="F596" s="249" t="s">
        <v>227</v>
      </c>
      <c r="G596" s="247"/>
      <c r="H596" s="250">
        <v>32.131999999999998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225</v>
      </c>
      <c r="AU596" s="256" t="s">
        <v>81</v>
      </c>
      <c r="AV596" s="14" t="s">
        <v>104</v>
      </c>
      <c r="AW596" s="14" t="s">
        <v>33</v>
      </c>
      <c r="AX596" s="14" t="s">
        <v>79</v>
      </c>
      <c r="AY596" s="256" t="s">
        <v>214</v>
      </c>
    </row>
    <row r="597" s="2" customFormat="1" ht="55.5" customHeight="1">
      <c r="A597" s="41"/>
      <c r="B597" s="42"/>
      <c r="C597" s="216" t="s">
        <v>965</v>
      </c>
      <c r="D597" s="216" t="s">
        <v>216</v>
      </c>
      <c r="E597" s="217" t="s">
        <v>966</v>
      </c>
      <c r="F597" s="218" t="s">
        <v>967</v>
      </c>
      <c r="G597" s="219" t="s">
        <v>219</v>
      </c>
      <c r="H597" s="220">
        <v>16.058</v>
      </c>
      <c r="I597" s="221"/>
      <c r="J597" s="222">
        <f>ROUND(I597*H597,2)</f>
        <v>0</v>
      </c>
      <c r="K597" s="218" t="s">
        <v>19</v>
      </c>
      <c r="L597" s="47"/>
      <c r="M597" s="223" t="s">
        <v>19</v>
      </c>
      <c r="N597" s="224" t="s">
        <v>43</v>
      </c>
      <c r="O597" s="87"/>
      <c r="P597" s="225">
        <f>O597*H597</f>
        <v>0</v>
      </c>
      <c r="Q597" s="225">
        <v>0</v>
      </c>
      <c r="R597" s="225">
        <f>Q597*H597</f>
        <v>0</v>
      </c>
      <c r="S597" s="225">
        <v>0</v>
      </c>
      <c r="T597" s="226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7" t="s">
        <v>338</v>
      </c>
      <c r="AT597" s="227" t="s">
        <v>216</v>
      </c>
      <c r="AU597" s="227" t="s">
        <v>81</v>
      </c>
      <c r="AY597" s="20" t="s">
        <v>214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20" t="s">
        <v>79</v>
      </c>
      <c r="BK597" s="228">
        <f>ROUND(I597*H597,2)</f>
        <v>0</v>
      </c>
      <c r="BL597" s="20" t="s">
        <v>338</v>
      </c>
      <c r="BM597" s="227" t="s">
        <v>968</v>
      </c>
    </row>
    <row r="598" s="13" customFormat="1">
      <c r="A598" s="13"/>
      <c r="B598" s="234"/>
      <c r="C598" s="235"/>
      <c r="D598" s="236" t="s">
        <v>225</v>
      </c>
      <c r="E598" s="237" t="s">
        <v>19</v>
      </c>
      <c r="F598" s="238" t="s">
        <v>969</v>
      </c>
      <c r="G598" s="235"/>
      <c r="H598" s="239">
        <v>16.058</v>
      </c>
      <c r="I598" s="240"/>
      <c r="J598" s="235"/>
      <c r="K598" s="235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225</v>
      </c>
      <c r="AU598" s="245" t="s">
        <v>81</v>
      </c>
      <c r="AV598" s="13" t="s">
        <v>81</v>
      </c>
      <c r="AW598" s="13" t="s">
        <v>33</v>
      </c>
      <c r="AX598" s="13" t="s">
        <v>72</v>
      </c>
      <c r="AY598" s="245" t="s">
        <v>214</v>
      </c>
    </row>
    <row r="599" s="14" customFormat="1">
      <c r="A599" s="14"/>
      <c r="B599" s="246"/>
      <c r="C599" s="247"/>
      <c r="D599" s="236" t="s">
        <v>225</v>
      </c>
      <c r="E599" s="248" t="s">
        <v>19</v>
      </c>
      <c r="F599" s="249" t="s">
        <v>227</v>
      </c>
      <c r="G599" s="247"/>
      <c r="H599" s="250">
        <v>16.058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6" t="s">
        <v>225</v>
      </c>
      <c r="AU599" s="256" t="s">
        <v>81</v>
      </c>
      <c r="AV599" s="14" t="s">
        <v>104</v>
      </c>
      <c r="AW599" s="14" t="s">
        <v>33</v>
      </c>
      <c r="AX599" s="14" t="s">
        <v>79</v>
      </c>
      <c r="AY599" s="256" t="s">
        <v>214</v>
      </c>
    </row>
    <row r="600" s="2" customFormat="1" ht="24.15" customHeight="1">
      <c r="A600" s="41"/>
      <c r="B600" s="42"/>
      <c r="C600" s="216" t="s">
        <v>970</v>
      </c>
      <c r="D600" s="216" t="s">
        <v>216</v>
      </c>
      <c r="E600" s="217" t="s">
        <v>971</v>
      </c>
      <c r="F600" s="218" t="s">
        <v>972</v>
      </c>
      <c r="G600" s="219" t="s">
        <v>715</v>
      </c>
      <c r="H600" s="288"/>
      <c r="I600" s="221"/>
      <c r="J600" s="222">
        <f>ROUND(I600*H600,2)</f>
        <v>0</v>
      </c>
      <c r="K600" s="218" t="s">
        <v>220</v>
      </c>
      <c r="L600" s="47"/>
      <c r="M600" s="223" t="s">
        <v>19</v>
      </c>
      <c r="N600" s="224" t="s">
        <v>43</v>
      </c>
      <c r="O600" s="87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338</v>
      </c>
      <c r="AT600" s="227" t="s">
        <v>216</v>
      </c>
      <c r="AU600" s="227" t="s">
        <v>81</v>
      </c>
      <c r="AY600" s="20" t="s">
        <v>214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79</v>
      </c>
      <c r="BK600" s="228">
        <f>ROUND(I600*H600,2)</f>
        <v>0</v>
      </c>
      <c r="BL600" s="20" t="s">
        <v>338</v>
      </c>
      <c r="BM600" s="227" t="s">
        <v>973</v>
      </c>
    </row>
    <row r="601" s="2" customFormat="1">
      <c r="A601" s="41"/>
      <c r="B601" s="42"/>
      <c r="C601" s="43"/>
      <c r="D601" s="229" t="s">
        <v>223</v>
      </c>
      <c r="E601" s="43"/>
      <c r="F601" s="230" t="s">
        <v>974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223</v>
      </c>
      <c r="AU601" s="20" t="s">
        <v>81</v>
      </c>
    </row>
    <row r="602" s="12" customFormat="1" ht="22.8" customHeight="1">
      <c r="A602" s="12"/>
      <c r="B602" s="200"/>
      <c r="C602" s="201"/>
      <c r="D602" s="202" t="s">
        <v>71</v>
      </c>
      <c r="E602" s="214" t="s">
        <v>975</v>
      </c>
      <c r="F602" s="214" t="s">
        <v>976</v>
      </c>
      <c r="G602" s="201"/>
      <c r="H602" s="201"/>
      <c r="I602" s="204"/>
      <c r="J602" s="215">
        <f>BK602</f>
        <v>0</v>
      </c>
      <c r="K602" s="201"/>
      <c r="L602" s="206"/>
      <c r="M602" s="207"/>
      <c r="N602" s="208"/>
      <c r="O602" s="208"/>
      <c r="P602" s="209">
        <f>SUM(P603:P662)</f>
        <v>0</v>
      </c>
      <c r="Q602" s="208"/>
      <c r="R602" s="209">
        <f>SUM(R603:R662)</f>
        <v>4.8972505000000002</v>
      </c>
      <c r="S602" s="208"/>
      <c r="T602" s="210">
        <f>SUM(T603:T662)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11" t="s">
        <v>81</v>
      </c>
      <c r="AT602" s="212" t="s">
        <v>71</v>
      </c>
      <c r="AU602" s="212" t="s">
        <v>79</v>
      </c>
      <c r="AY602" s="211" t="s">
        <v>214</v>
      </c>
      <c r="BK602" s="213">
        <f>SUM(BK603:BK662)</f>
        <v>0</v>
      </c>
    </row>
    <row r="603" s="2" customFormat="1" ht="24.15" customHeight="1">
      <c r="A603" s="41"/>
      <c r="B603" s="42"/>
      <c r="C603" s="216" t="s">
        <v>977</v>
      </c>
      <c r="D603" s="216" t="s">
        <v>216</v>
      </c>
      <c r="E603" s="217" t="s">
        <v>978</v>
      </c>
      <c r="F603" s="218" t="s">
        <v>979</v>
      </c>
      <c r="G603" s="219" t="s">
        <v>219</v>
      </c>
      <c r="H603" s="220">
        <v>590.43600000000004</v>
      </c>
      <c r="I603" s="221"/>
      <c r="J603" s="222">
        <f>ROUND(I603*H603,2)</f>
        <v>0</v>
      </c>
      <c r="K603" s="218" t="s">
        <v>220</v>
      </c>
      <c r="L603" s="47"/>
      <c r="M603" s="223" t="s">
        <v>19</v>
      </c>
      <c r="N603" s="224" t="s">
        <v>43</v>
      </c>
      <c r="O603" s="87"/>
      <c r="P603" s="225">
        <f>O603*H603</f>
        <v>0</v>
      </c>
      <c r="Q603" s="225">
        <v>0.00266</v>
      </c>
      <c r="R603" s="225">
        <f>Q603*H603</f>
        <v>1.5705597600000001</v>
      </c>
      <c r="S603" s="225">
        <v>0</v>
      </c>
      <c r="T603" s="226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7" t="s">
        <v>338</v>
      </c>
      <c r="AT603" s="227" t="s">
        <v>216</v>
      </c>
      <c r="AU603" s="227" t="s">
        <v>81</v>
      </c>
      <c r="AY603" s="20" t="s">
        <v>214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20" t="s">
        <v>79</v>
      </c>
      <c r="BK603" s="228">
        <f>ROUND(I603*H603,2)</f>
        <v>0</v>
      </c>
      <c r="BL603" s="20" t="s">
        <v>338</v>
      </c>
      <c r="BM603" s="227" t="s">
        <v>980</v>
      </c>
    </row>
    <row r="604" s="2" customFormat="1">
      <c r="A604" s="41"/>
      <c r="B604" s="42"/>
      <c r="C604" s="43"/>
      <c r="D604" s="229" t="s">
        <v>223</v>
      </c>
      <c r="E604" s="43"/>
      <c r="F604" s="230" t="s">
        <v>981</v>
      </c>
      <c r="G604" s="43"/>
      <c r="H604" s="43"/>
      <c r="I604" s="231"/>
      <c r="J604" s="43"/>
      <c r="K604" s="43"/>
      <c r="L604" s="47"/>
      <c r="M604" s="232"/>
      <c r="N604" s="233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223</v>
      </c>
      <c r="AU604" s="20" t="s">
        <v>81</v>
      </c>
    </row>
    <row r="605" s="15" customFormat="1">
      <c r="A605" s="15"/>
      <c r="B605" s="257"/>
      <c r="C605" s="258"/>
      <c r="D605" s="236" t="s">
        <v>225</v>
      </c>
      <c r="E605" s="259" t="s">
        <v>19</v>
      </c>
      <c r="F605" s="260" t="s">
        <v>799</v>
      </c>
      <c r="G605" s="258"/>
      <c r="H605" s="259" t="s">
        <v>19</v>
      </c>
      <c r="I605" s="261"/>
      <c r="J605" s="258"/>
      <c r="K605" s="258"/>
      <c r="L605" s="262"/>
      <c r="M605" s="263"/>
      <c r="N605" s="264"/>
      <c r="O605" s="264"/>
      <c r="P605" s="264"/>
      <c r="Q605" s="264"/>
      <c r="R605" s="264"/>
      <c r="S605" s="264"/>
      <c r="T605" s="26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6" t="s">
        <v>225</v>
      </c>
      <c r="AU605" s="266" t="s">
        <v>81</v>
      </c>
      <c r="AV605" s="15" t="s">
        <v>79</v>
      </c>
      <c r="AW605" s="15" t="s">
        <v>33</v>
      </c>
      <c r="AX605" s="15" t="s">
        <v>72</v>
      </c>
      <c r="AY605" s="266" t="s">
        <v>214</v>
      </c>
    </row>
    <row r="606" s="13" customFormat="1">
      <c r="A606" s="13"/>
      <c r="B606" s="234"/>
      <c r="C606" s="235"/>
      <c r="D606" s="236" t="s">
        <v>225</v>
      </c>
      <c r="E606" s="237" t="s">
        <v>19</v>
      </c>
      <c r="F606" s="238" t="s">
        <v>982</v>
      </c>
      <c r="G606" s="235"/>
      <c r="H606" s="239">
        <v>590.43600000000004</v>
      </c>
      <c r="I606" s="240"/>
      <c r="J606" s="235"/>
      <c r="K606" s="235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225</v>
      </c>
      <c r="AU606" s="245" t="s">
        <v>81</v>
      </c>
      <c r="AV606" s="13" t="s">
        <v>81</v>
      </c>
      <c r="AW606" s="13" t="s">
        <v>33</v>
      </c>
      <c r="AX606" s="13" t="s">
        <v>72</v>
      </c>
      <c r="AY606" s="245" t="s">
        <v>214</v>
      </c>
    </row>
    <row r="607" s="14" customFormat="1">
      <c r="A607" s="14"/>
      <c r="B607" s="246"/>
      <c r="C607" s="247"/>
      <c r="D607" s="236" t="s">
        <v>225</v>
      </c>
      <c r="E607" s="248" t="s">
        <v>19</v>
      </c>
      <c r="F607" s="249" t="s">
        <v>227</v>
      </c>
      <c r="G607" s="247"/>
      <c r="H607" s="250">
        <v>590.43600000000004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225</v>
      </c>
      <c r="AU607" s="256" t="s">
        <v>81</v>
      </c>
      <c r="AV607" s="14" t="s">
        <v>104</v>
      </c>
      <c r="AW607" s="14" t="s">
        <v>33</v>
      </c>
      <c r="AX607" s="14" t="s">
        <v>79</v>
      </c>
      <c r="AY607" s="256" t="s">
        <v>214</v>
      </c>
    </row>
    <row r="608" s="2" customFormat="1" ht="24.15" customHeight="1">
      <c r="A608" s="41"/>
      <c r="B608" s="42"/>
      <c r="C608" s="216" t="s">
        <v>983</v>
      </c>
      <c r="D608" s="216" t="s">
        <v>216</v>
      </c>
      <c r="E608" s="217" t="s">
        <v>984</v>
      </c>
      <c r="F608" s="218" t="s">
        <v>985</v>
      </c>
      <c r="G608" s="219" t="s">
        <v>219</v>
      </c>
      <c r="H608" s="220">
        <v>212.261</v>
      </c>
      <c r="I608" s="221"/>
      <c r="J608" s="222">
        <f>ROUND(I608*H608,2)</f>
        <v>0</v>
      </c>
      <c r="K608" s="218" t="s">
        <v>220</v>
      </c>
      <c r="L608" s="47"/>
      <c r="M608" s="223" t="s">
        <v>19</v>
      </c>
      <c r="N608" s="224" t="s">
        <v>43</v>
      </c>
      <c r="O608" s="87"/>
      <c r="P608" s="225">
        <f>O608*H608</f>
        <v>0</v>
      </c>
      <c r="Q608" s="225">
        <v>0.00264</v>
      </c>
      <c r="R608" s="225">
        <f>Q608*H608</f>
        <v>0.56036903999999998</v>
      </c>
      <c r="S608" s="225">
        <v>0</v>
      </c>
      <c r="T608" s="226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7" t="s">
        <v>338</v>
      </c>
      <c r="AT608" s="227" t="s">
        <v>216</v>
      </c>
      <c r="AU608" s="227" t="s">
        <v>81</v>
      </c>
      <c r="AY608" s="20" t="s">
        <v>214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79</v>
      </c>
      <c r="BK608" s="228">
        <f>ROUND(I608*H608,2)</f>
        <v>0</v>
      </c>
      <c r="BL608" s="20" t="s">
        <v>338</v>
      </c>
      <c r="BM608" s="227" t="s">
        <v>986</v>
      </c>
    </row>
    <row r="609" s="2" customFormat="1">
      <c r="A609" s="41"/>
      <c r="B609" s="42"/>
      <c r="C609" s="43"/>
      <c r="D609" s="229" t="s">
        <v>223</v>
      </c>
      <c r="E609" s="43"/>
      <c r="F609" s="230" t="s">
        <v>987</v>
      </c>
      <c r="G609" s="43"/>
      <c r="H609" s="43"/>
      <c r="I609" s="231"/>
      <c r="J609" s="43"/>
      <c r="K609" s="43"/>
      <c r="L609" s="47"/>
      <c r="M609" s="232"/>
      <c r="N609" s="233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223</v>
      </c>
      <c r="AU609" s="20" t="s">
        <v>81</v>
      </c>
    </row>
    <row r="610" s="15" customFormat="1">
      <c r="A610" s="15"/>
      <c r="B610" s="257"/>
      <c r="C610" s="258"/>
      <c r="D610" s="236" t="s">
        <v>225</v>
      </c>
      <c r="E610" s="259" t="s">
        <v>19</v>
      </c>
      <c r="F610" s="260" t="s">
        <v>800</v>
      </c>
      <c r="G610" s="258"/>
      <c r="H610" s="259" t="s">
        <v>19</v>
      </c>
      <c r="I610" s="261"/>
      <c r="J610" s="258"/>
      <c r="K610" s="258"/>
      <c r="L610" s="262"/>
      <c r="M610" s="263"/>
      <c r="N610" s="264"/>
      <c r="O610" s="264"/>
      <c r="P610" s="264"/>
      <c r="Q610" s="264"/>
      <c r="R610" s="264"/>
      <c r="S610" s="264"/>
      <c r="T610" s="26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6" t="s">
        <v>225</v>
      </c>
      <c r="AU610" s="266" t="s">
        <v>81</v>
      </c>
      <c r="AV610" s="15" t="s">
        <v>79</v>
      </c>
      <c r="AW610" s="15" t="s">
        <v>33</v>
      </c>
      <c r="AX610" s="15" t="s">
        <v>72</v>
      </c>
      <c r="AY610" s="266" t="s">
        <v>214</v>
      </c>
    </row>
    <row r="611" s="13" customFormat="1">
      <c r="A611" s="13"/>
      <c r="B611" s="234"/>
      <c r="C611" s="235"/>
      <c r="D611" s="236" t="s">
        <v>225</v>
      </c>
      <c r="E611" s="237" t="s">
        <v>19</v>
      </c>
      <c r="F611" s="238" t="s">
        <v>988</v>
      </c>
      <c r="G611" s="235"/>
      <c r="H611" s="239">
        <v>212.261</v>
      </c>
      <c r="I611" s="240"/>
      <c r="J611" s="235"/>
      <c r="K611" s="235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225</v>
      </c>
      <c r="AU611" s="245" t="s">
        <v>81</v>
      </c>
      <c r="AV611" s="13" t="s">
        <v>81</v>
      </c>
      <c r="AW611" s="13" t="s">
        <v>33</v>
      </c>
      <c r="AX611" s="13" t="s">
        <v>72</v>
      </c>
      <c r="AY611" s="245" t="s">
        <v>214</v>
      </c>
    </row>
    <row r="612" s="14" customFormat="1">
      <c r="A612" s="14"/>
      <c r="B612" s="246"/>
      <c r="C612" s="247"/>
      <c r="D612" s="236" t="s">
        <v>225</v>
      </c>
      <c r="E612" s="248" t="s">
        <v>19</v>
      </c>
      <c r="F612" s="249" t="s">
        <v>227</v>
      </c>
      <c r="G612" s="247"/>
      <c r="H612" s="250">
        <v>212.261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6" t="s">
        <v>225</v>
      </c>
      <c r="AU612" s="256" t="s">
        <v>81</v>
      </c>
      <c r="AV612" s="14" t="s">
        <v>104</v>
      </c>
      <c r="AW612" s="14" t="s">
        <v>33</v>
      </c>
      <c r="AX612" s="14" t="s">
        <v>79</v>
      </c>
      <c r="AY612" s="256" t="s">
        <v>214</v>
      </c>
    </row>
    <row r="613" s="2" customFormat="1" ht="24.15" customHeight="1">
      <c r="A613" s="41"/>
      <c r="B613" s="42"/>
      <c r="C613" s="216" t="s">
        <v>989</v>
      </c>
      <c r="D613" s="216" t="s">
        <v>216</v>
      </c>
      <c r="E613" s="217" t="s">
        <v>990</v>
      </c>
      <c r="F613" s="218" t="s">
        <v>991</v>
      </c>
      <c r="G613" s="219" t="s">
        <v>219</v>
      </c>
      <c r="H613" s="220">
        <v>15.98</v>
      </c>
      <c r="I613" s="221"/>
      <c r="J613" s="222">
        <f>ROUND(I613*H613,2)</f>
        <v>0</v>
      </c>
      <c r="K613" s="218" t="s">
        <v>220</v>
      </c>
      <c r="L613" s="47"/>
      <c r="M613" s="223" t="s">
        <v>19</v>
      </c>
      <c r="N613" s="224" t="s">
        <v>43</v>
      </c>
      <c r="O613" s="87"/>
      <c r="P613" s="225">
        <f>O613*H613</f>
        <v>0</v>
      </c>
      <c r="Q613" s="225">
        <v>0.00264</v>
      </c>
      <c r="R613" s="225">
        <f>Q613*H613</f>
        <v>0.042187200000000001</v>
      </c>
      <c r="S613" s="225">
        <v>0</v>
      </c>
      <c r="T613" s="226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7" t="s">
        <v>338</v>
      </c>
      <c r="AT613" s="227" t="s">
        <v>216</v>
      </c>
      <c r="AU613" s="227" t="s">
        <v>81</v>
      </c>
      <c r="AY613" s="20" t="s">
        <v>214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0" t="s">
        <v>79</v>
      </c>
      <c r="BK613" s="228">
        <f>ROUND(I613*H613,2)</f>
        <v>0</v>
      </c>
      <c r="BL613" s="20" t="s">
        <v>338</v>
      </c>
      <c r="BM613" s="227" t="s">
        <v>992</v>
      </c>
    </row>
    <row r="614" s="2" customFormat="1">
      <c r="A614" s="41"/>
      <c r="B614" s="42"/>
      <c r="C614" s="43"/>
      <c r="D614" s="229" t="s">
        <v>223</v>
      </c>
      <c r="E614" s="43"/>
      <c r="F614" s="230" t="s">
        <v>993</v>
      </c>
      <c r="G614" s="43"/>
      <c r="H614" s="43"/>
      <c r="I614" s="231"/>
      <c r="J614" s="43"/>
      <c r="K614" s="43"/>
      <c r="L614" s="47"/>
      <c r="M614" s="232"/>
      <c r="N614" s="233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223</v>
      </c>
      <c r="AU614" s="20" t="s">
        <v>81</v>
      </c>
    </row>
    <row r="615" s="13" customFormat="1">
      <c r="A615" s="13"/>
      <c r="B615" s="234"/>
      <c r="C615" s="235"/>
      <c r="D615" s="236" t="s">
        <v>225</v>
      </c>
      <c r="E615" s="237" t="s">
        <v>19</v>
      </c>
      <c r="F615" s="238" t="s">
        <v>768</v>
      </c>
      <c r="G615" s="235"/>
      <c r="H615" s="239">
        <v>15.98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225</v>
      </c>
      <c r="AU615" s="245" t="s">
        <v>81</v>
      </c>
      <c r="AV615" s="13" t="s">
        <v>81</v>
      </c>
      <c r="AW615" s="13" t="s">
        <v>33</v>
      </c>
      <c r="AX615" s="13" t="s">
        <v>72</v>
      </c>
      <c r="AY615" s="245" t="s">
        <v>214</v>
      </c>
    </row>
    <row r="616" s="14" customFormat="1">
      <c r="A616" s="14"/>
      <c r="B616" s="246"/>
      <c r="C616" s="247"/>
      <c r="D616" s="236" t="s">
        <v>225</v>
      </c>
      <c r="E616" s="248" t="s">
        <v>19</v>
      </c>
      <c r="F616" s="249" t="s">
        <v>227</v>
      </c>
      <c r="G616" s="247"/>
      <c r="H616" s="250">
        <v>15.98</v>
      </c>
      <c r="I616" s="251"/>
      <c r="J616" s="247"/>
      <c r="K616" s="247"/>
      <c r="L616" s="252"/>
      <c r="M616" s="253"/>
      <c r="N616" s="254"/>
      <c r="O616" s="254"/>
      <c r="P616" s="254"/>
      <c r="Q616" s="254"/>
      <c r="R616" s="254"/>
      <c r="S616" s="254"/>
      <c r="T616" s="25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6" t="s">
        <v>225</v>
      </c>
      <c r="AU616" s="256" t="s">
        <v>81</v>
      </c>
      <c r="AV616" s="14" t="s">
        <v>104</v>
      </c>
      <c r="AW616" s="14" t="s">
        <v>33</v>
      </c>
      <c r="AX616" s="14" t="s">
        <v>79</v>
      </c>
      <c r="AY616" s="256" t="s">
        <v>214</v>
      </c>
    </row>
    <row r="617" s="2" customFormat="1" ht="16.5" customHeight="1">
      <c r="A617" s="41"/>
      <c r="B617" s="42"/>
      <c r="C617" s="216" t="s">
        <v>994</v>
      </c>
      <c r="D617" s="216" t="s">
        <v>216</v>
      </c>
      <c r="E617" s="217" t="s">
        <v>995</v>
      </c>
      <c r="F617" s="218" t="s">
        <v>996</v>
      </c>
      <c r="G617" s="219" t="s">
        <v>219</v>
      </c>
      <c r="H617" s="220">
        <v>818.67700000000002</v>
      </c>
      <c r="I617" s="221"/>
      <c r="J617" s="222">
        <f>ROUND(I617*H617,2)</f>
        <v>0</v>
      </c>
      <c r="K617" s="218" t="s">
        <v>220</v>
      </c>
      <c r="L617" s="47"/>
      <c r="M617" s="223" t="s">
        <v>19</v>
      </c>
      <c r="N617" s="224" t="s">
        <v>43</v>
      </c>
      <c r="O617" s="87"/>
      <c r="P617" s="225">
        <f>O617*H617</f>
        <v>0</v>
      </c>
      <c r="Q617" s="225">
        <v>0</v>
      </c>
      <c r="R617" s="225">
        <f>Q617*H617</f>
        <v>0</v>
      </c>
      <c r="S617" s="225">
        <v>0</v>
      </c>
      <c r="T617" s="226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7" t="s">
        <v>338</v>
      </c>
      <c r="AT617" s="227" t="s">
        <v>216</v>
      </c>
      <c r="AU617" s="227" t="s">
        <v>81</v>
      </c>
      <c r="AY617" s="20" t="s">
        <v>214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79</v>
      </c>
      <c r="BK617" s="228">
        <f>ROUND(I617*H617,2)</f>
        <v>0</v>
      </c>
      <c r="BL617" s="20" t="s">
        <v>338</v>
      </c>
      <c r="BM617" s="227" t="s">
        <v>997</v>
      </c>
    </row>
    <row r="618" s="2" customFormat="1">
      <c r="A618" s="41"/>
      <c r="B618" s="42"/>
      <c r="C618" s="43"/>
      <c r="D618" s="229" t="s">
        <v>223</v>
      </c>
      <c r="E618" s="43"/>
      <c r="F618" s="230" t="s">
        <v>998</v>
      </c>
      <c r="G618" s="43"/>
      <c r="H618" s="43"/>
      <c r="I618" s="231"/>
      <c r="J618" s="43"/>
      <c r="K618" s="43"/>
      <c r="L618" s="47"/>
      <c r="M618" s="232"/>
      <c r="N618" s="233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223</v>
      </c>
      <c r="AU618" s="20" t="s">
        <v>81</v>
      </c>
    </row>
    <row r="619" s="13" customFormat="1">
      <c r="A619" s="13"/>
      <c r="B619" s="234"/>
      <c r="C619" s="235"/>
      <c r="D619" s="236" t="s">
        <v>225</v>
      </c>
      <c r="E619" s="237" t="s">
        <v>19</v>
      </c>
      <c r="F619" s="238" t="s">
        <v>999</v>
      </c>
      <c r="G619" s="235"/>
      <c r="H619" s="239">
        <v>818.67700000000002</v>
      </c>
      <c r="I619" s="240"/>
      <c r="J619" s="235"/>
      <c r="K619" s="235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225</v>
      </c>
      <c r="AU619" s="245" t="s">
        <v>81</v>
      </c>
      <c r="AV619" s="13" t="s">
        <v>81</v>
      </c>
      <c r="AW619" s="13" t="s">
        <v>33</v>
      </c>
      <c r="AX619" s="13" t="s">
        <v>72</v>
      </c>
      <c r="AY619" s="245" t="s">
        <v>214</v>
      </c>
    </row>
    <row r="620" s="14" customFormat="1">
      <c r="A620" s="14"/>
      <c r="B620" s="246"/>
      <c r="C620" s="247"/>
      <c r="D620" s="236" t="s">
        <v>225</v>
      </c>
      <c r="E620" s="248" t="s">
        <v>19</v>
      </c>
      <c r="F620" s="249" t="s">
        <v>227</v>
      </c>
      <c r="G620" s="247"/>
      <c r="H620" s="250">
        <v>818.67700000000002</v>
      </c>
      <c r="I620" s="251"/>
      <c r="J620" s="247"/>
      <c r="K620" s="247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225</v>
      </c>
      <c r="AU620" s="256" t="s">
        <v>81</v>
      </c>
      <c r="AV620" s="14" t="s">
        <v>104</v>
      </c>
      <c r="AW620" s="14" t="s">
        <v>33</v>
      </c>
      <c r="AX620" s="14" t="s">
        <v>79</v>
      </c>
      <c r="AY620" s="256" t="s">
        <v>214</v>
      </c>
    </row>
    <row r="621" s="2" customFormat="1" ht="16.5" customHeight="1">
      <c r="A621" s="41"/>
      <c r="B621" s="42"/>
      <c r="C621" s="278" t="s">
        <v>1000</v>
      </c>
      <c r="D621" s="278" t="s">
        <v>300</v>
      </c>
      <c r="E621" s="279" t="s">
        <v>1001</v>
      </c>
      <c r="F621" s="280" t="s">
        <v>1002</v>
      </c>
      <c r="G621" s="281" t="s">
        <v>219</v>
      </c>
      <c r="H621" s="282">
        <v>941.47900000000004</v>
      </c>
      <c r="I621" s="283"/>
      <c r="J621" s="284">
        <f>ROUND(I621*H621,2)</f>
        <v>0</v>
      </c>
      <c r="K621" s="280" t="s">
        <v>220</v>
      </c>
      <c r="L621" s="285"/>
      <c r="M621" s="286" t="s">
        <v>19</v>
      </c>
      <c r="N621" s="287" t="s">
        <v>43</v>
      </c>
      <c r="O621" s="87"/>
      <c r="P621" s="225">
        <f>O621*H621</f>
        <v>0</v>
      </c>
      <c r="Q621" s="225">
        <v>0.00050000000000000001</v>
      </c>
      <c r="R621" s="225">
        <f>Q621*H621</f>
        <v>0.47073950000000003</v>
      </c>
      <c r="S621" s="225">
        <v>0</v>
      </c>
      <c r="T621" s="226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7" t="s">
        <v>461</v>
      </c>
      <c r="AT621" s="227" t="s">
        <v>300</v>
      </c>
      <c r="AU621" s="227" t="s">
        <v>81</v>
      </c>
      <c r="AY621" s="20" t="s">
        <v>214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20" t="s">
        <v>79</v>
      </c>
      <c r="BK621" s="228">
        <f>ROUND(I621*H621,2)</f>
        <v>0</v>
      </c>
      <c r="BL621" s="20" t="s">
        <v>338</v>
      </c>
      <c r="BM621" s="227" t="s">
        <v>1003</v>
      </c>
    </row>
    <row r="622" s="13" customFormat="1">
      <c r="A622" s="13"/>
      <c r="B622" s="234"/>
      <c r="C622" s="235"/>
      <c r="D622" s="236" t="s">
        <v>225</v>
      </c>
      <c r="E622" s="235"/>
      <c r="F622" s="238" t="s">
        <v>1004</v>
      </c>
      <c r="G622" s="235"/>
      <c r="H622" s="239">
        <v>941.47900000000004</v>
      </c>
      <c r="I622" s="240"/>
      <c r="J622" s="235"/>
      <c r="K622" s="235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225</v>
      </c>
      <c r="AU622" s="245" t="s">
        <v>81</v>
      </c>
      <c r="AV622" s="13" t="s">
        <v>81</v>
      </c>
      <c r="AW622" s="13" t="s">
        <v>4</v>
      </c>
      <c r="AX622" s="13" t="s">
        <v>79</v>
      </c>
      <c r="AY622" s="245" t="s">
        <v>214</v>
      </c>
    </row>
    <row r="623" s="2" customFormat="1" ht="21.75" customHeight="1">
      <c r="A623" s="41"/>
      <c r="B623" s="42"/>
      <c r="C623" s="216" t="s">
        <v>1005</v>
      </c>
      <c r="D623" s="216" t="s">
        <v>216</v>
      </c>
      <c r="E623" s="217" t="s">
        <v>1006</v>
      </c>
      <c r="F623" s="218" t="s">
        <v>1007</v>
      </c>
      <c r="G623" s="219" t="s">
        <v>274</v>
      </c>
      <c r="H623" s="220">
        <v>138.84299999999999</v>
      </c>
      <c r="I623" s="221"/>
      <c r="J623" s="222">
        <f>ROUND(I623*H623,2)</f>
        <v>0</v>
      </c>
      <c r="K623" s="218" t="s">
        <v>220</v>
      </c>
      <c r="L623" s="47"/>
      <c r="M623" s="223" t="s">
        <v>19</v>
      </c>
      <c r="N623" s="224" t="s">
        <v>43</v>
      </c>
      <c r="O623" s="87"/>
      <c r="P623" s="225">
        <f>O623*H623</f>
        <v>0</v>
      </c>
      <c r="Q623" s="225">
        <v>0</v>
      </c>
      <c r="R623" s="225">
        <f>Q623*H623</f>
        <v>0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338</v>
      </c>
      <c r="AT623" s="227" t="s">
        <v>216</v>
      </c>
      <c r="AU623" s="227" t="s">
        <v>81</v>
      </c>
      <c r="AY623" s="20" t="s">
        <v>214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79</v>
      </c>
      <c r="BK623" s="228">
        <f>ROUND(I623*H623,2)</f>
        <v>0</v>
      </c>
      <c r="BL623" s="20" t="s">
        <v>338</v>
      </c>
      <c r="BM623" s="227" t="s">
        <v>1008</v>
      </c>
    </row>
    <row r="624" s="2" customFormat="1">
      <c r="A624" s="41"/>
      <c r="B624" s="42"/>
      <c r="C624" s="43"/>
      <c r="D624" s="229" t="s">
        <v>223</v>
      </c>
      <c r="E624" s="43"/>
      <c r="F624" s="230" t="s">
        <v>1009</v>
      </c>
      <c r="G624" s="43"/>
      <c r="H624" s="43"/>
      <c r="I624" s="231"/>
      <c r="J624" s="43"/>
      <c r="K624" s="43"/>
      <c r="L624" s="47"/>
      <c r="M624" s="232"/>
      <c r="N624" s="233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223</v>
      </c>
      <c r="AU624" s="20" t="s">
        <v>81</v>
      </c>
    </row>
    <row r="625" s="13" customFormat="1">
      <c r="A625" s="13"/>
      <c r="B625" s="234"/>
      <c r="C625" s="235"/>
      <c r="D625" s="236" t="s">
        <v>225</v>
      </c>
      <c r="E625" s="237" t="s">
        <v>19</v>
      </c>
      <c r="F625" s="238" t="s">
        <v>1010</v>
      </c>
      <c r="G625" s="235"/>
      <c r="H625" s="239">
        <v>138.84299999999999</v>
      </c>
      <c r="I625" s="240"/>
      <c r="J625" s="235"/>
      <c r="K625" s="235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225</v>
      </c>
      <c r="AU625" s="245" t="s">
        <v>81</v>
      </c>
      <c r="AV625" s="13" t="s">
        <v>81</v>
      </c>
      <c r="AW625" s="13" t="s">
        <v>33</v>
      </c>
      <c r="AX625" s="13" t="s">
        <v>72</v>
      </c>
      <c r="AY625" s="245" t="s">
        <v>214</v>
      </c>
    </row>
    <row r="626" s="14" customFormat="1">
      <c r="A626" s="14"/>
      <c r="B626" s="246"/>
      <c r="C626" s="247"/>
      <c r="D626" s="236" t="s">
        <v>225</v>
      </c>
      <c r="E626" s="248" t="s">
        <v>19</v>
      </c>
      <c r="F626" s="249" t="s">
        <v>227</v>
      </c>
      <c r="G626" s="247"/>
      <c r="H626" s="250">
        <v>138.84299999999999</v>
      </c>
      <c r="I626" s="251"/>
      <c r="J626" s="247"/>
      <c r="K626" s="247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225</v>
      </c>
      <c r="AU626" s="256" t="s">
        <v>81</v>
      </c>
      <c r="AV626" s="14" t="s">
        <v>104</v>
      </c>
      <c r="AW626" s="14" t="s">
        <v>33</v>
      </c>
      <c r="AX626" s="14" t="s">
        <v>79</v>
      </c>
      <c r="AY626" s="256" t="s">
        <v>214</v>
      </c>
    </row>
    <row r="627" s="2" customFormat="1" ht="16.5" customHeight="1">
      <c r="A627" s="41"/>
      <c r="B627" s="42"/>
      <c r="C627" s="216" t="s">
        <v>1011</v>
      </c>
      <c r="D627" s="216" t="s">
        <v>216</v>
      </c>
      <c r="E627" s="217" t="s">
        <v>1012</v>
      </c>
      <c r="F627" s="218" t="s">
        <v>1013</v>
      </c>
      <c r="G627" s="219" t="s">
        <v>274</v>
      </c>
      <c r="H627" s="220">
        <v>94</v>
      </c>
      <c r="I627" s="221"/>
      <c r="J627" s="222">
        <f>ROUND(I627*H627,2)</f>
        <v>0</v>
      </c>
      <c r="K627" s="218" t="s">
        <v>220</v>
      </c>
      <c r="L627" s="47"/>
      <c r="M627" s="223" t="s">
        <v>19</v>
      </c>
      <c r="N627" s="224" t="s">
        <v>43</v>
      </c>
      <c r="O627" s="87"/>
      <c r="P627" s="225">
        <f>O627*H627</f>
        <v>0</v>
      </c>
      <c r="Q627" s="225">
        <v>0.0028300000000000001</v>
      </c>
      <c r="R627" s="225">
        <f>Q627*H627</f>
        <v>0.26601999999999998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338</v>
      </c>
      <c r="AT627" s="227" t="s">
        <v>216</v>
      </c>
      <c r="AU627" s="227" t="s">
        <v>81</v>
      </c>
      <c r="AY627" s="20" t="s">
        <v>214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79</v>
      </c>
      <c r="BK627" s="228">
        <f>ROUND(I627*H627,2)</f>
        <v>0</v>
      </c>
      <c r="BL627" s="20" t="s">
        <v>338</v>
      </c>
      <c r="BM627" s="227" t="s">
        <v>1014</v>
      </c>
    </row>
    <row r="628" s="2" customFormat="1">
      <c r="A628" s="41"/>
      <c r="B628" s="42"/>
      <c r="C628" s="43"/>
      <c r="D628" s="229" t="s">
        <v>223</v>
      </c>
      <c r="E628" s="43"/>
      <c r="F628" s="230" t="s">
        <v>1015</v>
      </c>
      <c r="G628" s="43"/>
      <c r="H628" s="43"/>
      <c r="I628" s="231"/>
      <c r="J628" s="43"/>
      <c r="K628" s="43"/>
      <c r="L628" s="47"/>
      <c r="M628" s="232"/>
      <c r="N628" s="233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223</v>
      </c>
      <c r="AU628" s="20" t="s">
        <v>81</v>
      </c>
    </row>
    <row r="629" s="13" customFormat="1">
      <c r="A629" s="13"/>
      <c r="B629" s="234"/>
      <c r="C629" s="235"/>
      <c r="D629" s="236" t="s">
        <v>225</v>
      </c>
      <c r="E629" s="237" t="s">
        <v>19</v>
      </c>
      <c r="F629" s="238" t="s">
        <v>1016</v>
      </c>
      <c r="G629" s="235"/>
      <c r="H629" s="239">
        <v>94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225</v>
      </c>
      <c r="AU629" s="245" t="s">
        <v>81</v>
      </c>
      <c r="AV629" s="13" t="s">
        <v>81</v>
      </c>
      <c r="AW629" s="13" t="s">
        <v>33</v>
      </c>
      <c r="AX629" s="13" t="s">
        <v>72</v>
      </c>
      <c r="AY629" s="245" t="s">
        <v>214</v>
      </c>
    </row>
    <row r="630" s="14" customFormat="1">
      <c r="A630" s="14"/>
      <c r="B630" s="246"/>
      <c r="C630" s="247"/>
      <c r="D630" s="236" t="s">
        <v>225</v>
      </c>
      <c r="E630" s="248" t="s">
        <v>19</v>
      </c>
      <c r="F630" s="249" t="s">
        <v>227</v>
      </c>
      <c r="G630" s="247"/>
      <c r="H630" s="250">
        <v>94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225</v>
      </c>
      <c r="AU630" s="256" t="s">
        <v>81</v>
      </c>
      <c r="AV630" s="14" t="s">
        <v>104</v>
      </c>
      <c r="AW630" s="14" t="s">
        <v>33</v>
      </c>
      <c r="AX630" s="14" t="s">
        <v>79</v>
      </c>
      <c r="AY630" s="256" t="s">
        <v>214</v>
      </c>
    </row>
    <row r="631" s="2" customFormat="1" ht="24.15" customHeight="1">
      <c r="A631" s="41"/>
      <c r="B631" s="42"/>
      <c r="C631" s="216" t="s">
        <v>1017</v>
      </c>
      <c r="D631" s="216" t="s">
        <v>216</v>
      </c>
      <c r="E631" s="217" t="s">
        <v>1018</v>
      </c>
      <c r="F631" s="218" t="s">
        <v>1019</v>
      </c>
      <c r="G631" s="219" t="s">
        <v>258</v>
      </c>
      <c r="H631" s="220">
        <v>4</v>
      </c>
      <c r="I631" s="221"/>
      <c r="J631" s="222">
        <f>ROUND(I631*H631,2)</f>
        <v>0</v>
      </c>
      <c r="K631" s="218" t="s">
        <v>19</v>
      </c>
      <c r="L631" s="47"/>
      <c r="M631" s="223" t="s">
        <v>19</v>
      </c>
      <c r="N631" s="224" t="s">
        <v>43</v>
      </c>
      <c r="O631" s="87"/>
      <c r="P631" s="225">
        <f>O631*H631</f>
        <v>0</v>
      </c>
      <c r="Q631" s="225">
        <v>0.0087100000000000007</v>
      </c>
      <c r="R631" s="225">
        <f>Q631*H631</f>
        <v>0.034840000000000003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338</v>
      </c>
      <c r="AT631" s="227" t="s">
        <v>216</v>
      </c>
      <c r="AU631" s="227" t="s">
        <v>81</v>
      </c>
      <c r="AY631" s="20" t="s">
        <v>214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79</v>
      </c>
      <c r="BK631" s="228">
        <f>ROUND(I631*H631,2)</f>
        <v>0</v>
      </c>
      <c r="BL631" s="20" t="s">
        <v>338</v>
      </c>
      <c r="BM631" s="227" t="s">
        <v>1020</v>
      </c>
    </row>
    <row r="632" s="13" customFormat="1">
      <c r="A632" s="13"/>
      <c r="B632" s="234"/>
      <c r="C632" s="235"/>
      <c r="D632" s="236" t="s">
        <v>225</v>
      </c>
      <c r="E632" s="237" t="s">
        <v>19</v>
      </c>
      <c r="F632" s="238" t="s">
        <v>1021</v>
      </c>
      <c r="G632" s="235"/>
      <c r="H632" s="239">
        <v>4</v>
      </c>
      <c r="I632" s="240"/>
      <c r="J632" s="235"/>
      <c r="K632" s="235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225</v>
      </c>
      <c r="AU632" s="245" t="s">
        <v>81</v>
      </c>
      <c r="AV632" s="13" t="s">
        <v>81</v>
      </c>
      <c r="AW632" s="13" t="s">
        <v>33</v>
      </c>
      <c r="AX632" s="13" t="s">
        <v>72</v>
      </c>
      <c r="AY632" s="245" t="s">
        <v>214</v>
      </c>
    </row>
    <row r="633" s="14" customFormat="1">
      <c r="A633" s="14"/>
      <c r="B633" s="246"/>
      <c r="C633" s="247"/>
      <c r="D633" s="236" t="s">
        <v>225</v>
      </c>
      <c r="E633" s="248" t="s">
        <v>19</v>
      </c>
      <c r="F633" s="249" t="s">
        <v>227</v>
      </c>
      <c r="G633" s="247"/>
      <c r="H633" s="250">
        <v>4</v>
      </c>
      <c r="I633" s="251"/>
      <c r="J633" s="247"/>
      <c r="K633" s="247"/>
      <c r="L633" s="252"/>
      <c r="M633" s="253"/>
      <c r="N633" s="254"/>
      <c r="O633" s="254"/>
      <c r="P633" s="254"/>
      <c r="Q633" s="254"/>
      <c r="R633" s="254"/>
      <c r="S633" s="254"/>
      <c r="T633" s="25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6" t="s">
        <v>225</v>
      </c>
      <c r="AU633" s="256" t="s">
        <v>81</v>
      </c>
      <c r="AV633" s="14" t="s">
        <v>104</v>
      </c>
      <c r="AW633" s="14" t="s">
        <v>33</v>
      </c>
      <c r="AX633" s="14" t="s">
        <v>79</v>
      </c>
      <c r="AY633" s="256" t="s">
        <v>214</v>
      </c>
    </row>
    <row r="634" s="2" customFormat="1" ht="16.5" customHeight="1">
      <c r="A634" s="41"/>
      <c r="B634" s="42"/>
      <c r="C634" s="216" t="s">
        <v>1022</v>
      </c>
      <c r="D634" s="216" t="s">
        <v>216</v>
      </c>
      <c r="E634" s="217" t="s">
        <v>1023</v>
      </c>
      <c r="F634" s="218" t="s">
        <v>1024</v>
      </c>
      <c r="G634" s="219" t="s">
        <v>274</v>
      </c>
      <c r="H634" s="220">
        <v>32</v>
      </c>
      <c r="I634" s="221"/>
      <c r="J634" s="222">
        <f>ROUND(I634*H634,2)</f>
        <v>0</v>
      </c>
      <c r="K634" s="218" t="s">
        <v>220</v>
      </c>
      <c r="L634" s="47"/>
      <c r="M634" s="223" t="s">
        <v>19</v>
      </c>
      <c r="N634" s="224" t="s">
        <v>43</v>
      </c>
      <c r="O634" s="87"/>
      <c r="P634" s="225">
        <f>O634*H634</f>
        <v>0</v>
      </c>
      <c r="Q634" s="225">
        <v>0.00060999999999999997</v>
      </c>
      <c r="R634" s="225">
        <f>Q634*H634</f>
        <v>0.019519999999999999</v>
      </c>
      <c r="S634" s="225">
        <v>0</v>
      </c>
      <c r="T634" s="226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7" t="s">
        <v>338</v>
      </c>
      <c r="AT634" s="227" t="s">
        <v>216</v>
      </c>
      <c r="AU634" s="227" t="s">
        <v>81</v>
      </c>
      <c r="AY634" s="20" t="s">
        <v>214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20" t="s">
        <v>79</v>
      </c>
      <c r="BK634" s="228">
        <f>ROUND(I634*H634,2)</f>
        <v>0</v>
      </c>
      <c r="BL634" s="20" t="s">
        <v>338</v>
      </c>
      <c r="BM634" s="227" t="s">
        <v>1025</v>
      </c>
    </row>
    <row r="635" s="2" customFormat="1">
      <c r="A635" s="41"/>
      <c r="B635" s="42"/>
      <c r="C635" s="43"/>
      <c r="D635" s="229" t="s">
        <v>223</v>
      </c>
      <c r="E635" s="43"/>
      <c r="F635" s="230" t="s">
        <v>1026</v>
      </c>
      <c r="G635" s="43"/>
      <c r="H635" s="43"/>
      <c r="I635" s="231"/>
      <c r="J635" s="43"/>
      <c r="K635" s="43"/>
      <c r="L635" s="47"/>
      <c r="M635" s="232"/>
      <c r="N635" s="233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223</v>
      </c>
      <c r="AU635" s="20" t="s">
        <v>81</v>
      </c>
    </row>
    <row r="636" s="13" customFormat="1">
      <c r="A636" s="13"/>
      <c r="B636" s="234"/>
      <c r="C636" s="235"/>
      <c r="D636" s="236" t="s">
        <v>225</v>
      </c>
      <c r="E636" s="237" t="s">
        <v>19</v>
      </c>
      <c r="F636" s="238" t="s">
        <v>1027</v>
      </c>
      <c r="G636" s="235"/>
      <c r="H636" s="239">
        <v>32</v>
      </c>
      <c r="I636" s="240"/>
      <c r="J636" s="235"/>
      <c r="K636" s="235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225</v>
      </c>
      <c r="AU636" s="245" t="s">
        <v>81</v>
      </c>
      <c r="AV636" s="13" t="s">
        <v>81</v>
      </c>
      <c r="AW636" s="13" t="s">
        <v>33</v>
      </c>
      <c r="AX636" s="13" t="s">
        <v>72</v>
      </c>
      <c r="AY636" s="245" t="s">
        <v>214</v>
      </c>
    </row>
    <row r="637" s="14" customFormat="1">
      <c r="A637" s="14"/>
      <c r="B637" s="246"/>
      <c r="C637" s="247"/>
      <c r="D637" s="236" t="s">
        <v>225</v>
      </c>
      <c r="E637" s="248" t="s">
        <v>19</v>
      </c>
      <c r="F637" s="249" t="s">
        <v>227</v>
      </c>
      <c r="G637" s="247"/>
      <c r="H637" s="250">
        <v>32</v>
      </c>
      <c r="I637" s="251"/>
      <c r="J637" s="247"/>
      <c r="K637" s="247"/>
      <c r="L637" s="252"/>
      <c r="M637" s="253"/>
      <c r="N637" s="254"/>
      <c r="O637" s="254"/>
      <c r="P637" s="254"/>
      <c r="Q637" s="254"/>
      <c r="R637" s="254"/>
      <c r="S637" s="254"/>
      <c r="T637" s="25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6" t="s">
        <v>225</v>
      </c>
      <c r="AU637" s="256" t="s">
        <v>81</v>
      </c>
      <c r="AV637" s="14" t="s">
        <v>104</v>
      </c>
      <c r="AW637" s="14" t="s">
        <v>33</v>
      </c>
      <c r="AX637" s="14" t="s">
        <v>79</v>
      </c>
      <c r="AY637" s="256" t="s">
        <v>214</v>
      </c>
    </row>
    <row r="638" s="2" customFormat="1" ht="24.15" customHeight="1">
      <c r="A638" s="41"/>
      <c r="B638" s="42"/>
      <c r="C638" s="216" t="s">
        <v>1028</v>
      </c>
      <c r="D638" s="216" t="s">
        <v>216</v>
      </c>
      <c r="E638" s="217" t="s">
        <v>1029</v>
      </c>
      <c r="F638" s="218" t="s">
        <v>1030</v>
      </c>
      <c r="G638" s="219" t="s">
        <v>258</v>
      </c>
      <c r="H638" s="220">
        <v>1</v>
      </c>
      <c r="I638" s="221"/>
      <c r="J638" s="222">
        <f>ROUND(I638*H638,2)</f>
        <v>0</v>
      </c>
      <c r="K638" s="218" t="s">
        <v>220</v>
      </c>
      <c r="L638" s="47"/>
      <c r="M638" s="223" t="s">
        <v>19</v>
      </c>
      <c r="N638" s="224" t="s">
        <v>43</v>
      </c>
      <c r="O638" s="87"/>
      <c r="P638" s="225">
        <f>O638*H638</f>
        <v>0</v>
      </c>
      <c r="Q638" s="225">
        <v>0.0022899999999999999</v>
      </c>
      <c r="R638" s="225">
        <f>Q638*H638</f>
        <v>0.0022899999999999999</v>
      </c>
      <c r="S638" s="225">
        <v>0</v>
      </c>
      <c r="T638" s="226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7" t="s">
        <v>338</v>
      </c>
      <c r="AT638" s="227" t="s">
        <v>216</v>
      </c>
      <c r="AU638" s="227" t="s">
        <v>81</v>
      </c>
      <c r="AY638" s="20" t="s">
        <v>214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20" t="s">
        <v>79</v>
      </c>
      <c r="BK638" s="228">
        <f>ROUND(I638*H638,2)</f>
        <v>0</v>
      </c>
      <c r="BL638" s="20" t="s">
        <v>338</v>
      </c>
      <c r="BM638" s="227" t="s">
        <v>1031</v>
      </c>
    </row>
    <row r="639" s="2" customFormat="1">
      <c r="A639" s="41"/>
      <c r="B639" s="42"/>
      <c r="C639" s="43"/>
      <c r="D639" s="229" t="s">
        <v>223</v>
      </c>
      <c r="E639" s="43"/>
      <c r="F639" s="230" t="s">
        <v>1032</v>
      </c>
      <c r="G639" s="43"/>
      <c r="H639" s="43"/>
      <c r="I639" s="231"/>
      <c r="J639" s="43"/>
      <c r="K639" s="43"/>
      <c r="L639" s="47"/>
      <c r="M639" s="232"/>
      <c r="N639" s="233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223</v>
      </c>
      <c r="AU639" s="20" t="s">
        <v>81</v>
      </c>
    </row>
    <row r="640" s="2" customFormat="1" ht="24.15" customHeight="1">
      <c r="A640" s="41"/>
      <c r="B640" s="42"/>
      <c r="C640" s="216" t="s">
        <v>1033</v>
      </c>
      <c r="D640" s="216" t="s">
        <v>216</v>
      </c>
      <c r="E640" s="217" t="s">
        <v>1034</v>
      </c>
      <c r="F640" s="218" t="s">
        <v>1035</v>
      </c>
      <c r="G640" s="219" t="s">
        <v>258</v>
      </c>
      <c r="H640" s="220">
        <v>15</v>
      </c>
      <c r="I640" s="221"/>
      <c r="J640" s="222">
        <f>ROUND(I640*H640,2)</f>
        <v>0</v>
      </c>
      <c r="K640" s="218" t="s">
        <v>220</v>
      </c>
      <c r="L640" s="47"/>
      <c r="M640" s="223" t="s">
        <v>19</v>
      </c>
      <c r="N640" s="224" t="s">
        <v>43</v>
      </c>
      <c r="O640" s="87"/>
      <c r="P640" s="225">
        <f>O640*H640</f>
        <v>0</v>
      </c>
      <c r="Q640" s="225">
        <v>0.0027299999999999998</v>
      </c>
      <c r="R640" s="225">
        <f>Q640*H640</f>
        <v>0.04095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338</v>
      </c>
      <c r="AT640" s="227" t="s">
        <v>216</v>
      </c>
      <c r="AU640" s="227" t="s">
        <v>81</v>
      </c>
      <c r="AY640" s="20" t="s">
        <v>214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79</v>
      </c>
      <c r="BK640" s="228">
        <f>ROUND(I640*H640,2)</f>
        <v>0</v>
      </c>
      <c r="BL640" s="20" t="s">
        <v>338</v>
      </c>
      <c r="BM640" s="227" t="s">
        <v>1036</v>
      </c>
    </row>
    <row r="641" s="2" customFormat="1">
      <c r="A641" s="41"/>
      <c r="B641" s="42"/>
      <c r="C641" s="43"/>
      <c r="D641" s="229" t="s">
        <v>223</v>
      </c>
      <c r="E641" s="43"/>
      <c r="F641" s="230" t="s">
        <v>1037</v>
      </c>
      <c r="G641" s="43"/>
      <c r="H641" s="43"/>
      <c r="I641" s="231"/>
      <c r="J641" s="43"/>
      <c r="K641" s="43"/>
      <c r="L641" s="47"/>
      <c r="M641" s="232"/>
      <c r="N641" s="233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223</v>
      </c>
      <c r="AU641" s="20" t="s">
        <v>81</v>
      </c>
    </row>
    <row r="642" s="2" customFormat="1" ht="24.15" customHeight="1">
      <c r="A642" s="41"/>
      <c r="B642" s="42"/>
      <c r="C642" s="216" t="s">
        <v>1038</v>
      </c>
      <c r="D642" s="216" t="s">
        <v>216</v>
      </c>
      <c r="E642" s="217" t="s">
        <v>1039</v>
      </c>
      <c r="F642" s="218" t="s">
        <v>1040</v>
      </c>
      <c r="G642" s="219" t="s">
        <v>258</v>
      </c>
      <c r="H642" s="220">
        <v>3</v>
      </c>
      <c r="I642" s="221"/>
      <c r="J642" s="222">
        <f>ROUND(I642*H642,2)</f>
        <v>0</v>
      </c>
      <c r="K642" s="218" t="s">
        <v>220</v>
      </c>
      <c r="L642" s="47"/>
      <c r="M642" s="223" t="s">
        <v>19</v>
      </c>
      <c r="N642" s="224" t="s">
        <v>43</v>
      </c>
      <c r="O642" s="87"/>
      <c r="P642" s="225">
        <f>O642*H642</f>
        <v>0</v>
      </c>
      <c r="Q642" s="225">
        <v>0.00528</v>
      </c>
      <c r="R642" s="225">
        <f>Q642*H642</f>
        <v>0.01584</v>
      </c>
      <c r="S642" s="225">
        <v>0</v>
      </c>
      <c r="T642" s="226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27" t="s">
        <v>338</v>
      </c>
      <c r="AT642" s="227" t="s">
        <v>216</v>
      </c>
      <c r="AU642" s="227" t="s">
        <v>81</v>
      </c>
      <c r="AY642" s="20" t="s">
        <v>214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20" t="s">
        <v>79</v>
      </c>
      <c r="BK642" s="228">
        <f>ROUND(I642*H642,2)</f>
        <v>0</v>
      </c>
      <c r="BL642" s="20" t="s">
        <v>338</v>
      </c>
      <c r="BM642" s="227" t="s">
        <v>1041</v>
      </c>
    </row>
    <row r="643" s="2" customFormat="1">
      <c r="A643" s="41"/>
      <c r="B643" s="42"/>
      <c r="C643" s="43"/>
      <c r="D643" s="229" t="s">
        <v>223</v>
      </c>
      <c r="E643" s="43"/>
      <c r="F643" s="230" t="s">
        <v>1042</v>
      </c>
      <c r="G643" s="43"/>
      <c r="H643" s="43"/>
      <c r="I643" s="231"/>
      <c r="J643" s="43"/>
      <c r="K643" s="43"/>
      <c r="L643" s="47"/>
      <c r="M643" s="232"/>
      <c r="N643" s="233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223</v>
      </c>
      <c r="AU643" s="20" t="s">
        <v>81</v>
      </c>
    </row>
    <row r="644" s="13" customFormat="1">
      <c r="A644" s="13"/>
      <c r="B644" s="234"/>
      <c r="C644" s="235"/>
      <c r="D644" s="236" t="s">
        <v>225</v>
      </c>
      <c r="E644" s="237" t="s">
        <v>19</v>
      </c>
      <c r="F644" s="238" t="s">
        <v>104</v>
      </c>
      <c r="G644" s="235"/>
      <c r="H644" s="239">
        <v>3</v>
      </c>
      <c r="I644" s="240"/>
      <c r="J644" s="235"/>
      <c r="K644" s="235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225</v>
      </c>
      <c r="AU644" s="245" t="s">
        <v>81</v>
      </c>
      <c r="AV644" s="13" t="s">
        <v>81</v>
      </c>
      <c r="AW644" s="13" t="s">
        <v>33</v>
      </c>
      <c r="AX644" s="13" t="s">
        <v>72</v>
      </c>
      <c r="AY644" s="245" t="s">
        <v>214</v>
      </c>
    </row>
    <row r="645" s="14" customFormat="1">
      <c r="A645" s="14"/>
      <c r="B645" s="246"/>
      <c r="C645" s="247"/>
      <c r="D645" s="236" t="s">
        <v>225</v>
      </c>
      <c r="E645" s="248" t="s">
        <v>19</v>
      </c>
      <c r="F645" s="249" t="s">
        <v>227</v>
      </c>
      <c r="G645" s="247"/>
      <c r="H645" s="250">
        <v>3</v>
      </c>
      <c r="I645" s="251"/>
      <c r="J645" s="247"/>
      <c r="K645" s="247"/>
      <c r="L645" s="252"/>
      <c r="M645" s="253"/>
      <c r="N645" s="254"/>
      <c r="O645" s="254"/>
      <c r="P645" s="254"/>
      <c r="Q645" s="254"/>
      <c r="R645" s="254"/>
      <c r="S645" s="254"/>
      <c r="T645" s="25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6" t="s">
        <v>225</v>
      </c>
      <c r="AU645" s="256" t="s">
        <v>81</v>
      </c>
      <c r="AV645" s="14" t="s">
        <v>104</v>
      </c>
      <c r="AW645" s="14" t="s">
        <v>33</v>
      </c>
      <c r="AX645" s="14" t="s">
        <v>79</v>
      </c>
      <c r="AY645" s="256" t="s">
        <v>214</v>
      </c>
    </row>
    <row r="646" s="2" customFormat="1" ht="21.75" customHeight="1">
      <c r="A646" s="41"/>
      <c r="B646" s="42"/>
      <c r="C646" s="216" t="s">
        <v>1043</v>
      </c>
      <c r="D646" s="216" t="s">
        <v>216</v>
      </c>
      <c r="E646" s="217" t="s">
        <v>1044</v>
      </c>
      <c r="F646" s="218" t="s">
        <v>1045</v>
      </c>
      <c r="G646" s="219" t="s">
        <v>274</v>
      </c>
      <c r="H646" s="220">
        <v>93</v>
      </c>
      <c r="I646" s="221"/>
      <c r="J646" s="222">
        <f>ROUND(I646*H646,2)</f>
        <v>0</v>
      </c>
      <c r="K646" s="218" t="s">
        <v>19</v>
      </c>
      <c r="L646" s="47"/>
      <c r="M646" s="223" t="s">
        <v>19</v>
      </c>
      <c r="N646" s="224" t="s">
        <v>43</v>
      </c>
      <c r="O646" s="87"/>
      <c r="P646" s="225">
        <f>O646*H646</f>
        <v>0</v>
      </c>
      <c r="Q646" s="225">
        <v>0.00247</v>
      </c>
      <c r="R646" s="225">
        <f>Q646*H646</f>
        <v>0.22971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338</v>
      </c>
      <c r="AT646" s="227" t="s">
        <v>216</v>
      </c>
      <c r="AU646" s="227" t="s">
        <v>81</v>
      </c>
      <c r="AY646" s="20" t="s">
        <v>214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79</v>
      </c>
      <c r="BK646" s="228">
        <f>ROUND(I646*H646,2)</f>
        <v>0</v>
      </c>
      <c r="BL646" s="20" t="s">
        <v>338</v>
      </c>
      <c r="BM646" s="227" t="s">
        <v>1046</v>
      </c>
    </row>
    <row r="647" s="13" customFormat="1">
      <c r="A647" s="13"/>
      <c r="B647" s="234"/>
      <c r="C647" s="235"/>
      <c r="D647" s="236" t="s">
        <v>225</v>
      </c>
      <c r="E647" s="237" t="s">
        <v>19</v>
      </c>
      <c r="F647" s="238" t="s">
        <v>1047</v>
      </c>
      <c r="G647" s="235"/>
      <c r="H647" s="239">
        <v>93</v>
      </c>
      <c r="I647" s="240"/>
      <c r="J647" s="235"/>
      <c r="K647" s="235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225</v>
      </c>
      <c r="AU647" s="245" t="s">
        <v>81</v>
      </c>
      <c r="AV647" s="13" t="s">
        <v>81</v>
      </c>
      <c r="AW647" s="13" t="s">
        <v>33</v>
      </c>
      <c r="AX647" s="13" t="s">
        <v>72</v>
      </c>
      <c r="AY647" s="245" t="s">
        <v>214</v>
      </c>
    </row>
    <row r="648" s="14" customFormat="1">
      <c r="A648" s="14"/>
      <c r="B648" s="246"/>
      <c r="C648" s="247"/>
      <c r="D648" s="236" t="s">
        <v>225</v>
      </c>
      <c r="E648" s="248" t="s">
        <v>19</v>
      </c>
      <c r="F648" s="249" t="s">
        <v>227</v>
      </c>
      <c r="G648" s="247"/>
      <c r="H648" s="250">
        <v>93</v>
      </c>
      <c r="I648" s="251"/>
      <c r="J648" s="247"/>
      <c r="K648" s="247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225</v>
      </c>
      <c r="AU648" s="256" t="s">
        <v>81</v>
      </c>
      <c r="AV648" s="14" t="s">
        <v>104</v>
      </c>
      <c r="AW648" s="14" t="s">
        <v>33</v>
      </c>
      <c r="AX648" s="14" t="s">
        <v>79</v>
      </c>
      <c r="AY648" s="256" t="s">
        <v>214</v>
      </c>
    </row>
    <row r="649" s="2" customFormat="1" ht="24.15" customHeight="1">
      <c r="A649" s="41"/>
      <c r="B649" s="42"/>
      <c r="C649" s="216" t="s">
        <v>1048</v>
      </c>
      <c r="D649" s="216" t="s">
        <v>216</v>
      </c>
      <c r="E649" s="217" t="s">
        <v>1049</v>
      </c>
      <c r="F649" s="218" t="s">
        <v>1050</v>
      </c>
      <c r="G649" s="219" t="s">
        <v>258</v>
      </c>
      <c r="H649" s="220">
        <v>9</v>
      </c>
      <c r="I649" s="221"/>
      <c r="J649" s="222">
        <f>ROUND(I649*H649,2)</f>
        <v>0</v>
      </c>
      <c r="K649" s="218" t="s">
        <v>19</v>
      </c>
      <c r="L649" s="47"/>
      <c r="M649" s="223" t="s">
        <v>19</v>
      </c>
      <c r="N649" s="224" t="s">
        <v>43</v>
      </c>
      <c r="O649" s="87"/>
      <c r="P649" s="225">
        <f>O649*H649</f>
        <v>0</v>
      </c>
      <c r="Q649" s="225">
        <v>0.00040000000000000002</v>
      </c>
      <c r="R649" s="225">
        <f>Q649*H649</f>
        <v>0.0036000000000000003</v>
      </c>
      <c r="S649" s="225">
        <v>0</v>
      </c>
      <c r="T649" s="226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7" t="s">
        <v>338</v>
      </c>
      <c r="AT649" s="227" t="s">
        <v>216</v>
      </c>
      <c r="AU649" s="227" t="s">
        <v>81</v>
      </c>
      <c r="AY649" s="20" t="s">
        <v>214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20" t="s">
        <v>79</v>
      </c>
      <c r="BK649" s="228">
        <f>ROUND(I649*H649,2)</f>
        <v>0</v>
      </c>
      <c r="BL649" s="20" t="s">
        <v>338</v>
      </c>
      <c r="BM649" s="227" t="s">
        <v>1051</v>
      </c>
    </row>
    <row r="650" s="2" customFormat="1" ht="24.15" customHeight="1">
      <c r="A650" s="41"/>
      <c r="B650" s="42"/>
      <c r="C650" s="216" t="s">
        <v>1052</v>
      </c>
      <c r="D650" s="216" t="s">
        <v>216</v>
      </c>
      <c r="E650" s="217" t="s">
        <v>1053</v>
      </c>
      <c r="F650" s="218" t="s">
        <v>1054</v>
      </c>
      <c r="G650" s="219" t="s">
        <v>274</v>
      </c>
      <c r="H650" s="220">
        <v>157.5</v>
      </c>
      <c r="I650" s="221"/>
      <c r="J650" s="222">
        <f>ROUND(I650*H650,2)</f>
        <v>0</v>
      </c>
      <c r="K650" s="218" t="s">
        <v>19</v>
      </c>
      <c r="L650" s="47"/>
      <c r="M650" s="223" t="s">
        <v>19</v>
      </c>
      <c r="N650" s="224" t="s">
        <v>43</v>
      </c>
      <c r="O650" s="87"/>
      <c r="P650" s="225">
        <f>O650*H650</f>
        <v>0</v>
      </c>
      <c r="Q650" s="225">
        <v>0.00265</v>
      </c>
      <c r="R650" s="225">
        <f>Q650*H650</f>
        <v>0.417375</v>
      </c>
      <c r="S650" s="225">
        <v>0</v>
      </c>
      <c r="T650" s="226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7" t="s">
        <v>338</v>
      </c>
      <c r="AT650" s="227" t="s">
        <v>216</v>
      </c>
      <c r="AU650" s="227" t="s">
        <v>81</v>
      </c>
      <c r="AY650" s="20" t="s">
        <v>214</v>
      </c>
      <c r="BE650" s="228">
        <f>IF(N650="základní",J650,0)</f>
        <v>0</v>
      </c>
      <c r="BF650" s="228">
        <f>IF(N650="snížená",J650,0)</f>
        <v>0</v>
      </c>
      <c r="BG650" s="228">
        <f>IF(N650="zákl. přenesená",J650,0)</f>
        <v>0</v>
      </c>
      <c r="BH650" s="228">
        <f>IF(N650="sníž. přenesená",J650,0)</f>
        <v>0</v>
      </c>
      <c r="BI650" s="228">
        <f>IF(N650="nulová",J650,0)</f>
        <v>0</v>
      </c>
      <c r="BJ650" s="20" t="s">
        <v>79</v>
      </c>
      <c r="BK650" s="228">
        <f>ROUND(I650*H650,2)</f>
        <v>0</v>
      </c>
      <c r="BL650" s="20" t="s">
        <v>338</v>
      </c>
      <c r="BM650" s="227" t="s">
        <v>1055</v>
      </c>
    </row>
    <row r="651" s="13" customFormat="1">
      <c r="A651" s="13"/>
      <c r="B651" s="234"/>
      <c r="C651" s="235"/>
      <c r="D651" s="236" t="s">
        <v>225</v>
      </c>
      <c r="E651" s="237" t="s">
        <v>19</v>
      </c>
      <c r="F651" s="238" t="s">
        <v>1056</v>
      </c>
      <c r="G651" s="235"/>
      <c r="H651" s="239">
        <v>157.5</v>
      </c>
      <c r="I651" s="240"/>
      <c r="J651" s="235"/>
      <c r="K651" s="235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225</v>
      </c>
      <c r="AU651" s="245" t="s">
        <v>81</v>
      </c>
      <c r="AV651" s="13" t="s">
        <v>81</v>
      </c>
      <c r="AW651" s="13" t="s">
        <v>33</v>
      </c>
      <c r="AX651" s="13" t="s">
        <v>72</v>
      </c>
      <c r="AY651" s="245" t="s">
        <v>214</v>
      </c>
    </row>
    <row r="652" s="14" customFormat="1">
      <c r="A652" s="14"/>
      <c r="B652" s="246"/>
      <c r="C652" s="247"/>
      <c r="D652" s="236" t="s">
        <v>225</v>
      </c>
      <c r="E652" s="248" t="s">
        <v>19</v>
      </c>
      <c r="F652" s="249" t="s">
        <v>227</v>
      </c>
      <c r="G652" s="247"/>
      <c r="H652" s="250">
        <v>157.5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6" t="s">
        <v>225</v>
      </c>
      <c r="AU652" s="256" t="s">
        <v>81</v>
      </c>
      <c r="AV652" s="14" t="s">
        <v>104</v>
      </c>
      <c r="AW652" s="14" t="s">
        <v>33</v>
      </c>
      <c r="AX652" s="14" t="s">
        <v>79</v>
      </c>
      <c r="AY652" s="256" t="s">
        <v>214</v>
      </c>
    </row>
    <row r="653" s="2" customFormat="1" ht="24.15" customHeight="1">
      <c r="A653" s="41"/>
      <c r="B653" s="42"/>
      <c r="C653" s="216" t="s">
        <v>1057</v>
      </c>
      <c r="D653" s="216" t="s">
        <v>216</v>
      </c>
      <c r="E653" s="217" t="s">
        <v>1058</v>
      </c>
      <c r="F653" s="218" t="s">
        <v>1059</v>
      </c>
      <c r="G653" s="219" t="s">
        <v>274</v>
      </c>
      <c r="H653" s="220">
        <v>93</v>
      </c>
      <c r="I653" s="221"/>
      <c r="J653" s="222">
        <f>ROUND(I653*H653,2)</f>
        <v>0</v>
      </c>
      <c r="K653" s="218" t="s">
        <v>220</v>
      </c>
      <c r="L653" s="47"/>
      <c r="M653" s="223" t="s">
        <v>19</v>
      </c>
      <c r="N653" s="224" t="s">
        <v>43</v>
      </c>
      <c r="O653" s="87"/>
      <c r="P653" s="225">
        <f>O653*H653</f>
        <v>0</v>
      </c>
      <c r="Q653" s="225">
        <v>0.0018500000000000001</v>
      </c>
      <c r="R653" s="225">
        <f>Q653*H653</f>
        <v>0.17205000000000001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338</v>
      </c>
      <c r="AT653" s="227" t="s">
        <v>216</v>
      </c>
      <c r="AU653" s="227" t="s">
        <v>81</v>
      </c>
      <c r="AY653" s="20" t="s">
        <v>214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79</v>
      </c>
      <c r="BK653" s="228">
        <f>ROUND(I653*H653,2)</f>
        <v>0</v>
      </c>
      <c r="BL653" s="20" t="s">
        <v>338</v>
      </c>
      <c r="BM653" s="227" t="s">
        <v>1060</v>
      </c>
    </row>
    <row r="654" s="2" customFormat="1">
      <c r="A654" s="41"/>
      <c r="B654" s="42"/>
      <c r="C654" s="43"/>
      <c r="D654" s="229" t="s">
        <v>223</v>
      </c>
      <c r="E654" s="43"/>
      <c r="F654" s="230" t="s">
        <v>1061</v>
      </c>
      <c r="G654" s="43"/>
      <c r="H654" s="43"/>
      <c r="I654" s="231"/>
      <c r="J654" s="43"/>
      <c r="K654" s="43"/>
      <c r="L654" s="47"/>
      <c r="M654" s="232"/>
      <c r="N654" s="233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223</v>
      </c>
      <c r="AU654" s="20" t="s">
        <v>81</v>
      </c>
    </row>
    <row r="655" s="13" customFormat="1">
      <c r="A655" s="13"/>
      <c r="B655" s="234"/>
      <c r="C655" s="235"/>
      <c r="D655" s="236" t="s">
        <v>225</v>
      </c>
      <c r="E655" s="237" t="s">
        <v>19</v>
      </c>
      <c r="F655" s="238" t="s">
        <v>1062</v>
      </c>
      <c r="G655" s="235"/>
      <c r="H655" s="239">
        <v>93</v>
      </c>
      <c r="I655" s="240"/>
      <c r="J655" s="235"/>
      <c r="K655" s="235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225</v>
      </c>
      <c r="AU655" s="245" t="s">
        <v>81</v>
      </c>
      <c r="AV655" s="13" t="s">
        <v>81</v>
      </c>
      <c r="AW655" s="13" t="s">
        <v>33</v>
      </c>
      <c r="AX655" s="13" t="s">
        <v>72</v>
      </c>
      <c r="AY655" s="245" t="s">
        <v>214</v>
      </c>
    </row>
    <row r="656" s="14" customFormat="1">
      <c r="A656" s="14"/>
      <c r="B656" s="246"/>
      <c r="C656" s="247"/>
      <c r="D656" s="236" t="s">
        <v>225</v>
      </c>
      <c r="E656" s="248" t="s">
        <v>19</v>
      </c>
      <c r="F656" s="249" t="s">
        <v>227</v>
      </c>
      <c r="G656" s="247"/>
      <c r="H656" s="250">
        <v>93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6" t="s">
        <v>225</v>
      </c>
      <c r="AU656" s="256" t="s">
        <v>81</v>
      </c>
      <c r="AV656" s="14" t="s">
        <v>104</v>
      </c>
      <c r="AW656" s="14" t="s">
        <v>33</v>
      </c>
      <c r="AX656" s="14" t="s">
        <v>79</v>
      </c>
      <c r="AY656" s="256" t="s">
        <v>214</v>
      </c>
    </row>
    <row r="657" s="2" customFormat="1" ht="24.15" customHeight="1">
      <c r="A657" s="41"/>
      <c r="B657" s="42"/>
      <c r="C657" s="216" t="s">
        <v>1063</v>
      </c>
      <c r="D657" s="216" t="s">
        <v>216</v>
      </c>
      <c r="E657" s="217" t="s">
        <v>1064</v>
      </c>
      <c r="F657" s="218" t="s">
        <v>1065</v>
      </c>
      <c r="G657" s="219" t="s">
        <v>274</v>
      </c>
      <c r="H657" s="220">
        <v>240</v>
      </c>
      <c r="I657" s="221"/>
      <c r="J657" s="222">
        <f>ROUND(I657*H657,2)</f>
        <v>0</v>
      </c>
      <c r="K657" s="218" t="s">
        <v>220</v>
      </c>
      <c r="L657" s="47"/>
      <c r="M657" s="223" t="s">
        <v>19</v>
      </c>
      <c r="N657" s="224" t="s">
        <v>43</v>
      </c>
      <c r="O657" s="87"/>
      <c r="P657" s="225">
        <f>O657*H657</f>
        <v>0</v>
      </c>
      <c r="Q657" s="225">
        <v>0.0043800000000000002</v>
      </c>
      <c r="R657" s="225">
        <f>Q657*H657</f>
        <v>1.0512000000000001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338</v>
      </c>
      <c r="AT657" s="227" t="s">
        <v>216</v>
      </c>
      <c r="AU657" s="227" t="s">
        <v>81</v>
      </c>
      <c r="AY657" s="20" t="s">
        <v>214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79</v>
      </c>
      <c r="BK657" s="228">
        <f>ROUND(I657*H657,2)</f>
        <v>0</v>
      </c>
      <c r="BL657" s="20" t="s">
        <v>338</v>
      </c>
      <c r="BM657" s="227" t="s">
        <v>1066</v>
      </c>
    </row>
    <row r="658" s="2" customFormat="1">
      <c r="A658" s="41"/>
      <c r="B658" s="42"/>
      <c r="C658" s="43"/>
      <c r="D658" s="229" t="s">
        <v>223</v>
      </c>
      <c r="E658" s="43"/>
      <c r="F658" s="230" t="s">
        <v>1067</v>
      </c>
      <c r="G658" s="43"/>
      <c r="H658" s="43"/>
      <c r="I658" s="231"/>
      <c r="J658" s="43"/>
      <c r="K658" s="43"/>
      <c r="L658" s="47"/>
      <c r="M658" s="232"/>
      <c r="N658" s="233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223</v>
      </c>
      <c r="AU658" s="20" t="s">
        <v>81</v>
      </c>
    </row>
    <row r="659" s="13" customFormat="1">
      <c r="A659" s="13"/>
      <c r="B659" s="234"/>
      <c r="C659" s="235"/>
      <c r="D659" s="236" t="s">
        <v>225</v>
      </c>
      <c r="E659" s="237" t="s">
        <v>19</v>
      </c>
      <c r="F659" s="238" t="s">
        <v>1068</v>
      </c>
      <c r="G659" s="235"/>
      <c r="H659" s="239">
        <v>240</v>
      </c>
      <c r="I659" s="240"/>
      <c r="J659" s="235"/>
      <c r="K659" s="235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225</v>
      </c>
      <c r="AU659" s="245" t="s">
        <v>81</v>
      </c>
      <c r="AV659" s="13" t="s">
        <v>81</v>
      </c>
      <c r="AW659" s="13" t="s">
        <v>33</v>
      </c>
      <c r="AX659" s="13" t="s">
        <v>72</v>
      </c>
      <c r="AY659" s="245" t="s">
        <v>214</v>
      </c>
    </row>
    <row r="660" s="14" customFormat="1">
      <c r="A660" s="14"/>
      <c r="B660" s="246"/>
      <c r="C660" s="247"/>
      <c r="D660" s="236" t="s">
        <v>225</v>
      </c>
      <c r="E660" s="248" t="s">
        <v>19</v>
      </c>
      <c r="F660" s="249" t="s">
        <v>227</v>
      </c>
      <c r="G660" s="247"/>
      <c r="H660" s="250">
        <v>240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6" t="s">
        <v>225</v>
      </c>
      <c r="AU660" s="256" t="s">
        <v>81</v>
      </c>
      <c r="AV660" s="14" t="s">
        <v>104</v>
      </c>
      <c r="AW660" s="14" t="s">
        <v>33</v>
      </c>
      <c r="AX660" s="14" t="s">
        <v>79</v>
      </c>
      <c r="AY660" s="256" t="s">
        <v>214</v>
      </c>
    </row>
    <row r="661" s="2" customFormat="1" ht="24.15" customHeight="1">
      <c r="A661" s="41"/>
      <c r="B661" s="42"/>
      <c r="C661" s="216" t="s">
        <v>1069</v>
      </c>
      <c r="D661" s="216" t="s">
        <v>216</v>
      </c>
      <c r="E661" s="217" t="s">
        <v>1070</v>
      </c>
      <c r="F661" s="218" t="s">
        <v>1071</v>
      </c>
      <c r="G661" s="219" t="s">
        <v>282</v>
      </c>
      <c r="H661" s="220">
        <v>4.8970000000000002</v>
      </c>
      <c r="I661" s="221"/>
      <c r="J661" s="222">
        <f>ROUND(I661*H661,2)</f>
        <v>0</v>
      </c>
      <c r="K661" s="218" t="s">
        <v>220</v>
      </c>
      <c r="L661" s="47"/>
      <c r="M661" s="223" t="s">
        <v>19</v>
      </c>
      <c r="N661" s="224" t="s">
        <v>43</v>
      </c>
      <c r="O661" s="87"/>
      <c r="P661" s="225">
        <f>O661*H661</f>
        <v>0</v>
      </c>
      <c r="Q661" s="225">
        <v>0</v>
      </c>
      <c r="R661" s="225">
        <f>Q661*H661</f>
        <v>0</v>
      </c>
      <c r="S661" s="225">
        <v>0</v>
      </c>
      <c r="T661" s="226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7" t="s">
        <v>338</v>
      </c>
      <c r="AT661" s="227" t="s">
        <v>216</v>
      </c>
      <c r="AU661" s="227" t="s">
        <v>81</v>
      </c>
      <c r="AY661" s="20" t="s">
        <v>214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20" t="s">
        <v>79</v>
      </c>
      <c r="BK661" s="228">
        <f>ROUND(I661*H661,2)</f>
        <v>0</v>
      </c>
      <c r="BL661" s="20" t="s">
        <v>338</v>
      </c>
      <c r="BM661" s="227" t="s">
        <v>1072</v>
      </c>
    </row>
    <row r="662" s="2" customFormat="1">
      <c r="A662" s="41"/>
      <c r="B662" s="42"/>
      <c r="C662" s="43"/>
      <c r="D662" s="229" t="s">
        <v>223</v>
      </c>
      <c r="E662" s="43"/>
      <c r="F662" s="230" t="s">
        <v>1073</v>
      </c>
      <c r="G662" s="43"/>
      <c r="H662" s="43"/>
      <c r="I662" s="231"/>
      <c r="J662" s="43"/>
      <c r="K662" s="43"/>
      <c r="L662" s="47"/>
      <c r="M662" s="232"/>
      <c r="N662" s="233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223</v>
      </c>
      <c r="AU662" s="20" t="s">
        <v>81</v>
      </c>
    </row>
    <row r="663" s="12" customFormat="1" ht="22.8" customHeight="1">
      <c r="A663" s="12"/>
      <c r="B663" s="200"/>
      <c r="C663" s="201"/>
      <c r="D663" s="202" t="s">
        <v>71</v>
      </c>
      <c r="E663" s="214" t="s">
        <v>1074</v>
      </c>
      <c r="F663" s="214" t="s">
        <v>1075</v>
      </c>
      <c r="G663" s="201"/>
      <c r="H663" s="201"/>
      <c r="I663" s="204"/>
      <c r="J663" s="215">
        <f>BK663</f>
        <v>0</v>
      </c>
      <c r="K663" s="201"/>
      <c r="L663" s="206"/>
      <c r="M663" s="207"/>
      <c r="N663" s="208"/>
      <c r="O663" s="208"/>
      <c r="P663" s="209">
        <f>SUM(P664:P679)</f>
        <v>0</v>
      </c>
      <c r="Q663" s="208"/>
      <c r="R663" s="209">
        <f>SUM(R664:R679)</f>
        <v>0.11305943999999998</v>
      </c>
      <c r="S663" s="208"/>
      <c r="T663" s="210">
        <f>SUM(T664:T679)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11" t="s">
        <v>81</v>
      </c>
      <c r="AT663" s="212" t="s">
        <v>71</v>
      </c>
      <c r="AU663" s="212" t="s">
        <v>79</v>
      </c>
      <c r="AY663" s="211" t="s">
        <v>214</v>
      </c>
      <c r="BK663" s="213">
        <f>SUM(BK664:BK679)</f>
        <v>0</v>
      </c>
    </row>
    <row r="664" s="2" customFormat="1" ht="24.15" customHeight="1">
      <c r="A664" s="41"/>
      <c r="B664" s="42"/>
      <c r="C664" s="216" t="s">
        <v>1076</v>
      </c>
      <c r="D664" s="216" t="s">
        <v>216</v>
      </c>
      <c r="E664" s="217" t="s">
        <v>1077</v>
      </c>
      <c r="F664" s="218" t="s">
        <v>1078</v>
      </c>
      <c r="G664" s="219" t="s">
        <v>219</v>
      </c>
      <c r="H664" s="220">
        <v>790.625</v>
      </c>
      <c r="I664" s="221"/>
      <c r="J664" s="222">
        <f>ROUND(I664*H664,2)</f>
        <v>0</v>
      </c>
      <c r="K664" s="218" t="s">
        <v>220</v>
      </c>
      <c r="L664" s="47"/>
      <c r="M664" s="223" t="s">
        <v>19</v>
      </c>
      <c r="N664" s="224" t="s">
        <v>43</v>
      </c>
      <c r="O664" s="87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7" t="s">
        <v>338</v>
      </c>
      <c r="AT664" s="227" t="s">
        <v>216</v>
      </c>
      <c r="AU664" s="227" t="s">
        <v>81</v>
      </c>
      <c r="AY664" s="20" t="s">
        <v>214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20" t="s">
        <v>79</v>
      </c>
      <c r="BK664" s="228">
        <f>ROUND(I664*H664,2)</f>
        <v>0</v>
      </c>
      <c r="BL664" s="20" t="s">
        <v>338</v>
      </c>
      <c r="BM664" s="227" t="s">
        <v>1079</v>
      </c>
    </row>
    <row r="665" s="2" customFormat="1">
      <c r="A665" s="41"/>
      <c r="B665" s="42"/>
      <c r="C665" s="43"/>
      <c r="D665" s="229" t="s">
        <v>223</v>
      </c>
      <c r="E665" s="43"/>
      <c r="F665" s="230" t="s">
        <v>1080</v>
      </c>
      <c r="G665" s="43"/>
      <c r="H665" s="43"/>
      <c r="I665" s="231"/>
      <c r="J665" s="43"/>
      <c r="K665" s="43"/>
      <c r="L665" s="47"/>
      <c r="M665" s="232"/>
      <c r="N665" s="233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223</v>
      </c>
      <c r="AU665" s="20" t="s">
        <v>81</v>
      </c>
    </row>
    <row r="666" s="15" customFormat="1">
      <c r="A666" s="15"/>
      <c r="B666" s="257"/>
      <c r="C666" s="258"/>
      <c r="D666" s="236" t="s">
        <v>225</v>
      </c>
      <c r="E666" s="259" t="s">
        <v>19</v>
      </c>
      <c r="F666" s="260" t="s">
        <v>606</v>
      </c>
      <c r="G666" s="258"/>
      <c r="H666" s="259" t="s">
        <v>19</v>
      </c>
      <c r="I666" s="261"/>
      <c r="J666" s="258"/>
      <c r="K666" s="258"/>
      <c r="L666" s="262"/>
      <c r="M666" s="263"/>
      <c r="N666" s="264"/>
      <c r="O666" s="264"/>
      <c r="P666" s="264"/>
      <c r="Q666" s="264"/>
      <c r="R666" s="264"/>
      <c r="S666" s="264"/>
      <c r="T666" s="26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6" t="s">
        <v>225</v>
      </c>
      <c r="AU666" s="266" t="s">
        <v>81</v>
      </c>
      <c r="AV666" s="15" t="s">
        <v>79</v>
      </c>
      <c r="AW666" s="15" t="s">
        <v>33</v>
      </c>
      <c r="AX666" s="15" t="s">
        <v>72</v>
      </c>
      <c r="AY666" s="266" t="s">
        <v>214</v>
      </c>
    </row>
    <row r="667" s="15" customFormat="1">
      <c r="A667" s="15"/>
      <c r="B667" s="257"/>
      <c r="C667" s="258"/>
      <c r="D667" s="236" t="s">
        <v>225</v>
      </c>
      <c r="E667" s="259" t="s">
        <v>19</v>
      </c>
      <c r="F667" s="260" t="s">
        <v>799</v>
      </c>
      <c r="G667" s="258"/>
      <c r="H667" s="259" t="s">
        <v>19</v>
      </c>
      <c r="I667" s="261"/>
      <c r="J667" s="258"/>
      <c r="K667" s="258"/>
      <c r="L667" s="262"/>
      <c r="M667" s="263"/>
      <c r="N667" s="264"/>
      <c r="O667" s="264"/>
      <c r="P667" s="264"/>
      <c r="Q667" s="264"/>
      <c r="R667" s="264"/>
      <c r="S667" s="264"/>
      <c r="T667" s="26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6" t="s">
        <v>225</v>
      </c>
      <c r="AU667" s="266" t="s">
        <v>81</v>
      </c>
      <c r="AV667" s="15" t="s">
        <v>79</v>
      </c>
      <c r="AW667" s="15" t="s">
        <v>33</v>
      </c>
      <c r="AX667" s="15" t="s">
        <v>72</v>
      </c>
      <c r="AY667" s="266" t="s">
        <v>214</v>
      </c>
    </row>
    <row r="668" s="13" customFormat="1">
      <c r="A668" s="13"/>
      <c r="B668" s="234"/>
      <c r="C668" s="235"/>
      <c r="D668" s="236" t="s">
        <v>225</v>
      </c>
      <c r="E668" s="237" t="s">
        <v>19</v>
      </c>
      <c r="F668" s="238" t="s">
        <v>633</v>
      </c>
      <c r="G668" s="235"/>
      <c r="H668" s="239">
        <v>571.56299999999999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225</v>
      </c>
      <c r="AU668" s="245" t="s">
        <v>81</v>
      </c>
      <c r="AV668" s="13" t="s">
        <v>81</v>
      </c>
      <c r="AW668" s="13" t="s">
        <v>33</v>
      </c>
      <c r="AX668" s="13" t="s">
        <v>72</v>
      </c>
      <c r="AY668" s="245" t="s">
        <v>214</v>
      </c>
    </row>
    <row r="669" s="15" customFormat="1">
      <c r="A669" s="15"/>
      <c r="B669" s="257"/>
      <c r="C669" s="258"/>
      <c r="D669" s="236" t="s">
        <v>225</v>
      </c>
      <c r="E669" s="259" t="s">
        <v>19</v>
      </c>
      <c r="F669" s="260" t="s">
        <v>800</v>
      </c>
      <c r="G669" s="258"/>
      <c r="H669" s="259" t="s">
        <v>19</v>
      </c>
      <c r="I669" s="261"/>
      <c r="J669" s="258"/>
      <c r="K669" s="258"/>
      <c r="L669" s="262"/>
      <c r="M669" s="263"/>
      <c r="N669" s="264"/>
      <c r="O669" s="264"/>
      <c r="P669" s="264"/>
      <c r="Q669" s="264"/>
      <c r="R669" s="264"/>
      <c r="S669" s="264"/>
      <c r="T669" s="26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6" t="s">
        <v>225</v>
      </c>
      <c r="AU669" s="266" t="s">
        <v>81</v>
      </c>
      <c r="AV669" s="15" t="s">
        <v>79</v>
      </c>
      <c r="AW669" s="15" t="s">
        <v>33</v>
      </c>
      <c r="AX669" s="15" t="s">
        <v>72</v>
      </c>
      <c r="AY669" s="266" t="s">
        <v>214</v>
      </c>
    </row>
    <row r="670" s="13" customFormat="1">
      <c r="A670" s="13"/>
      <c r="B670" s="234"/>
      <c r="C670" s="235"/>
      <c r="D670" s="236" t="s">
        <v>225</v>
      </c>
      <c r="E670" s="237" t="s">
        <v>19</v>
      </c>
      <c r="F670" s="238" t="s">
        <v>634</v>
      </c>
      <c r="G670" s="235"/>
      <c r="H670" s="239">
        <v>205.642</v>
      </c>
      <c r="I670" s="240"/>
      <c r="J670" s="235"/>
      <c r="K670" s="235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225</v>
      </c>
      <c r="AU670" s="245" t="s">
        <v>81</v>
      </c>
      <c r="AV670" s="13" t="s">
        <v>81</v>
      </c>
      <c r="AW670" s="13" t="s">
        <v>33</v>
      </c>
      <c r="AX670" s="13" t="s">
        <v>72</v>
      </c>
      <c r="AY670" s="245" t="s">
        <v>214</v>
      </c>
    </row>
    <row r="671" s="14" customFormat="1">
      <c r="A671" s="14"/>
      <c r="B671" s="246"/>
      <c r="C671" s="247"/>
      <c r="D671" s="236" t="s">
        <v>225</v>
      </c>
      <c r="E671" s="248" t="s">
        <v>19</v>
      </c>
      <c r="F671" s="249" t="s">
        <v>227</v>
      </c>
      <c r="G671" s="247"/>
      <c r="H671" s="250">
        <v>777.20500000000004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6" t="s">
        <v>225</v>
      </c>
      <c r="AU671" s="256" t="s">
        <v>81</v>
      </c>
      <c r="AV671" s="14" t="s">
        <v>104</v>
      </c>
      <c r="AW671" s="14" t="s">
        <v>33</v>
      </c>
      <c r="AX671" s="14" t="s">
        <v>72</v>
      </c>
      <c r="AY671" s="256" t="s">
        <v>214</v>
      </c>
    </row>
    <row r="672" s="15" customFormat="1">
      <c r="A672" s="15"/>
      <c r="B672" s="257"/>
      <c r="C672" s="258"/>
      <c r="D672" s="236" t="s">
        <v>225</v>
      </c>
      <c r="E672" s="259" t="s">
        <v>19</v>
      </c>
      <c r="F672" s="260" t="s">
        <v>1081</v>
      </c>
      <c r="G672" s="258"/>
      <c r="H672" s="259" t="s">
        <v>19</v>
      </c>
      <c r="I672" s="261"/>
      <c r="J672" s="258"/>
      <c r="K672" s="258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225</v>
      </c>
      <c r="AU672" s="266" t="s">
        <v>81</v>
      </c>
      <c r="AV672" s="15" t="s">
        <v>79</v>
      </c>
      <c r="AW672" s="15" t="s">
        <v>33</v>
      </c>
      <c r="AX672" s="15" t="s">
        <v>72</v>
      </c>
      <c r="AY672" s="266" t="s">
        <v>214</v>
      </c>
    </row>
    <row r="673" s="13" customFormat="1">
      <c r="A673" s="13"/>
      <c r="B673" s="234"/>
      <c r="C673" s="235"/>
      <c r="D673" s="236" t="s">
        <v>225</v>
      </c>
      <c r="E673" s="237" t="s">
        <v>19</v>
      </c>
      <c r="F673" s="238" t="s">
        <v>1082</v>
      </c>
      <c r="G673" s="235"/>
      <c r="H673" s="239">
        <v>13.42</v>
      </c>
      <c r="I673" s="240"/>
      <c r="J673" s="235"/>
      <c r="K673" s="235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225</v>
      </c>
      <c r="AU673" s="245" t="s">
        <v>81</v>
      </c>
      <c r="AV673" s="13" t="s">
        <v>81</v>
      </c>
      <c r="AW673" s="13" t="s">
        <v>33</v>
      </c>
      <c r="AX673" s="13" t="s">
        <v>72</v>
      </c>
      <c r="AY673" s="245" t="s">
        <v>214</v>
      </c>
    </row>
    <row r="674" s="14" customFormat="1">
      <c r="A674" s="14"/>
      <c r="B674" s="246"/>
      <c r="C674" s="247"/>
      <c r="D674" s="236" t="s">
        <v>225</v>
      </c>
      <c r="E674" s="248" t="s">
        <v>19</v>
      </c>
      <c r="F674" s="249" t="s">
        <v>227</v>
      </c>
      <c r="G674" s="247"/>
      <c r="H674" s="250">
        <v>13.42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6" t="s">
        <v>225</v>
      </c>
      <c r="AU674" s="256" t="s">
        <v>81</v>
      </c>
      <c r="AV674" s="14" t="s">
        <v>104</v>
      </c>
      <c r="AW674" s="14" t="s">
        <v>33</v>
      </c>
      <c r="AX674" s="14" t="s">
        <v>72</v>
      </c>
      <c r="AY674" s="256" t="s">
        <v>214</v>
      </c>
    </row>
    <row r="675" s="16" customFormat="1">
      <c r="A675" s="16"/>
      <c r="B675" s="267"/>
      <c r="C675" s="268"/>
      <c r="D675" s="236" t="s">
        <v>225</v>
      </c>
      <c r="E675" s="269" t="s">
        <v>19</v>
      </c>
      <c r="F675" s="270" t="s">
        <v>246</v>
      </c>
      <c r="G675" s="268"/>
      <c r="H675" s="271">
        <v>790.625</v>
      </c>
      <c r="I675" s="272"/>
      <c r="J675" s="268"/>
      <c r="K675" s="268"/>
      <c r="L675" s="273"/>
      <c r="M675" s="274"/>
      <c r="N675" s="275"/>
      <c r="O675" s="275"/>
      <c r="P675" s="275"/>
      <c r="Q675" s="275"/>
      <c r="R675" s="275"/>
      <c r="S675" s="275"/>
      <c r="T675" s="27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77" t="s">
        <v>225</v>
      </c>
      <c r="AU675" s="277" t="s">
        <v>81</v>
      </c>
      <c r="AV675" s="16" t="s">
        <v>221</v>
      </c>
      <c r="AW675" s="16" t="s">
        <v>33</v>
      </c>
      <c r="AX675" s="16" t="s">
        <v>79</v>
      </c>
      <c r="AY675" s="277" t="s">
        <v>214</v>
      </c>
    </row>
    <row r="676" s="2" customFormat="1" ht="24.15" customHeight="1">
      <c r="A676" s="41"/>
      <c r="B676" s="42"/>
      <c r="C676" s="278" t="s">
        <v>1083</v>
      </c>
      <c r="D676" s="278" t="s">
        <v>300</v>
      </c>
      <c r="E676" s="279" t="s">
        <v>1084</v>
      </c>
      <c r="F676" s="280" t="s">
        <v>1085</v>
      </c>
      <c r="G676" s="281" t="s">
        <v>219</v>
      </c>
      <c r="H676" s="282">
        <v>869.68799999999999</v>
      </c>
      <c r="I676" s="283"/>
      <c r="J676" s="284">
        <f>ROUND(I676*H676,2)</f>
        <v>0</v>
      </c>
      <c r="K676" s="280" t="s">
        <v>220</v>
      </c>
      <c r="L676" s="285"/>
      <c r="M676" s="286" t="s">
        <v>19</v>
      </c>
      <c r="N676" s="287" t="s">
        <v>43</v>
      </c>
      <c r="O676" s="87"/>
      <c r="P676" s="225">
        <f>O676*H676</f>
        <v>0</v>
      </c>
      <c r="Q676" s="225">
        <v>0.00012999999999999999</v>
      </c>
      <c r="R676" s="225">
        <f>Q676*H676</f>
        <v>0.11305943999999998</v>
      </c>
      <c r="S676" s="225">
        <v>0</v>
      </c>
      <c r="T676" s="226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7" t="s">
        <v>461</v>
      </c>
      <c r="AT676" s="227" t="s">
        <v>300</v>
      </c>
      <c r="AU676" s="227" t="s">
        <v>81</v>
      </c>
      <c r="AY676" s="20" t="s">
        <v>214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79</v>
      </c>
      <c r="BK676" s="228">
        <f>ROUND(I676*H676,2)</f>
        <v>0</v>
      </c>
      <c r="BL676" s="20" t="s">
        <v>338</v>
      </c>
      <c r="BM676" s="227" t="s">
        <v>1086</v>
      </c>
    </row>
    <row r="677" s="13" customFormat="1">
      <c r="A677" s="13"/>
      <c r="B677" s="234"/>
      <c r="C677" s="235"/>
      <c r="D677" s="236" t="s">
        <v>225</v>
      </c>
      <c r="E677" s="235"/>
      <c r="F677" s="238" t="s">
        <v>1087</v>
      </c>
      <c r="G677" s="235"/>
      <c r="H677" s="239">
        <v>869.68799999999999</v>
      </c>
      <c r="I677" s="240"/>
      <c r="J677" s="235"/>
      <c r="K677" s="235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225</v>
      </c>
      <c r="AU677" s="245" t="s">
        <v>81</v>
      </c>
      <c r="AV677" s="13" t="s">
        <v>81</v>
      </c>
      <c r="AW677" s="13" t="s">
        <v>4</v>
      </c>
      <c r="AX677" s="13" t="s">
        <v>79</v>
      </c>
      <c r="AY677" s="245" t="s">
        <v>214</v>
      </c>
    </row>
    <row r="678" s="2" customFormat="1" ht="24.15" customHeight="1">
      <c r="A678" s="41"/>
      <c r="B678" s="42"/>
      <c r="C678" s="216" t="s">
        <v>1088</v>
      </c>
      <c r="D678" s="216" t="s">
        <v>216</v>
      </c>
      <c r="E678" s="217" t="s">
        <v>1089</v>
      </c>
      <c r="F678" s="218" t="s">
        <v>1090</v>
      </c>
      <c r="G678" s="219" t="s">
        <v>282</v>
      </c>
      <c r="H678" s="220">
        <v>0.113</v>
      </c>
      <c r="I678" s="221"/>
      <c r="J678" s="222">
        <f>ROUND(I678*H678,2)</f>
        <v>0</v>
      </c>
      <c r="K678" s="218" t="s">
        <v>220</v>
      </c>
      <c r="L678" s="47"/>
      <c r="M678" s="223" t="s">
        <v>19</v>
      </c>
      <c r="N678" s="224" t="s">
        <v>43</v>
      </c>
      <c r="O678" s="87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7" t="s">
        <v>338</v>
      </c>
      <c r="AT678" s="227" t="s">
        <v>216</v>
      </c>
      <c r="AU678" s="227" t="s">
        <v>81</v>
      </c>
      <c r="AY678" s="20" t="s">
        <v>214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20" t="s">
        <v>79</v>
      </c>
      <c r="BK678" s="228">
        <f>ROUND(I678*H678,2)</f>
        <v>0</v>
      </c>
      <c r="BL678" s="20" t="s">
        <v>338</v>
      </c>
      <c r="BM678" s="227" t="s">
        <v>1091</v>
      </c>
    </row>
    <row r="679" s="2" customFormat="1">
      <c r="A679" s="41"/>
      <c r="B679" s="42"/>
      <c r="C679" s="43"/>
      <c r="D679" s="229" t="s">
        <v>223</v>
      </c>
      <c r="E679" s="43"/>
      <c r="F679" s="230" t="s">
        <v>1092</v>
      </c>
      <c r="G679" s="43"/>
      <c r="H679" s="43"/>
      <c r="I679" s="231"/>
      <c r="J679" s="43"/>
      <c r="K679" s="43"/>
      <c r="L679" s="47"/>
      <c r="M679" s="232"/>
      <c r="N679" s="233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223</v>
      </c>
      <c r="AU679" s="20" t="s">
        <v>81</v>
      </c>
    </row>
    <row r="680" s="12" customFormat="1" ht="22.8" customHeight="1">
      <c r="A680" s="12"/>
      <c r="B680" s="200"/>
      <c r="C680" s="201"/>
      <c r="D680" s="202" t="s">
        <v>71</v>
      </c>
      <c r="E680" s="214" t="s">
        <v>1093</v>
      </c>
      <c r="F680" s="214" t="s">
        <v>1094</v>
      </c>
      <c r="G680" s="201"/>
      <c r="H680" s="201"/>
      <c r="I680" s="204"/>
      <c r="J680" s="215">
        <f>BK680</f>
        <v>0</v>
      </c>
      <c r="K680" s="201"/>
      <c r="L680" s="206"/>
      <c r="M680" s="207"/>
      <c r="N680" s="208"/>
      <c r="O680" s="208"/>
      <c r="P680" s="209">
        <f>SUM(P681:P697)</f>
        <v>0</v>
      </c>
      <c r="Q680" s="208"/>
      <c r="R680" s="209">
        <f>SUM(R681:R697)</f>
        <v>1.599494</v>
      </c>
      <c r="S680" s="208"/>
      <c r="T680" s="210">
        <f>SUM(T681:T697)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1" t="s">
        <v>81</v>
      </c>
      <c r="AT680" s="212" t="s">
        <v>71</v>
      </c>
      <c r="AU680" s="212" t="s">
        <v>79</v>
      </c>
      <c r="AY680" s="211" t="s">
        <v>214</v>
      </c>
      <c r="BK680" s="213">
        <f>SUM(BK681:BK697)</f>
        <v>0</v>
      </c>
    </row>
    <row r="681" s="2" customFormat="1" ht="33" customHeight="1">
      <c r="A681" s="41"/>
      <c r="B681" s="42"/>
      <c r="C681" s="216" t="s">
        <v>1095</v>
      </c>
      <c r="D681" s="216" t="s">
        <v>216</v>
      </c>
      <c r="E681" s="217" t="s">
        <v>1096</v>
      </c>
      <c r="F681" s="218" t="s">
        <v>1097</v>
      </c>
      <c r="G681" s="219" t="s">
        <v>258</v>
      </c>
      <c r="H681" s="220">
        <v>10</v>
      </c>
      <c r="I681" s="221"/>
      <c r="J681" s="222">
        <f>ROUND(I681*H681,2)</f>
        <v>0</v>
      </c>
      <c r="K681" s="218" t="s">
        <v>220</v>
      </c>
      <c r="L681" s="47"/>
      <c r="M681" s="223" t="s">
        <v>19</v>
      </c>
      <c r="N681" s="224" t="s">
        <v>43</v>
      </c>
      <c r="O681" s="87"/>
      <c r="P681" s="225">
        <f>O681*H681</f>
        <v>0</v>
      </c>
      <c r="Q681" s="225">
        <v>0.00027</v>
      </c>
      <c r="R681" s="225">
        <f>Q681*H681</f>
        <v>0.0027000000000000001</v>
      </c>
      <c r="S681" s="225">
        <v>0</v>
      </c>
      <c r="T681" s="226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7" t="s">
        <v>338</v>
      </c>
      <c r="AT681" s="227" t="s">
        <v>216</v>
      </c>
      <c r="AU681" s="227" t="s">
        <v>81</v>
      </c>
      <c r="AY681" s="20" t="s">
        <v>214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20" t="s">
        <v>79</v>
      </c>
      <c r="BK681" s="228">
        <f>ROUND(I681*H681,2)</f>
        <v>0</v>
      </c>
      <c r="BL681" s="20" t="s">
        <v>338</v>
      </c>
      <c r="BM681" s="227" t="s">
        <v>1098</v>
      </c>
    </row>
    <row r="682" s="2" customFormat="1">
      <c r="A682" s="41"/>
      <c r="B682" s="42"/>
      <c r="C682" s="43"/>
      <c r="D682" s="229" t="s">
        <v>223</v>
      </c>
      <c r="E682" s="43"/>
      <c r="F682" s="230" t="s">
        <v>1099</v>
      </c>
      <c r="G682" s="43"/>
      <c r="H682" s="43"/>
      <c r="I682" s="231"/>
      <c r="J682" s="43"/>
      <c r="K682" s="43"/>
      <c r="L682" s="47"/>
      <c r="M682" s="232"/>
      <c r="N682" s="233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223</v>
      </c>
      <c r="AU682" s="20" t="s">
        <v>81</v>
      </c>
    </row>
    <row r="683" s="13" customFormat="1">
      <c r="A683" s="13"/>
      <c r="B683" s="234"/>
      <c r="C683" s="235"/>
      <c r="D683" s="236" t="s">
        <v>225</v>
      </c>
      <c r="E683" s="237" t="s">
        <v>19</v>
      </c>
      <c r="F683" s="238" t="s">
        <v>1100</v>
      </c>
      <c r="G683" s="235"/>
      <c r="H683" s="239">
        <v>10</v>
      </c>
      <c r="I683" s="240"/>
      <c r="J683" s="235"/>
      <c r="K683" s="235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225</v>
      </c>
      <c r="AU683" s="245" t="s">
        <v>81</v>
      </c>
      <c r="AV683" s="13" t="s">
        <v>81</v>
      </c>
      <c r="AW683" s="13" t="s">
        <v>33</v>
      </c>
      <c r="AX683" s="13" t="s">
        <v>72</v>
      </c>
      <c r="AY683" s="245" t="s">
        <v>214</v>
      </c>
    </row>
    <row r="684" s="14" customFormat="1">
      <c r="A684" s="14"/>
      <c r="B684" s="246"/>
      <c r="C684" s="247"/>
      <c r="D684" s="236" t="s">
        <v>225</v>
      </c>
      <c r="E684" s="248" t="s">
        <v>19</v>
      </c>
      <c r="F684" s="249" t="s">
        <v>227</v>
      </c>
      <c r="G684" s="247"/>
      <c r="H684" s="250">
        <v>10</v>
      </c>
      <c r="I684" s="251"/>
      <c r="J684" s="247"/>
      <c r="K684" s="247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225</v>
      </c>
      <c r="AU684" s="256" t="s">
        <v>81</v>
      </c>
      <c r="AV684" s="14" t="s">
        <v>104</v>
      </c>
      <c r="AW684" s="14" t="s">
        <v>33</v>
      </c>
      <c r="AX684" s="14" t="s">
        <v>79</v>
      </c>
      <c r="AY684" s="256" t="s">
        <v>214</v>
      </c>
    </row>
    <row r="685" s="2" customFormat="1" ht="37.8" customHeight="1">
      <c r="A685" s="41"/>
      <c r="B685" s="42"/>
      <c r="C685" s="278" t="s">
        <v>1101</v>
      </c>
      <c r="D685" s="278" t="s">
        <v>300</v>
      </c>
      <c r="E685" s="279" t="s">
        <v>1102</v>
      </c>
      <c r="F685" s="280" t="s">
        <v>1103</v>
      </c>
      <c r="G685" s="281" t="s">
        <v>258</v>
      </c>
      <c r="H685" s="282">
        <v>10</v>
      </c>
      <c r="I685" s="283"/>
      <c r="J685" s="284">
        <f>ROUND(I685*H685,2)</f>
        <v>0</v>
      </c>
      <c r="K685" s="280" t="s">
        <v>19</v>
      </c>
      <c r="L685" s="285"/>
      <c r="M685" s="286" t="s">
        <v>19</v>
      </c>
      <c r="N685" s="287" t="s">
        <v>43</v>
      </c>
      <c r="O685" s="87"/>
      <c r="P685" s="225">
        <f>O685*H685</f>
        <v>0</v>
      </c>
      <c r="Q685" s="225">
        <v>0.048000000000000001</v>
      </c>
      <c r="R685" s="225">
        <f>Q685*H685</f>
        <v>0.47999999999999998</v>
      </c>
      <c r="S685" s="225">
        <v>0</v>
      </c>
      <c r="T685" s="226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7" t="s">
        <v>461</v>
      </c>
      <c r="AT685" s="227" t="s">
        <v>300</v>
      </c>
      <c r="AU685" s="227" t="s">
        <v>81</v>
      </c>
      <c r="AY685" s="20" t="s">
        <v>214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20" t="s">
        <v>79</v>
      </c>
      <c r="BK685" s="228">
        <f>ROUND(I685*H685,2)</f>
        <v>0</v>
      </c>
      <c r="BL685" s="20" t="s">
        <v>338</v>
      </c>
      <c r="BM685" s="227" t="s">
        <v>1104</v>
      </c>
    </row>
    <row r="686" s="2" customFormat="1" ht="21.75" customHeight="1">
      <c r="A686" s="41"/>
      <c r="B686" s="42"/>
      <c r="C686" s="216" t="s">
        <v>1105</v>
      </c>
      <c r="D686" s="216" t="s">
        <v>216</v>
      </c>
      <c r="E686" s="217" t="s">
        <v>1106</v>
      </c>
      <c r="F686" s="218" t="s">
        <v>1107</v>
      </c>
      <c r="G686" s="219" t="s">
        <v>274</v>
      </c>
      <c r="H686" s="220">
        <v>31</v>
      </c>
      <c r="I686" s="221"/>
      <c r="J686" s="222">
        <f>ROUND(I686*H686,2)</f>
        <v>0</v>
      </c>
      <c r="K686" s="218" t="s">
        <v>220</v>
      </c>
      <c r="L686" s="47"/>
      <c r="M686" s="223" t="s">
        <v>19</v>
      </c>
      <c r="N686" s="224" t="s">
        <v>43</v>
      </c>
      <c r="O686" s="87"/>
      <c r="P686" s="225">
        <f>O686*H686</f>
        <v>0</v>
      </c>
      <c r="Q686" s="225">
        <v>0</v>
      </c>
      <c r="R686" s="225">
        <f>Q686*H686</f>
        <v>0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338</v>
      </c>
      <c r="AT686" s="227" t="s">
        <v>216</v>
      </c>
      <c r="AU686" s="227" t="s">
        <v>81</v>
      </c>
      <c r="AY686" s="20" t="s">
        <v>214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79</v>
      </c>
      <c r="BK686" s="228">
        <f>ROUND(I686*H686,2)</f>
        <v>0</v>
      </c>
      <c r="BL686" s="20" t="s">
        <v>338</v>
      </c>
      <c r="BM686" s="227" t="s">
        <v>1108</v>
      </c>
    </row>
    <row r="687" s="2" customFormat="1">
      <c r="A687" s="41"/>
      <c r="B687" s="42"/>
      <c r="C687" s="43"/>
      <c r="D687" s="229" t="s">
        <v>223</v>
      </c>
      <c r="E687" s="43"/>
      <c r="F687" s="230" t="s">
        <v>1109</v>
      </c>
      <c r="G687" s="43"/>
      <c r="H687" s="43"/>
      <c r="I687" s="231"/>
      <c r="J687" s="43"/>
      <c r="K687" s="43"/>
      <c r="L687" s="47"/>
      <c r="M687" s="232"/>
      <c r="N687" s="233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223</v>
      </c>
      <c r="AU687" s="20" t="s">
        <v>81</v>
      </c>
    </row>
    <row r="688" s="13" customFormat="1">
      <c r="A688" s="13"/>
      <c r="B688" s="234"/>
      <c r="C688" s="235"/>
      <c r="D688" s="236" t="s">
        <v>225</v>
      </c>
      <c r="E688" s="237" t="s">
        <v>19</v>
      </c>
      <c r="F688" s="238" t="s">
        <v>1110</v>
      </c>
      <c r="G688" s="235"/>
      <c r="H688" s="239">
        <v>0.45000000000000001</v>
      </c>
      <c r="I688" s="240"/>
      <c r="J688" s="235"/>
      <c r="K688" s="235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225</v>
      </c>
      <c r="AU688" s="245" t="s">
        <v>81</v>
      </c>
      <c r="AV688" s="13" t="s">
        <v>81</v>
      </c>
      <c r="AW688" s="13" t="s">
        <v>33</v>
      </c>
      <c r="AX688" s="13" t="s">
        <v>72</v>
      </c>
      <c r="AY688" s="245" t="s">
        <v>214</v>
      </c>
    </row>
    <row r="689" s="13" customFormat="1">
      <c r="A689" s="13"/>
      <c r="B689" s="234"/>
      <c r="C689" s="235"/>
      <c r="D689" s="236" t="s">
        <v>225</v>
      </c>
      <c r="E689" s="237" t="s">
        <v>19</v>
      </c>
      <c r="F689" s="238" t="s">
        <v>1111</v>
      </c>
      <c r="G689" s="235"/>
      <c r="H689" s="239">
        <v>28.800000000000001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225</v>
      </c>
      <c r="AU689" s="245" t="s">
        <v>81</v>
      </c>
      <c r="AV689" s="13" t="s">
        <v>81</v>
      </c>
      <c r="AW689" s="13" t="s">
        <v>33</v>
      </c>
      <c r="AX689" s="13" t="s">
        <v>72</v>
      </c>
      <c r="AY689" s="245" t="s">
        <v>214</v>
      </c>
    </row>
    <row r="690" s="13" customFormat="1">
      <c r="A690" s="13"/>
      <c r="B690" s="234"/>
      <c r="C690" s="235"/>
      <c r="D690" s="236" t="s">
        <v>225</v>
      </c>
      <c r="E690" s="237" t="s">
        <v>19</v>
      </c>
      <c r="F690" s="238" t="s">
        <v>1112</v>
      </c>
      <c r="G690" s="235"/>
      <c r="H690" s="239">
        <v>1.75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225</v>
      </c>
      <c r="AU690" s="245" t="s">
        <v>81</v>
      </c>
      <c r="AV690" s="13" t="s">
        <v>81</v>
      </c>
      <c r="AW690" s="13" t="s">
        <v>33</v>
      </c>
      <c r="AX690" s="13" t="s">
        <v>72</v>
      </c>
      <c r="AY690" s="245" t="s">
        <v>214</v>
      </c>
    </row>
    <row r="691" s="14" customFormat="1">
      <c r="A691" s="14"/>
      <c r="B691" s="246"/>
      <c r="C691" s="247"/>
      <c r="D691" s="236" t="s">
        <v>225</v>
      </c>
      <c r="E691" s="248" t="s">
        <v>19</v>
      </c>
      <c r="F691" s="249" t="s">
        <v>227</v>
      </c>
      <c r="G691" s="247"/>
      <c r="H691" s="250">
        <v>31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225</v>
      </c>
      <c r="AU691" s="256" t="s">
        <v>81</v>
      </c>
      <c r="AV691" s="14" t="s">
        <v>104</v>
      </c>
      <c r="AW691" s="14" t="s">
        <v>33</v>
      </c>
      <c r="AX691" s="14" t="s">
        <v>79</v>
      </c>
      <c r="AY691" s="256" t="s">
        <v>214</v>
      </c>
    </row>
    <row r="692" s="2" customFormat="1" ht="16.5" customHeight="1">
      <c r="A692" s="41"/>
      <c r="B692" s="42"/>
      <c r="C692" s="278" t="s">
        <v>1113</v>
      </c>
      <c r="D692" s="278" t="s">
        <v>300</v>
      </c>
      <c r="E692" s="279" t="s">
        <v>1114</v>
      </c>
      <c r="F692" s="280" t="s">
        <v>1115</v>
      </c>
      <c r="G692" s="281" t="s">
        <v>274</v>
      </c>
      <c r="H692" s="282">
        <v>159.18199999999999</v>
      </c>
      <c r="I692" s="283"/>
      <c r="J692" s="284">
        <f>ROUND(I692*H692,2)</f>
        <v>0</v>
      </c>
      <c r="K692" s="280" t="s">
        <v>220</v>
      </c>
      <c r="L692" s="285"/>
      <c r="M692" s="286" t="s">
        <v>19</v>
      </c>
      <c r="N692" s="287" t="s">
        <v>43</v>
      </c>
      <c r="O692" s="87"/>
      <c r="P692" s="225">
        <f>O692*H692</f>
        <v>0</v>
      </c>
      <c r="Q692" s="225">
        <v>0.0070000000000000001</v>
      </c>
      <c r="R692" s="225">
        <f>Q692*H692</f>
        <v>1.114274</v>
      </c>
      <c r="S692" s="225">
        <v>0</v>
      </c>
      <c r="T692" s="226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7" t="s">
        <v>461</v>
      </c>
      <c r="AT692" s="227" t="s">
        <v>300</v>
      </c>
      <c r="AU692" s="227" t="s">
        <v>81</v>
      </c>
      <c r="AY692" s="20" t="s">
        <v>214</v>
      </c>
      <c r="BE692" s="228">
        <f>IF(N692="základní",J692,0)</f>
        <v>0</v>
      </c>
      <c r="BF692" s="228">
        <f>IF(N692="snížená",J692,0)</f>
        <v>0</v>
      </c>
      <c r="BG692" s="228">
        <f>IF(N692="zákl. přenesená",J692,0)</f>
        <v>0</v>
      </c>
      <c r="BH692" s="228">
        <f>IF(N692="sníž. přenesená",J692,0)</f>
        <v>0</v>
      </c>
      <c r="BI692" s="228">
        <f>IF(N692="nulová",J692,0)</f>
        <v>0</v>
      </c>
      <c r="BJ692" s="20" t="s">
        <v>79</v>
      </c>
      <c r="BK692" s="228">
        <f>ROUND(I692*H692,2)</f>
        <v>0</v>
      </c>
      <c r="BL692" s="20" t="s">
        <v>338</v>
      </c>
      <c r="BM692" s="227" t="s">
        <v>1116</v>
      </c>
    </row>
    <row r="693" s="13" customFormat="1">
      <c r="A693" s="13"/>
      <c r="B693" s="234"/>
      <c r="C693" s="235"/>
      <c r="D693" s="236" t="s">
        <v>225</v>
      </c>
      <c r="E693" s="235"/>
      <c r="F693" s="238" t="s">
        <v>1117</v>
      </c>
      <c r="G693" s="235"/>
      <c r="H693" s="239">
        <v>159.18199999999999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225</v>
      </c>
      <c r="AU693" s="245" t="s">
        <v>81</v>
      </c>
      <c r="AV693" s="13" t="s">
        <v>81</v>
      </c>
      <c r="AW693" s="13" t="s">
        <v>4</v>
      </c>
      <c r="AX693" s="13" t="s">
        <v>79</v>
      </c>
      <c r="AY693" s="245" t="s">
        <v>214</v>
      </c>
    </row>
    <row r="694" s="2" customFormat="1" ht="16.5" customHeight="1">
      <c r="A694" s="41"/>
      <c r="B694" s="42"/>
      <c r="C694" s="278" t="s">
        <v>1118</v>
      </c>
      <c r="D694" s="278" t="s">
        <v>300</v>
      </c>
      <c r="E694" s="279" t="s">
        <v>1119</v>
      </c>
      <c r="F694" s="280" t="s">
        <v>1120</v>
      </c>
      <c r="G694" s="281" t="s">
        <v>258</v>
      </c>
      <c r="H694" s="282">
        <v>42</v>
      </c>
      <c r="I694" s="283"/>
      <c r="J694" s="284">
        <f>ROUND(I694*H694,2)</f>
        <v>0</v>
      </c>
      <c r="K694" s="280" t="s">
        <v>220</v>
      </c>
      <c r="L694" s="285"/>
      <c r="M694" s="286" t="s">
        <v>19</v>
      </c>
      <c r="N694" s="287" t="s">
        <v>43</v>
      </c>
      <c r="O694" s="87"/>
      <c r="P694" s="225">
        <f>O694*H694</f>
        <v>0</v>
      </c>
      <c r="Q694" s="225">
        <v>6.0000000000000002E-05</v>
      </c>
      <c r="R694" s="225">
        <f>Q694*H694</f>
        <v>0.0025200000000000001</v>
      </c>
      <c r="S694" s="225">
        <v>0</v>
      </c>
      <c r="T694" s="226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7" t="s">
        <v>461</v>
      </c>
      <c r="AT694" s="227" t="s">
        <v>300</v>
      </c>
      <c r="AU694" s="227" t="s">
        <v>81</v>
      </c>
      <c r="AY694" s="20" t="s">
        <v>214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20" t="s">
        <v>79</v>
      </c>
      <c r="BK694" s="228">
        <f>ROUND(I694*H694,2)</f>
        <v>0</v>
      </c>
      <c r="BL694" s="20" t="s">
        <v>338</v>
      </c>
      <c r="BM694" s="227" t="s">
        <v>1121</v>
      </c>
    </row>
    <row r="695" s="13" customFormat="1">
      <c r="A695" s="13"/>
      <c r="B695" s="234"/>
      <c r="C695" s="235"/>
      <c r="D695" s="236" t="s">
        <v>225</v>
      </c>
      <c r="E695" s="235"/>
      <c r="F695" s="238" t="s">
        <v>1122</v>
      </c>
      <c r="G695" s="235"/>
      <c r="H695" s="239">
        <v>42</v>
      </c>
      <c r="I695" s="240"/>
      <c r="J695" s="235"/>
      <c r="K695" s="235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225</v>
      </c>
      <c r="AU695" s="245" t="s">
        <v>81</v>
      </c>
      <c r="AV695" s="13" t="s">
        <v>81</v>
      </c>
      <c r="AW695" s="13" t="s">
        <v>4</v>
      </c>
      <c r="AX695" s="13" t="s">
        <v>79</v>
      </c>
      <c r="AY695" s="245" t="s">
        <v>214</v>
      </c>
    </row>
    <row r="696" s="2" customFormat="1" ht="24.15" customHeight="1">
      <c r="A696" s="41"/>
      <c r="B696" s="42"/>
      <c r="C696" s="216" t="s">
        <v>1123</v>
      </c>
      <c r="D696" s="216" t="s">
        <v>216</v>
      </c>
      <c r="E696" s="217" t="s">
        <v>1124</v>
      </c>
      <c r="F696" s="218" t="s">
        <v>1125</v>
      </c>
      <c r="G696" s="219" t="s">
        <v>282</v>
      </c>
      <c r="H696" s="220">
        <v>1.599</v>
      </c>
      <c r="I696" s="221"/>
      <c r="J696" s="222">
        <f>ROUND(I696*H696,2)</f>
        <v>0</v>
      </c>
      <c r="K696" s="218" t="s">
        <v>220</v>
      </c>
      <c r="L696" s="47"/>
      <c r="M696" s="223" t="s">
        <v>19</v>
      </c>
      <c r="N696" s="224" t="s">
        <v>43</v>
      </c>
      <c r="O696" s="87"/>
      <c r="P696" s="225">
        <f>O696*H696</f>
        <v>0</v>
      </c>
      <c r="Q696" s="225">
        <v>0</v>
      </c>
      <c r="R696" s="225">
        <f>Q696*H696</f>
        <v>0</v>
      </c>
      <c r="S696" s="225">
        <v>0</v>
      </c>
      <c r="T696" s="226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7" t="s">
        <v>338</v>
      </c>
      <c r="AT696" s="227" t="s">
        <v>216</v>
      </c>
      <c r="AU696" s="227" t="s">
        <v>81</v>
      </c>
      <c r="AY696" s="20" t="s">
        <v>214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20" t="s">
        <v>79</v>
      </c>
      <c r="BK696" s="228">
        <f>ROUND(I696*H696,2)</f>
        <v>0</v>
      </c>
      <c r="BL696" s="20" t="s">
        <v>338</v>
      </c>
      <c r="BM696" s="227" t="s">
        <v>1126</v>
      </c>
    </row>
    <row r="697" s="2" customFormat="1">
      <c r="A697" s="41"/>
      <c r="B697" s="42"/>
      <c r="C697" s="43"/>
      <c r="D697" s="229" t="s">
        <v>223</v>
      </c>
      <c r="E697" s="43"/>
      <c r="F697" s="230" t="s">
        <v>1127</v>
      </c>
      <c r="G697" s="43"/>
      <c r="H697" s="43"/>
      <c r="I697" s="231"/>
      <c r="J697" s="43"/>
      <c r="K697" s="43"/>
      <c r="L697" s="47"/>
      <c r="M697" s="232"/>
      <c r="N697" s="233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223</v>
      </c>
      <c r="AU697" s="20" t="s">
        <v>81</v>
      </c>
    </row>
    <row r="698" s="12" customFormat="1" ht="22.8" customHeight="1">
      <c r="A698" s="12"/>
      <c r="B698" s="200"/>
      <c r="C698" s="201"/>
      <c r="D698" s="202" t="s">
        <v>71</v>
      </c>
      <c r="E698" s="214" t="s">
        <v>1128</v>
      </c>
      <c r="F698" s="214" t="s">
        <v>1129</v>
      </c>
      <c r="G698" s="201"/>
      <c r="H698" s="201"/>
      <c r="I698" s="204"/>
      <c r="J698" s="215">
        <f>BK698</f>
        <v>0</v>
      </c>
      <c r="K698" s="201"/>
      <c r="L698" s="206"/>
      <c r="M698" s="207"/>
      <c r="N698" s="208"/>
      <c r="O698" s="208"/>
      <c r="P698" s="209">
        <f>SUM(P699:P713)</f>
        <v>0</v>
      </c>
      <c r="Q698" s="208"/>
      <c r="R698" s="209">
        <f>SUM(R699:R713)</f>
        <v>0</v>
      </c>
      <c r="S698" s="208"/>
      <c r="T698" s="210">
        <f>SUM(T699:T713)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11" t="s">
        <v>81</v>
      </c>
      <c r="AT698" s="212" t="s">
        <v>71</v>
      </c>
      <c r="AU698" s="212" t="s">
        <v>79</v>
      </c>
      <c r="AY698" s="211" t="s">
        <v>214</v>
      </c>
      <c r="BK698" s="213">
        <f>SUM(BK699:BK713)</f>
        <v>0</v>
      </c>
    </row>
    <row r="699" s="2" customFormat="1" ht="16.5" customHeight="1">
      <c r="A699" s="41"/>
      <c r="B699" s="42"/>
      <c r="C699" s="216" t="s">
        <v>1130</v>
      </c>
      <c r="D699" s="216" t="s">
        <v>216</v>
      </c>
      <c r="E699" s="217" t="s">
        <v>1131</v>
      </c>
      <c r="F699" s="218" t="s">
        <v>1132</v>
      </c>
      <c r="G699" s="219" t="s">
        <v>274</v>
      </c>
      <c r="H699" s="220">
        <v>112</v>
      </c>
      <c r="I699" s="221"/>
      <c r="J699" s="222">
        <f>ROUND(I699*H699,2)</f>
        <v>0</v>
      </c>
      <c r="K699" s="218" t="s">
        <v>19</v>
      </c>
      <c r="L699" s="47"/>
      <c r="M699" s="223" t="s">
        <v>19</v>
      </c>
      <c r="N699" s="224" t="s">
        <v>43</v>
      </c>
      <c r="O699" s="87"/>
      <c r="P699" s="225">
        <f>O699*H699</f>
        <v>0</v>
      </c>
      <c r="Q699" s="225">
        <v>0</v>
      </c>
      <c r="R699" s="225">
        <f>Q699*H699</f>
        <v>0</v>
      </c>
      <c r="S699" s="225">
        <v>0</v>
      </c>
      <c r="T699" s="226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27" t="s">
        <v>338</v>
      </c>
      <c r="AT699" s="227" t="s">
        <v>216</v>
      </c>
      <c r="AU699" s="227" t="s">
        <v>81</v>
      </c>
      <c r="AY699" s="20" t="s">
        <v>214</v>
      </c>
      <c r="BE699" s="228">
        <f>IF(N699="základní",J699,0)</f>
        <v>0</v>
      </c>
      <c r="BF699" s="228">
        <f>IF(N699="snížená",J699,0)</f>
        <v>0</v>
      </c>
      <c r="BG699" s="228">
        <f>IF(N699="zákl. přenesená",J699,0)</f>
        <v>0</v>
      </c>
      <c r="BH699" s="228">
        <f>IF(N699="sníž. přenesená",J699,0)</f>
        <v>0</v>
      </c>
      <c r="BI699" s="228">
        <f>IF(N699="nulová",J699,0)</f>
        <v>0</v>
      </c>
      <c r="BJ699" s="20" t="s">
        <v>79</v>
      </c>
      <c r="BK699" s="228">
        <f>ROUND(I699*H699,2)</f>
        <v>0</v>
      </c>
      <c r="BL699" s="20" t="s">
        <v>338</v>
      </c>
      <c r="BM699" s="227" t="s">
        <v>1133</v>
      </c>
    </row>
    <row r="700" s="13" customFormat="1">
      <c r="A700" s="13"/>
      <c r="B700" s="234"/>
      <c r="C700" s="235"/>
      <c r="D700" s="236" t="s">
        <v>225</v>
      </c>
      <c r="E700" s="237" t="s">
        <v>19</v>
      </c>
      <c r="F700" s="238" t="s">
        <v>1134</v>
      </c>
      <c r="G700" s="235"/>
      <c r="H700" s="239">
        <v>102.59999999999999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225</v>
      </c>
      <c r="AU700" s="245" t="s">
        <v>81</v>
      </c>
      <c r="AV700" s="13" t="s">
        <v>81</v>
      </c>
      <c r="AW700" s="13" t="s">
        <v>33</v>
      </c>
      <c r="AX700" s="13" t="s">
        <v>72</v>
      </c>
      <c r="AY700" s="245" t="s">
        <v>214</v>
      </c>
    </row>
    <row r="701" s="13" customFormat="1">
      <c r="A701" s="13"/>
      <c r="B701" s="234"/>
      <c r="C701" s="235"/>
      <c r="D701" s="236" t="s">
        <v>225</v>
      </c>
      <c r="E701" s="237" t="s">
        <v>19</v>
      </c>
      <c r="F701" s="238" t="s">
        <v>1135</v>
      </c>
      <c r="G701" s="235"/>
      <c r="H701" s="239">
        <v>3.3999999999999999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225</v>
      </c>
      <c r="AU701" s="245" t="s">
        <v>81</v>
      </c>
      <c r="AV701" s="13" t="s">
        <v>81</v>
      </c>
      <c r="AW701" s="13" t="s">
        <v>33</v>
      </c>
      <c r="AX701" s="13" t="s">
        <v>72</v>
      </c>
      <c r="AY701" s="245" t="s">
        <v>214</v>
      </c>
    </row>
    <row r="702" s="13" customFormat="1">
      <c r="A702" s="13"/>
      <c r="B702" s="234"/>
      <c r="C702" s="235"/>
      <c r="D702" s="236" t="s">
        <v>225</v>
      </c>
      <c r="E702" s="237" t="s">
        <v>19</v>
      </c>
      <c r="F702" s="238" t="s">
        <v>1136</v>
      </c>
      <c r="G702" s="235"/>
      <c r="H702" s="239">
        <v>6</v>
      </c>
      <c r="I702" s="240"/>
      <c r="J702" s="235"/>
      <c r="K702" s="235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225</v>
      </c>
      <c r="AU702" s="245" t="s">
        <v>81</v>
      </c>
      <c r="AV702" s="13" t="s">
        <v>81</v>
      </c>
      <c r="AW702" s="13" t="s">
        <v>33</v>
      </c>
      <c r="AX702" s="13" t="s">
        <v>72</v>
      </c>
      <c r="AY702" s="245" t="s">
        <v>214</v>
      </c>
    </row>
    <row r="703" s="14" customFormat="1">
      <c r="A703" s="14"/>
      <c r="B703" s="246"/>
      <c r="C703" s="247"/>
      <c r="D703" s="236" t="s">
        <v>225</v>
      </c>
      <c r="E703" s="248" t="s">
        <v>19</v>
      </c>
      <c r="F703" s="249" t="s">
        <v>227</v>
      </c>
      <c r="G703" s="247"/>
      <c r="H703" s="250">
        <v>112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6" t="s">
        <v>225</v>
      </c>
      <c r="AU703" s="256" t="s">
        <v>81</v>
      </c>
      <c r="AV703" s="14" t="s">
        <v>104</v>
      </c>
      <c r="AW703" s="14" t="s">
        <v>33</v>
      </c>
      <c r="AX703" s="14" t="s">
        <v>79</v>
      </c>
      <c r="AY703" s="256" t="s">
        <v>214</v>
      </c>
    </row>
    <row r="704" s="2" customFormat="1" ht="62.7" customHeight="1">
      <c r="A704" s="41"/>
      <c r="B704" s="42"/>
      <c r="C704" s="278" t="s">
        <v>1137</v>
      </c>
      <c r="D704" s="278" t="s">
        <v>300</v>
      </c>
      <c r="E704" s="279" t="s">
        <v>1138</v>
      </c>
      <c r="F704" s="280" t="s">
        <v>1139</v>
      </c>
      <c r="G704" s="281" t="s">
        <v>258</v>
      </c>
      <c r="H704" s="282">
        <v>18</v>
      </c>
      <c r="I704" s="283"/>
      <c r="J704" s="284">
        <f>ROUND(I704*H704,2)</f>
        <v>0</v>
      </c>
      <c r="K704" s="280" t="s">
        <v>19</v>
      </c>
      <c r="L704" s="285"/>
      <c r="M704" s="286" t="s">
        <v>19</v>
      </c>
      <c r="N704" s="287" t="s">
        <v>43</v>
      </c>
      <c r="O704" s="87"/>
      <c r="P704" s="225">
        <f>O704*H704</f>
        <v>0</v>
      </c>
      <c r="Q704" s="225">
        <v>0</v>
      </c>
      <c r="R704" s="225">
        <f>Q704*H704</f>
        <v>0</v>
      </c>
      <c r="S704" s="225">
        <v>0</v>
      </c>
      <c r="T704" s="226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27" t="s">
        <v>461</v>
      </c>
      <c r="AT704" s="227" t="s">
        <v>300</v>
      </c>
      <c r="AU704" s="227" t="s">
        <v>81</v>
      </c>
      <c r="AY704" s="20" t="s">
        <v>214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20" t="s">
        <v>79</v>
      </c>
      <c r="BK704" s="228">
        <f>ROUND(I704*H704,2)</f>
        <v>0</v>
      </c>
      <c r="BL704" s="20" t="s">
        <v>338</v>
      </c>
      <c r="BM704" s="227" t="s">
        <v>1140</v>
      </c>
    </row>
    <row r="705" s="2" customFormat="1" ht="62.7" customHeight="1">
      <c r="A705" s="41"/>
      <c r="B705" s="42"/>
      <c r="C705" s="278" t="s">
        <v>1141</v>
      </c>
      <c r="D705" s="278" t="s">
        <v>300</v>
      </c>
      <c r="E705" s="279" t="s">
        <v>1142</v>
      </c>
      <c r="F705" s="280" t="s">
        <v>1143</v>
      </c>
      <c r="G705" s="281" t="s">
        <v>258</v>
      </c>
      <c r="H705" s="282">
        <v>1</v>
      </c>
      <c r="I705" s="283"/>
      <c r="J705" s="284">
        <f>ROUND(I705*H705,2)</f>
        <v>0</v>
      </c>
      <c r="K705" s="280" t="s">
        <v>19</v>
      </c>
      <c r="L705" s="285"/>
      <c r="M705" s="286" t="s">
        <v>19</v>
      </c>
      <c r="N705" s="287" t="s">
        <v>43</v>
      </c>
      <c r="O705" s="87"/>
      <c r="P705" s="225">
        <f>O705*H705</f>
        <v>0</v>
      </c>
      <c r="Q705" s="225">
        <v>0</v>
      </c>
      <c r="R705" s="225">
        <f>Q705*H705</f>
        <v>0</v>
      </c>
      <c r="S705" s="225">
        <v>0</v>
      </c>
      <c r="T705" s="226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7" t="s">
        <v>461</v>
      </c>
      <c r="AT705" s="227" t="s">
        <v>300</v>
      </c>
      <c r="AU705" s="227" t="s">
        <v>81</v>
      </c>
      <c r="AY705" s="20" t="s">
        <v>214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20" t="s">
        <v>79</v>
      </c>
      <c r="BK705" s="228">
        <f>ROUND(I705*H705,2)</f>
        <v>0</v>
      </c>
      <c r="BL705" s="20" t="s">
        <v>338</v>
      </c>
      <c r="BM705" s="227" t="s">
        <v>1144</v>
      </c>
    </row>
    <row r="706" s="2" customFormat="1" ht="62.7" customHeight="1">
      <c r="A706" s="41"/>
      <c r="B706" s="42"/>
      <c r="C706" s="278" t="s">
        <v>1145</v>
      </c>
      <c r="D706" s="278" t="s">
        <v>300</v>
      </c>
      <c r="E706" s="279" t="s">
        <v>1146</v>
      </c>
      <c r="F706" s="280" t="s">
        <v>1147</v>
      </c>
      <c r="G706" s="281" t="s">
        <v>258</v>
      </c>
      <c r="H706" s="282">
        <v>1</v>
      </c>
      <c r="I706" s="283"/>
      <c r="J706" s="284">
        <f>ROUND(I706*H706,2)</f>
        <v>0</v>
      </c>
      <c r="K706" s="280" t="s">
        <v>19</v>
      </c>
      <c r="L706" s="285"/>
      <c r="M706" s="286" t="s">
        <v>19</v>
      </c>
      <c r="N706" s="287" t="s">
        <v>43</v>
      </c>
      <c r="O706" s="87"/>
      <c r="P706" s="225">
        <f>O706*H706</f>
        <v>0</v>
      </c>
      <c r="Q706" s="225">
        <v>0</v>
      </c>
      <c r="R706" s="225">
        <f>Q706*H706</f>
        <v>0</v>
      </c>
      <c r="S706" s="225">
        <v>0</v>
      </c>
      <c r="T706" s="226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7" t="s">
        <v>461</v>
      </c>
      <c r="AT706" s="227" t="s">
        <v>300</v>
      </c>
      <c r="AU706" s="227" t="s">
        <v>81</v>
      </c>
      <c r="AY706" s="20" t="s">
        <v>214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20" t="s">
        <v>79</v>
      </c>
      <c r="BK706" s="228">
        <f>ROUND(I706*H706,2)</f>
        <v>0</v>
      </c>
      <c r="BL706" s="20" t="s">
        <v>338</v>
      </c>
      <c r="BM706" s="227" t="s">
        <v>1148</v>
      </c>
    </row>
    <row r="707" s="2" customFormat="1" ht="16.5" customHeight="1">
      <c r="A707" s="41"/>
      <c r="B707" s="42"/>
      <c r="C707" s="216" t="s">
        <v>1149</v>
      </c>
      <c r="D707" s="216" t="s">
        <v>216</v>
      </c>
      <c r="E707" s="217" t="s">
        <v>1150</v>
      </c>
      <c r="F707" s="218" t="s">
        <v>1151</v>
      </c>
      <c r="G707" s="219" t="s">
        <v>274</v>
      </c>
      <c r="H707" s="220">
        <v>81</v>
      </c>
      <c r="I707" s="221"/>
      <c r="J707" s="222">
        <f>ROUND(I707*H707,2)</f>
        <v>0</v>
      </c>
      <c r="K707" s="218" t="s">
        <v>19</v>
      </c>
      <c r="L707" s="47"/>
      <c r="M707" s="223" t="s">
        <v>19</v>
      </c>
      <c r="N707" s="224" t="s">
        <v>43</v>
      </c>
      <c r="O707" s="87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7" t="s">
        <v>338</v>
      </c>
      <c r="AT707" s="227" t="s">
        <v>216</v>
      </c>
      <c r="AU707" s="227" t="s">
        <v>81</v>
      </c>
      <c r="AY707" s="20" t="s">
        <v>214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20" t="s">
        <v>79</v>
      </c>
      <c r="BK707" s="228">
        <f>ROUND(I707*H707,2)</f>
        <v>0</v>
      </c>
      <c r="BL707" s="20" t="s">
        <v>338</v>
      </c>
      <c r="BM707" s="227" t="s">
        <v>1152</v>
      </c>
    </row>
    <row r="708" s="13" customFormat="1">
      <c r="A708" s="13"/>
      <c r="B708" s="234"/>
      <c r="C708" s="235"/>
      <c r="D708" s="236" t="s">
        <v>225</v>
      </c>
      <c r="E708" s="237" t="s">
        <v>19</v>
      </c>
      <c r="F708" s="238" t="s">
        <v>1153</v>
      </c>
      <c r="G708" s="235"/>
      <c r="H708" s="239">
        <v>73.799999999999997</v>
      </c>
      <c r="I708" s="240"/>
      <c r="J708" s="235"/>
      <c r="K708" s="235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225</v>
      </c>
      <c r="AU708" s="245" t="s">
        <v>81</v>
      </c>
      <c r="AV708" s="13" t="s">
        <v>81</v>
      </c>
      <c r="AW708" s="13" t="s">
        <v>33</v>
      </c>
      <c r="AX708" s="13" t="s">
        <v>72</v>
      </c>
      <c r="AY708" s="245" t="s">
        <v>214</v>
      </c>
    </row>
    <row r="709" s="13" customFormat="1">
      <c r="A709" s="13"/>
      <c r="B709" s="234"/>
      <c r="C709" s="235"/>
      <c r="D709" s="236" t="s">
        <v>225</v>
      </c>
      <c r="E709" s="237" t="s">
        <v>19</v>
      </c>
      <c r="F709" s="238" t="s">
        <v>1154</v>
      </c>
      <c r="G709" s="235"/>
      <c r="H709" s="239">
        <v>2.9500000000000002</v>
      </c>
      <c r="I709" s="240"/>
      <c r="J709" s="235"/>
      <c r="K709" s="235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225</v>
      </c>
      <c r="AU709" s="245" t="s">
        <v>81</v>
      </c>
      <c r="AV709" s="13" t="s">
        <v>81</v>
      </c>
      <c r="AW709" s="13" t="s">
        <v>33</v>
      </c>
      <c r="AX709" s="13" t="s">
        <v>72</v>
      </c>
      <c r="AY709" s="245" t="s">
        <v>214</v>
      </c>
    </row>
    <row r="710" s="13" customFormat="1">
      <c r="A710" s="13"/>
      <c r="B710" s="234"/>
      <c r="C710" s="235"/>
      <c r="D710" s="236" t="s">
        <v>225</v>
      </c>
      <c r="E710" s="237" t="s">
        <v>19</v>
      </c>
      <c r="F710" s="238" t="s">
        <v>1155</v>
      </c>
      <c r="G710" s="235"/>
      <c r="H710" s="239">
        <v>4.25</v>
      </c>
      <c r="I710" s="240"/>
      <c r="J710" s="235"/>
      <c r="K710" s="235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225</v>
      </c>
      <c r="AU710" s="245" t="s">
        <v>81</v>
      </c>
      <c r="AV710" s="13" t="s">
        <v>81</v>
      </c>
      <c r="AW710" s="13" t="s">
        <v>33</v>
      </c>
      <c r="AX710" s="13" t="s">
        <v>72</v>
      </c>
      <c r="AY710" s="245" t="s">
        <v>214</v>
      </c>
    </row>
    <row r="711" s="14" customFormat="1">
      <c r="A711" s="14"/>
      <c r="B711" s="246"/>
      <c r="C711" s="247"/>
      <c r="D711" s="236" t="s">
        <v>225</v>
      </c>
      <c r="E711" s="248" t="s">
        <v>19</v>
      </c>
      <c r="F711" s="249" t="s">
        <v>227</v>
      </c>
      <c r="G711" s="247"/>
      <c r="H711" s="250">
        <v>81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6" t="s">
        <v>225</v>
      </c>
      <c r="AU711" s="256" t="s">
        <v>81</v>
      </c>
      <c r="AV711" s="14" t="s">
        <v>104</v>
      </c>
      <c r="AW711" s="14" t="s">
        <v>33</v>
      </c>
      <c r="AX711" s="14" t="s">
        <v>79</v>
      </c>
      <c r="AY711" s="256" t="s">
        <v>214</v>
      </c>
    </row>
    <row r="712" s="2" customFormat="1" ht="24.15" customHeight="1">
      <c r="A712" s="41"/>
      <c r="B712" s="42"/>
      <c r="C712" s="216" t="s">
        <v>1156</v>
      </c>
      <c r="D712" s="216" t="s">
        <v>216</v>
      </c>
      <c r="E712" s="217" t="s">
        <v>713</v>
      </c>
      <c r="F712" s="218" t="s">
        <v>714</v>
      </c>
      <c r="G712" s="219" t="s">
        <v>715</v>
      </c>
      <c r="H712" s="288"/>
      <c r="I712" s="221"/>
      <c r="J712" s="222">
        <f>ROUND(I712*H712,2)</f>
        <v>0</v>
      </c>
      <c r="K712" s="218" t="s">
        <v>220</v>
      </c>
      <c r="L712" s="47"/>
      <c r="M712" s="223" t="s">
        <v>19</v>
      </c>
      <c r="N712" s="224" t="s">
        <v>43</v>
      </c>
      <c r="O712" s="87"/>
      <c r="P712" s="225">
        <f>O712*H712</f>
        <v>0</v>
      </c>
      <c r="Q712" s="225">
        <v>0</v>
      </c>
      <c r="R712" s="225">
        <f>Q712*H712</f>
        <v>0</v>
      </c>
      <c r="S712" s="225">
        <v>0</v>
      </c>
      <c r="T712" s="226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27" t="s">
        <v>338</v>
      </c>
      <c r="AT712" s="227" t="s">
        <v>216</v>
      </c>
      <c r="AU712" s="227" t="s">
        <v>81</v>
      </c>
      <c r="AY712" s="20" t="s">
        <v>214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20" t="s">
        <v>79</v>
      </c>
      <c r="BK712" s="228">
        <f>ROUND(I712*H712,2)</f>
        <v>0</v>
      </c>
      <c r="BL712" s="20" t="s">
        <v>338</v>
      </c>
      <c r="BM712" s="227" t="s">
        <v>1157</v>
      </c>
    </row>
    <row r="713" s="2" customFormat="1">
      <c r="A713" s="41"/>
      <c r="B713" s="42"/>
      <c r="C713" s="43"/>
      <c r="D713" s="229" t="s">
        <v>223</v>
      </c>
      <c r="E713" s="43"/>
      <c r="F713" s="230" t="s">
        <v>717</v>
      </c>
      <c r="G713" s="43"/>
      <c r="H713" s="43"/>
      <c r="I713" s="231"/>
      <c r="J713" s="43"/>
      <c r="K713" s="43"/>
      <c r="L713" s="47"/>
      <c r="M713" s="232"/>
      <c r="N713" s="233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223</v>
      </c>
      <c r="AU713" s="20" t="s">
        <v>81</v>
      </c>
    </row>
    <row r="714" s="12" customFormat="1" ht="22.8" customHeight="1">
      <c r="A714" s="12"/>
      <c r="B714" s="200"/>
      <c r="C714" s="201"/>
      <c r="D714" s="202" t="s">
        <v>71</v>
      </c>
      <c r="E714" s="214" t="s">
        <v>1158</v>
      </c>
      <c r="F714" s="214" t="s">
        <v>1159</v>
      </c>
      <c r="G714" s="201"/>
      <c r="H714" s="201"/>
      <c r="I714" s="204"/>
      <c r="J714" s="215">
        <f>BK714</f>
        <v>0</v>
      </c>
      <c r="K714" s="201"/>
      <c r="L714" s="206"/>
      <c r="M714" s="207"/>
      <c r="N714" s="208"/>
      <c r="O714" s="208"/>
      <c r="P714" s="209">
        <f>SUM(P715:P718)</f>
        <v>0</v>
      </c>
      <c r="Q714" s="208"/>
      <c r="R714" s="209">
        <f>SUM(R715:R718)</f>
        <v>0</v>
      </c>
      <c r="S714" s="208"/>
      <c r="T714" s="210">
        <f>SUM(T715:T718)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11" t="s">
        <v>81</v>
      </c>
      <c r="AT714" s="212" t="s">
        <v>71</v>
      </c>
      <c r="AU714" s="212" t="s">
        <v>79</v>
      </c>
      <c r="AY714" s="211" t="s">
        <v>214</v>
      </c>
      <c r="BK714" s="213">
        <f>SUM(BK715:BK718)</f>
        <v>0</v>
      </c>
    </row>
    <row r="715" s="2" customFormat="1" ht="24.15" customHeight="1">
      <c r="A715" s="41"/>
      <c r="B715" s="42"/>
      <c r="C715" s="216" t="s">
        <v>1160</v>
      </c>
      <c r="D715" s="216" t="s">
        <v>216</v>
      </c>
      <c r="E715" s="217" t="s">
        <v>1161</v>
      </c>
      <c r="F715" s="218" t="s">
        <v>1162</v>
      </c>
      <c r="G715" s="219" t="s">
        <v>258</v>
      </c>
      <c r="H715" s="220">
        <v>1</v>
      </c>
      <c r="I715" s="221"/>
      <c r="J715" s="222">
        <f>ROUND(I715*H715,2)</f>
        <v>0</v>
      </c>
      <c r="K715" s="218" t="s">
        <v>19</v>
      </c>
      <c r="L715" s="47"/>
      <c r="M715" s="223" t="s">
        <v>19</v>
      </c>
      <c r="N715" s="224" t="s">
        <v>43</v>
      </c>
      <c r="O715" s="87"/>
      <c r="P715" s="225">
        <f>O715*H715</f>
        <v>0</v>
      </c>
      <c r="Q715" s="225">
        <v>0</v>
      </c>
      <c r="R715" s="225">
        <f>Q715*H715</f>
        <v>0</v>
      </c>
      <c r="S715" s="225">
        <v>0</v>
      </c>
      <c r="T715" s="226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7" t="s">
        <v>338</v>
      </c>
      <c r="AT715" s="227" t="s">
        <v>216</v>
      </c>
      <c r="AU715" s="227" t="s">
        <v>81</v>
      </c>
      <c r="AY715" s="20" t="s">
        <v>214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20" t="s">
        <v>79</v>
      </c>
      <c r="BK715" s="228">
        <f>ROUND(I715*H715,2)</f>
        <v>0</v>
      </c>
      <c r="BL715" s="20" t="s">
        <v>338</v>
      </c>
      <c r="BM715" s="227" t="s">
        <v>1163</v>
      </c>
    </row>
    <row r="716" s="2" customFormat="1" ht="24.15" customHeight="1">
      <c r="A716" s="41"/>
      <c r="B716" s="42"/>
      <c r="C716" s="216" t="s">
        <v>1164</v>
      </c>
      <c r="D716" s="216" t="s">
        <v>216</v>
      </c>
      <c r="E716" s="217" t="s">
        <v>1165</v>
      </c>
      <c r="F716" s="218" t="s">
        <v>1166</v>
      </c>
      <c r="G716" s="219" t="s">
        <v>258</v>
      </c>
      <c r="H716" s="220">
        <v>1</v>
      </c>
      <c r="I716" s="221"/>
      <c r="J716" s="222">
        <f>ROUND(I716*H716,2)</f>
        <v>0</v>
      </c>
      <c r="K716" s="218" t="s">
        <v>19</v>
      </c>
      <c r="L716" s="47"/>
      <c r="M716" s="223" t="s">
        <v>19</v>
      </c>
      <c r="N716" s="224" t="s">
        <v>43</v>
      </c>
      <c r="O716" s="87"/>
      <c r="P716" s="225">
        <f>O716*H716</f>
        <v>0</v>
      </c>
      <c r="Q716" s="225">
        <v>0</v>
      </c>
      <c r="R716" s="225">
        <f>Q716*H716</f>
        <v>0</v>
      </c>
      <c r="S716" s="225">
        <v>0</v>
      </c>
      <c r="T716" s="226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27" t="s">
        <v>338</v>
      </c>
      <c r="AT716" s="227" t="s">
        <v>216</v>
      </c>
      <c r="AU716" s="227" t="s">
        <v>81</v>
      </c>
      <c r="AY716" s="20" t="s">
        <v>214</v>
      </c>
      <c r="BE716" s="228">
        <f>IF(N716="základní",J716,0)</f>
        <v>0</v>
      </c>
      <c r="BF716" s="228">
        <f>IF(N716="snížená",J716,0)</f>
        <v>0</v>
      </c>
      <c r="BG716" s="228">
        <f>IF(N716="zákl. přenesená",J716,0)</f>
        <v>0</v>
      </c>
      <c r="BH716" s="228">
        <f>IF(N716="sníž. přenesená",J716,0)</f>
        <v>0</v>
      </c>
      <c r="BI716" s="228">
        <f>IF(N716="nulová",J716,0)</f>
        <v>0</v>
      </c>
      <c r="BJ716" s="20" t="s">
        <v>79</v>
      </c>
      <c r="BK716" s="228">
        <f>ROUND(I716*H716,2)</f>
        <v>0</v>
      </c>
      <c r="BL716" s="20" t="s">
        <v>338</v>
      </c>
      <c r="BM716" s="227" t="s">
        <v>1167</v>
      </c>
    </row>
    <row r="717" s="2" customFormat="1" ht="24.15" customHeight="1">
      <c r="A717" s="41"/>
      <c r="B717" s="42"/>
      <c r="C717" s="216" t="s">
        <v>1168</v>
      </c>
      <c r="D717" s="216" t="s">
        <v>216</v>
      </c>
      <c r="E717" s="217" t="s">
        <v>1169</v>
      </c>
      <c r="F717" s="218" t="s">
        <v>1170</v>
      </c>
      <c r="G717" s="219" t="s">
        <v>715</v>
      </c>
      <c r="H717" s="288"/>
      <c r="I717" s="221"/>
      <c r="J717" s="222">
        <f>ROUND(I717*H717,2)</f>
        <v>0</v>
      </c>
      <c r="K717" s="218" t="s">
        <v>220</v>
      </c>
      <c r="L717" s="47"/>
      <c r="M717" s="223" t="s">
        <v>19</v>
      </c>
      <c r="N717" s="224" t="s">
        <v>43</v>
      </c>
      <c r="O717" s="87"/>
      <c r="P717" s="225">
        <f>O717*H717</f>
        <v>0</v>
      </c>
      <c r="Q717" s="225">
        <v>0</v>
      </c>
      <c r="R717" s="225">
        <f>Q717*H717</f>
        <v>0</v>
      </c>
      <c r="S717" s="225">
        <v>0</v>
      </c>
      <c r="T717" s="226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7" t="s">
        <v>338</v>
      </c>
      <c r="AT717" s="227" t="s">
        <v>216</v>
      </c>
      <c r="AU717" s="227" t="s">
        <v>81</v>
      </c>
      <c r="AY717" s="20" t="s">
        <v>214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20" t="s">
        <v>79</v>
      </c>
      <c r="BK717" s="228">
        <f>ROUND(I717*H717,2)</f>
        <v>0</v>
      </c>
      <c r="BL717" s="20" t="s">
        <v>338</v>
      </c>
      <c r="BM717" s="227" t="s">
        <v>1171</v>
      </c>
    </row>
    <row r="718" s="2" customFormat="1">
      <c r="A718" s="41"/>
      <c r="B718" s="42"/>
      <c r="C718" s="43"/>
      <c r="D718" s="229" t="s">
        <v>223</v>
      </c>
      <c r="E718" s="43"/>
      <c r="F718" s="230" t="s">
        <v>1172</v>
      </c>
      <c r="G718" s="43"/>
      <c r="H718" s="43"/>
      <c r="I718" s="231"/>
      <c r="J718" s="43"/>
      <c r="K718" s="43"/>
      <c r="L718" s="47"/>
      <c r="M718" s="232"/>
      <c r="N718" s="233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223</v>
      </c>
      <c r="AU718" s="20" t="s">
        <v>81</v>
      </c>
    </row>
    <row r="719" s="12" customFormat="1" ht="22.8" customHeight="1">
      <c r="A719" s="12"/>
      <c r="B719" s="200"/>
      <c r="C719" s="201"/>
      <c r="D719" s="202" t="s">
        <v>71</v>
      </c>
      <c r="E719" s="214" t="s">
        <v>1173</v>
      </c>
      <c r="F719" s="214" t="s">
        <v>1174</v>
      </c>
      <c r="G719" s="201"/>
      <c r="H719" s="201"/>
      <c r="I719" s="204"/>
      <c r="J719" s="215">
        <f>BK719</f>
        <v>0</v>
      </c>
      <c r="K719" s="201"/>
      <c r="L719" s="206"/>
      <c r="M719" s="207"/>
      <c r="N719" s="208"/>
      <c r="O719" s="208"/>
      <c r="P719" s="209">
        <f>SUM(P720:P811)</f>
        <v>0</v>
      </c>
      <c r="Q719" s="208"/>
      <c r="R719" s="209">
        <f>SUM(R720:R811)</f>
        <v>6.9206209799999998</v>
      </c>
      <c r="S719" s="208"/>
      <c r="T719" s="210">
        <f>SUM(T720:T811)</f>
        <v>0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11" t="s">
        <v>81</v>
      </c>
      <c r="AT719" s="212" t="s">
        <v>71</v>
      </c>
      <c r="AU719" s="212" t="s">
        <v>79</v>
      </c>
      <c r="AY719" s="211" t="s">
        <v>214</v>
      </c>
      <c r="BK719" s="213">
        <f>SUM(BK720:BK811)</f>
        <v>0</v>
      </c>
    </row>
    <row r="720" s="2" customFormat="1" ht="16.5" customHeight="1">
      <c r="A720" s="41"/>
      <c r="B720" s="42"/>
      <c r="C720" s="216" t="s">
        <v>1175</v>
      </c>
      <c r="D720" s="216" t="s">
        <v>216</v>
      </c>
      <c r="E720" s="217" t="s">
        <v>1176</v>
      </c>
      <c r="F720" s="218" t="s">
        <v>1177</v>
      </c>
      <c r="G720" s="219" t="s">
        <v>219</v>
      </c>
      <c r="H720" s="220">
        <v>201.95599999999999</v>
      </c>
      <c r="I720" s="221"/>
      <c r="J720" s="222">
        <f>ROUND(I720*H720,2)</f>
        <v>0</v>
      </c>
      <c r="K720" s="218" t="s">
        <v>220</v>
      </c>
      <c r="L720" s="47"/>
      <c r="M720" s="223" t="s">
        <v>19</v>
      </c>
      <c r="N720" s="224" t="s">
        <v>43</v>
      </c>
      <c r="O720" s="87"/>
      <c r="P720" s="225">
        <f>O720*H720</f>
        <v>0</v>
      </c>
      <c r="Q720" s="225">
        <v>0</v>
      </c>
      <c r="R720" s="225">
        <f>Q720*H720</f>
        <v>0</v>
      </c>
      <c r="S720" s="225">
        <v>0</v>
      </c>
      <c r="T720" s="226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7" t="s">
        <v>338</v>
      </c>
      <c r="AT720" s="227" t="s">
        <v>216</v>
      </c>
      <c r="AU720" s="227" t="s">
        <v>81</v>
      </c>
      <c r="AY720" s="20" t="s">
        <v>214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20" t="s">
        <v>79</v>
      </c>
      <c r="BK720" s="228">
        <f>ROUND(I720*H720,2)</f>
        <v>0</v>
      </c>
      <c r="BL720" s="20" t="s">
        <v>338</v>
      </c>
      <c r="BM720" s="227" t="s">
        <v>1178</v>
      </c>
    </row>
    <row r="721" s="2" customFormat="1">
      <c r="A721" s="41"/>
      <c r="B721" s="42"/>
      <c r="C721" s="43"/>
      <c r="D721" s="229" t="s">
        <v>223</v>
      </c>
      <c r="E721" s="43"/>
      <c r="F721" s="230" t="s">
        <v>1179</v>
      </c>
      <c r="G721" s="43"/>
      <c r="H721" s="43"/>
      <c r="I721" s="231"/>
      <c r="J721" s="43"/>
      <c r="K721" s="43"/>
      <c r="L721" s="47"/>
      <c r="M721" s="232"/>
      <c r="N721" s="233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223</v>
      </c>
      <c r="AU721" s="20" t="s">
        <v>81</v>
      </c>
    </row>
    <row r="722" s="13" customFormat="1">
      <c r="A722" s="13"/>
      <c r="B722" s="234"/>
      <c r="C722" s="235"/>
      <c r="D722" s="236" t="s">
        <v>225</v>
      </c>
      <c r="E722" s="237" t="s">
        <v>19</v>
      </c>
      <c r="F722" s="238" t="s">
        <v>1180</v>
      </c>
      <c r="G722" s="235"/>
      <c r="H722" s="239">
        <v>201.95599999999999</v>
      </c>
      <c r="I722" s="240"/>
      <c r="J722" s="235"/>
      <c r="K722" s="235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225</v>
      </c>
      <c r="AU722" s="245" t="s">
        <v>81</v>
      </c>
      <c r="AV722" s="13" t="s">
        <v>81</v>
      </c>
      <c r="AW722" s="13" t="s">
        <v>33</v>
      </c>
      <c r="AX722" s="13" t="s">
        <v>72</v>
      </c>
      <c r="AY722" s="245" t="s">
        <v>214</v>
      </c>
    </row>
    <row r="723" s="14" customFormat="1">
      <c r="A723" s="14"/>
      <c r="B723" s="246"/>
      <c r="C723" s="247"/>
      <c r="D723" s="236" t="s">
        <v>225</v>
      </c>
      <c r="E723" s="248" t="s">
        <v>19</v>
      </c>
      <c r="F723" s="249" t="s">
        <v>227</v>
      </c>
      <c r="G723" s="247"/>
      <c r="H723" s="250">
        <v>201.95599999999999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6" t="s">
        <v>225</v>
      </c>
      <c r="AU723" s="256" t="s">
        <v>81</v>
      </c>
      <c r="AV723" s="14" t="s">
        <v>104</v>
      </c>
      <c r="AW723" s="14" t="s">
        <v>33</v>
      </c>
      <c r="AX723" s="14" t="s">
        <v>79</v>
      </c>
      <c r="AY723" s="256" t="s">
        <v>214</v>
      </c>
    </row>
    <row r="724" s="2" customFormat="1" ht="16.5" customHeight="1">
      <c r="A724" s="41"/>
      <c r="B724" s="42"/>
      <c r="C724" s="216" t="s">
        <v>1181</v>
      </c>
      <c r="D724" s="216" t="s">
        <v>216</v>
      </c>
      <c r="E724" s="217" t="s">
        <v>1182</v>
      </c>
      <c r="F724" s="218" t="s">
        <v>1183</v>
      </c>
      <c r="G724" s="219" t="s">
        <v>274</v>
      </c>
      <c r="H724" s="220">
        <v>9.7750000000000004</v>
      </c>
      <c r="I724" s="221"/>
      <c r="J724" s="222">
        <f>ROUND(I724*H724,2)</f>
        <v>0</v>
      </c>
      <c r="K724" s="218" t="s">
        <v>220</v>
      </c>
      <c r="L724" s="47"/>
      <c r="M724" s="223" t="s">
        <v>19</v>
      </c>
      <c r="N724" s="224" t="s">
        <v>43</v>
      </c>
      <c r="O724" s="87"/>
      <c r="P724" s="225">
        <f>O724*H724</f>
        <v>0</v>
      </c>
      <c r="Q724" s="225">
        <v>0</v>
      </c>
      <c r="R724" s="225">
        <f>Q724*H724</f>
        <v>0</v>
      </c>
      <c r="S724" s="225">
        <v>0</v>
      </c>
      <c r="T724" s="226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7" t="s">
        <v>338</v>
      </c>
      <c r="AT724" s="227" t="s">
        <v>216</v>
      </c>
      <c r="AU724" s="227" t="s">
        <v>81</v>
      </c>
      <c r="AY724" s="20" t="s">
        <v>214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20" t="s">
        <v>79</v>
      </c>
      <c r="BK724" s="228">
        <f>ROUND(I724*H724,2)</f>
        <v>0</v>
      </c>
      <c r="BL724" s="20" t="s">
        <v>338</v>
      </c>
      <c r="BM724" s="227" t="s">
        <v>1184</v>
      </c>
    </row>
    <row r="725" s="2" customFormat="1">
      <c r="A725" s="41"/>
      <c r="B725" s="42"/>
      <c r="C725" s="43"/>
      <c r="D725" s="229" t="s">
        <v>223</v>
      </c>
      <c r="E725" s="43"/>
      <c r="F725" s="230" t="s">
        <v>1185</v>
      </c>
      <c r="G725" s="43"/>
      <c r="H725" s="43"/>
      <c r="I725" s="231"/>
      <c r="J725" s="43"/>
      <c r="K725" s="43"/>
      <c r="L725" s="47"/>
      <c r="M725" s="232"/>
      <c r="N725" s="233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223</v>
      </c>
      <c r="AU725" s="20" t="s">
        <v>81</v>
      </c>
    </row>
    <row r="726" s="13" customFormat="1">
      <c r="A726" s="13"/>
      <c r="B726" s="234"/>
      <c r="C726" s="235"/>
      <c r="D726" s="236" t="s">
        <v>225</v>
      </c>
      <c r="E726" s="237" t="s">
        <v>19</v>
      </c>
      <c r="F726" s="238" t="s">
        <v>1186</v>
      </c>
      <c r="G726" s="235"/>
      <c r="H726" s="239">
        <v>9.7750000000000004</v>
      </c>
      <c r="I726" s="240"/>
      <c r="J726" s="235"/>
      <c r="K726" s="235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225</v>
      </c>
      <c r="AU726" s="245" t="s">
        <v>81</v>
      </c>
      <c r="AV726" s="13" t="s">
        <v>81</v>
      </c>
      <c r="AW726" s="13" t="s">
        <v>33</v>
      </c>
      <c r="AX726" s="13" t="s">
        <v>72</v>
      </c>
      <c r="AY726" s="245" t="s">
        <v>214</v>
      </c>
    </row>
    <row r="727" s="14" customFormat="1">
      <c r="A727" s="14"/>
      <c r="B727" s="246"/>
      <c r="C727" s="247"/>
      <c r="D727" s="236" t="s">
        <v>225</v>
      </c>
      <c r="E727" s="248" t="s">
        <v>19</v>
      </c>
      <c r="F727" s="249" t="s">
        <v>227</v>
      </c>
      <c r="G727" s="247"/>
      <c r="H727" s="250">
        <v>9.7750000000000004</v>
      </c>
      <c r="I727" s="251"/>
      <c r="J727" s="247"/>
      <c r="K727" s="247"/>
      <c r="L727" s="252"/>
      <c r="M727" s="253"/>
      <c r="N727" s="254"/>
      <c r="O727" s="254"/>
      <c r="P727" s="254"/>
      <c r="Q727" s="254"/>
      <c r="R727" s="254"/>
      <c r="S727" s="254"/>
      <c r="T727" s="25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6" t="s">
        <v>225</v>
      </c>
      <c r="AU727" s="256" t="s">
        <v>81</v>
      </c>
      <c r="AV727" s="14" t="s">
        <v>104</v>
      </c>
      <c r="AW727" s="14" t="s">
        <v>33</v>
      </c>
      <c r="AX727" s="14" t="s">
        <v>79</v>
      </c>
      <c r="AY727" s="256" t="s">
        <v>214</v>
      </c>
    </row>
    <row r="728" s="2" customFormat="1" ht="24.15" customHeight="1">
      <c r="A728" s="41"/>
      <c r="B728" s="42"/>
      <c r="C728" s="216" t="s">
        <v>1187</v>
      </c>
      <c r="D728" s="216" t="s">
        <v>216</v>
      </c>
      <c r="E728" s="217" t="s">
        <v>1188</v>
      </c>
      <c r="F728" s="218" t="s">
        <v>1189</v>
      </c>
      <c r="G728" s="219" t="s">
        <v>274</v>
      </c>
      <c r="H728" s="220">
        <v>19.550000000000001</v>
      </c>
      <c r="I728" s="221"/>
      <c r="J728" s="222">
        <f>ROUND(I728*H728,2)</f>
        <v>0</v>
      </c>
      <c r="K728" s="218" t="s">
        <v>220</v>
      </c>
      <c r="L728" s="47"/>
      <c r="M728" s="223" t="s">
        <v>19</v>
      </c>
      <c r="N728" s="224" t="s">
        <v>43</v>
      </c>
      <c r="O728" s="87"/>
      <c r="P728" s="225">
        <f>O728*H728</f>
        <v>0</v>
      </c>
      <c r="Q728" s="225">
        <v>0.0015299999999999999</v>
      </c>
      <c r="R728" s="225">
        <f>Q728*H728</f>
        <v>0.029911500000000001</v>
      </c>
      <c r="S728" s="225">
        <v>0</v>
      </c>
      <c r="T728" s="226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27" t="s">
        <v>338</v>
      </c>
      <c r="AT728" s="227" t="s">
        <v>216</v>
      </c>
      <c r="AU728" s="227" t="s">
        <v>81</v>
      </c>
      <c r="AY728" s="20" t="s">
        <v>214</v>
      </c>
      <c r="BE728" s="228">
        <f>IF(N728="základní",J728,0)</f>
        <v>0</v>
      </c>
      <c r="BF728" s="228">
        <f>IF(N728="snížená",J728,0)</f>
        <v>0</v>
      </c>
      <c r="BG728" s="228">
        <f>IF(N728="zákl. přenesená",J728,0)</f>
        <v>0</v>
      </c>
      <c r="BH728" s="228">
        <f>IF(N728="sníž. přenesená",J728,0)</f>
        <v>0</v>
      </c>
      <c r="BI728" s="228">
        <f>IF(N728="nulová",J728,0)</f>
        <v>0</v>
      </c>
      <c r="BJ728" s="20" t="s">
        <v>79</v>
      </c>
      <c r="BK728" s="228">
        <f>ROUND(I728*H728,2)</f>
        <v>0</v>
      </c>
      <c r="BL728" s="20" t="s">
        <v>338</v>
      </c>
      <c r="BM728" s="227" t="s">
        <v>1190</v>
      </c>
    </row>
    <row r="729" s="2" customFormat="1">
      <c r="A729" s="41"/>
      <c r="B729" s="42"/>
      <c r="C729" s="43"/>
      <c r="D729" s="229" t="s">
        <v>223</v>
      </c>
      <c r="E729" s="43"/>
      <c r="F729" s="230" t="s">
        <v>1191</v>
      </c>
      <c r="G729" s="43"/>
      <c r="H729" s="43"/>
      <c r="I729" s="231"/>
      <c r="J729" s="43"/>
      <c r="K729" s="43"/>
      <c r="L729" s="47"/>
      <c r="M729" s="232"/>
      <c r="N729" s="233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223</v>
      </c>
      <c r="AU729" s="20" t="s">
        <v>81</v>
      </c>
    </row>
    <row r="730" s="13" customFormat="1">
      <c r="A730" s="13"/>
      <c r="B730" s="234"/>
      <c r="C730" s="235"/>
      <c r="D730" s="236" t="s">
        <v>225</v>
      </c>
      <c r="E730" s="237" t="s">
        <v>19</v>
      </c>
      <c r="F730" s="238" t="s">
        <v>1192</v>
      </c>
      <c r="G730" s="235"/>
      <c r="H730" s="239">
        <v>19.550000000000001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225</v>
      </c>
      <c r="AU730" s="245" t="s">
        <v>81</v>
      </c>
      <c r="AV730" s="13" t="s">
        <v>81</v>
      </c>
      <c r="AW730" s="13" t="s">
        <v>33</v>
      </c>
      <c r="AX730" s="13" t="s">
        <v>72</v>
      </c>
      <c r="AY730" s="245" t="s">
        <v>214</v>
      </c>
    </row>
    <row r="731" s="14" customFormat="1">
      <c r="A731" s="14"/>
      <c r="B731" s="246"/>
      <c r="C731" s="247"/>
      <c r="D731" s="236" t="s">
        <v>225</v>
      </c>
      <c r="E731" s="248" t="s">
        <v>19</v>
      </c>
      <c r="F731" s="249" t="s">
        <v>227</v>
      </c>
      <c r="G731" s="247"/>
      <c r="H731" s="250">
        <v>19.550000000000001</v>
      </c>
      <c r="I731" s="251"/>
      <c r="J731" s="247"/>
      <c r="K731" s="247"/>
      <c r="L731" s="252"/>
      <c r="M731" s="253"/>
      <c r="N731" s="254"/>
      <c r="O731" s="254"/>
      <c r="P731" s="254"/>
      <c r="Q731" s="254"/>
      <c r="R731" s="254"/>
      <c r="S731" s="254"/>
      <c r="T731" s="25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6" t="s">
        <v>225</v>
      </c>
      <c r="AU731" s="256" t="s">
        <v>81</v>
      </c>
      <c r="AV731" s="14" t="s">
        <v>104</v>
      </c>
      <c r="AW731" s="14" t="s">
        <v>33</v>
      </c>
      <c r="AX731" s="14" t="s">
        <v>79</v>
      </c>
      <c r="AY731" s="256" t="s">
        <v>214</v>
      </c>
    </row>
    <row r="732" s="2" customFormat="1" ht="16.5" customHeight="1">
      <c r="A732" s="41"/>
      <c r="B732" s="42"/>
      <c r="C732" s="278" t="s">
        <v>1193</v>
      </c>
      <c r="D732" s="278" t="s">
        <v>300</v>
      </c>
      <c r="E732" s="279" t="s">
        <v>1194</v>
      </c>
      <c r="F732" s="280" t="s">
        <v>1195</v>
      </c>
      <c r="G732" s="281" t="s">
        <v>258</v>
      </c>
      <c r="H732" s="282">
        <v>65.558000000000007</v>
      </c>
      <c r="I732" s="283"/>
      <c r="J732" s="284">
        <f>ROUND(I732*H732,2)</f>
        <v>0</v>
      </c>
      <c r="K732" s="280" t="s">
        <v>220</v>
      </c>
      <c r="L732" s="285"/>
      <c r="M732" s="286" t="s">
        <v>19</v>
      </c>
      <c r="N732" s="287" t="s">
        <v>43</v>
      </c>
      <c r="O732" s="87"/>
      <c r="P732" s="225">
        <f>O732*H732</f>
        <v>0</v>
      </c>
      <c r="Q732" s="225">
        <v>0.0020999999999999999</v>
      </c>
      <c r="R732" s="225">
        <f>Q732*H732</f>
        <v>0.13767180000000001</v>
      </c>
      <c r="S732" s="225">
        <v>0</v>
      </c>
      <c r="T732" s="226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7" t="s">
        <v>461</v>
      </c>
      <c r="AT732" s="227" t="s">
        <v>300</v>
      </c>
      <c r="AU732" s="227" t="s">
        <v>81</v>
      </c>
      <c r="AY732" s="20" t="s">
        <v>214</v>
      </c>
      <c r="BE732" s="228">
        <f>IF(N732="základní",J732,0)</f>
        <v>0</v>
      </c>
      <c r="BF732" s="228">
        <f>IF(N732="snížená",J732,0)</f>
        <v>0</v>
      </c>
      <c r="BG732" s="228">
        <f>IF(N732="zákl. přenesená",J732,0)</f>
        <v>0</v>
      </c>
      <c r="BH732" s="228">
        <f>IF(N732="sníž. přenesená",J732,0)</f>
        <v>0</v>
      </c>
      <c r="BI732" s="228">
        <f>IF(N732="nulová",J732,0)</f>
        <v>0</v>
      </c>
      <c r="BJ732" s="20" t="s">
        <v>79</v>
      </c>
      <c r="BK732" s="228">
        <f>ROUND(I732*H732,2)</f>
        <v>0</v>
      </c>
      <c r="BL732" s="20" t="s">
        <v>338</v>
      </c>
      <c r="BM732" s="227" t="s">
        <v>1196</v>
      </c>
    </row>
    <row r="733" s="13" customFormat="1">
      <c r="A733" s="13"/>
      <c r="B733" s="234"/>
      <c r="C733" s="235"/>
      <c r="D733" s="236" t="s">
        <v>225</v>
      </c>
      <c r="E733" s="235"/>
      <c r="F733" s="238" t="s">
        <v>1197</v>
      </c>
      <c r="G733" s="235"/>
      <c r="H733" s="239">
        <v>65.558000000000007</v>
      </c>
      <c r="I733" s="240"/>
      <c r="J733" s="235"/>
      <c r="K733" s="235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225</v>
      </c>
      <c r="AU733" s="245" t="s">
        <v>81</v>
      </c>
      <c r="AV733" s="13" t="s">
        <v>81</v>
      </c>
      <c r="AW733" s="13" t="s">
        <v>4</v>
      </c>
      <c r="AX733" s="13" t="s">
        <v>79</v>
      </c>
      <c r="AY733" s="245" t="s">
        <v>214</v>
      </c>
    </row>
    <row r="734" s="2" customFormat="1" ht="24.15" customHeight="1">
      <c r="A734" s="41"/>
      <c r="B734" s="42"/>
      <c r="C734" s="216" t="s">
        <v>1198</v>
      </c>
      <c r="D734" s="216" t="s">
        <v>216</v>
      </c>
      <c r="E734" s="217" t="s">
        <v>1199</v>
      </c>
      <c r="F734" s="218" t="s">
        <v>1200</v>
      </c>
      <c r="G734" s="219" t="s">
        <v>274</v>
      </c>
      <c r="H734" s="220">
        <v>19.550000000000001</v>
      </c>
      <c r="I734" s="221"/>
      <c r="J734" s="222">
        <f>ROUND(I734*H734,2)</f>
        <v>0</v>
      </c>
      <c r="K734" s="218" t="s">
        <v>220</v>
      </c>
      <c r="L734" s="47"/>
      <c r="M734" s="223" t="s">
        <v>19</v>
      </c>
      <c r="N734" s="224" t="s">
        <v>43</v>
      </c>
      <c r="O734" s="87"/>
      <c r="P734" s="225">
        <f>O734*H734</f>
        <v>0</v>
      </c>
      <c r="Q734" s="225">
        <v>0.0010200000000000001</v>
      </c>
      <c r="R734" s="225">
        <f>Q734*H734</f>
        <v>0.019941000000000004</v>
      </c>
      <c r="S734" s="225">
        <v>0</v>
      </c>
      <c r="T734" s="226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7" t="s">
        <v>338</v>
      </c>
      <c r="AT734" s="227" t="s">
        <v>216</v>
      </c>
      <c r="AU734" s="227" t="s">
        <v>81</v>
      </c>
      <c r="AY734" s="20" t="s">
        <v>214</v>
      </c>
      <c r="BE734" s="228">
        <f>IF(N734="základní",J734,0)</f>
        <v>0</v>
      </c>
      <c r="BF734" s="228">
        <f>IF(N734="snížená",J734,0)</f>
        <v>0</v>
      </c>
      <c r="BG734" s="228">
        <f>IF(N734="zákl. přenesená",J734,0)</f>
        <v>0</v>
      </c>
      <c r="BH734" s="228">
        <f>IF(N734="sníž. přenesená",J734,0)</f>
        <v>0</v>
      </c>
      <c r="BI734" s="228">
        <f>IF(N734="nulová",J734,0)</f>
        <v>0</v>
      </c>
      <c r="BJ734" s="20" t="s">
        <v>79</v>
      </c>
      <c r="BK734" s="228">
        <f>ROUND(I734*H734,2)</f>
        <v>0</v>
      </c>
      <c r="BL734" s="20" t="s">
        <v>338</v>
      </c>
      <c r="BM734" s="227" t="s">
        <v>1201</v>
      </c>
    </row>
    <row r="735" s="2" customFormat="1">
      <c r="A735" s="41"/>
      <c r="B735" s="42"/>
      <c r="C735" s="43"/>
      <c r="D735" s="229" t="s">
        <v>223</v>
      </c>
      <c r="E735" s="43"/>
      <c r="F735" s="230" t="s">
        <v>1202</v>
      </c>
      <c r="G735" s="43"/>
      <c r="H735" s="43"/>
      <c r="I735" s="231"/>
      <c r="J735" s="43"/>
      <c r="K735" s="43"/>
      <c r="L735" s="47"/>
      <c r="M735" s="232"/>
      <c r="N735" s="233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223</v>
      </c>
      <c r="AU735" s="20" t="s">
        <v>81</v>
      </c>
    </row>
    <row r="736" s="13" customFormat="1">
      <c r="A736" s="13"/>
      <c r="B736" s="234"/>
      <c r="C736" s="235"/>
      <c r="D736" s="236" t="s">
        <v>225</v>
      </c>
      <c r="E736" s="237" t="s">
        <v>19</v>
      </c>
      <c r="F736" s="238" t="s">
        <v>1192</v>
      </c>
      <c r="G736" s="235"/>
      <c r="H736" s="239">
        <v>19.550000000000001</v>
      </c>
      <c r="I736" s="240"/>
      <c r="J736" s="235"/>
      <c r="K736" s="235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225</v>
      </c>
      <c r="AU736" s="245" t="s">
        <v>81</v>
      </c>
      <c r="AV736" s="13" t="s">
        <v>81</v>
      </c>
      <c r="AW736" s="13" t="s">
        <v>33</v>
      </c>
      <c r="AX736" s="13" t="s">
        <v>72</v>
      </c>
      <c r="AY736" s="245" t="s">
        <v>214</v>
      </c>
    </row>
    <row r="737" s="14" customFormat="1">
      <c r="A737" s="14"/>
      <c r="B737" s="246"/>
      <c r="C737" s="247"/>
      <c r="D737" s="236" t="s">
        <v>225</v>
      </c>
      <c r="E737" s="248" t="s">
        <v>19</v>
      </c>
      <c r="F737" s="249" t="s">
        <v>227</v>
      </c>
      <c r="G737" s="247"/>
      <c r="H737" s="250">
        <v>19.550000000000001</v>
      </c>
      <c r="I737" s="251"/>
      <c r="J737" s="247"/>
      <c r="K737" s="247"/>
      <c r="L737" s="252"/>
      <c r="M737" s="253"/>
      <c r="N737" s="254"/>
      <c r="O737" s="254"/>
      <c r="P737" s="254"/>
      <c r="Q737" s="254"/>
      <c r="R737" s="254"/>
      <c r="S737" s="254"/>
      <c r="T737" s="25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6" t="s">
        <v>225</v>
      </c>
      <c r="AU737" s="256" t="s">
        <v>81</v>
      </c>
      <c r="AV737" s="14" t="s">
        <v>104</v>
      </c>
      <c r="AW737" s="14" t="s">
        <v>33</v>
      </c>
      <c r="AX737" s="14" t="s">
        <v>79</v>
      </c>
      <c r="AY737" s="256" t="s">
        <v>214</v>
      </c>
    </row>
    <row r="738" s="2" customFormat="1" ht="24.15" customHeight="1">
      <c r="A738" s="41"/>
      <c r="B738" s="42"/>
      <c r="C738" s="278" t="s">
        <v>1203</v>
      </c>
      <c r="D738" s="278" t="s">
        <v>300</v>
      </c>
      <c r="E738" s="279" t="s">
        <v>1204</v>
      </c>
      <c r="F738" s="280" t="s">
        <v>1205</v>
      </c>
      <c r="G738" s="281" t="s">
        <v>219</v>
      </c>
      <c r="H738" s="282">
        <v>5.8650000000000002</v>
      </c>
      <c r="I738" s="283"/>
      <c r="J738" s="284">
        <f>ROUND(I738*H738,2)</f>
        <v>0</v>
      </c>
      <c r="K738" s="280" t="s">
        <v>220</v>
      </c>
      <c r="L738" s="285"/>
      <c r="M738" s="286" t="s">
        <v>19</v>
      </c>
      <c r="N738" s="287" t="s">
        <v>43</v>
      </c>
      <c r="O738" s="87"/>
      <c r="P738" s="225">
        <f>O738*H738</f>
        <v>0</v>
      </c>
      <c r="Q738" s="225">
        <v>0.033000000000000002</v>
      </c>
      <c r="R738" s="225">
        <f>Q738*H738</f>
        <v>0.19354500000000002</v>
      </c>
      <c r="S738" s="225">
        <v>0</v>
      </c>
      <c r="T738" s="226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27" t="s">
        <v>461</v>
      </c>
      <c r="AT738" s="227" t="s">
        <v>300</v>
      </c>
      <c r="AU738" s="227" t="s">
        <v>81</v>
      </c>
      <c r="AY738" s="20" t="s">
        <v>214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20" t="s">
        <v>79</v>
      </c>
      <c r="BK738" s="228">
        <f>ROUND(I738*H738,2)</f>
        <v>0</v>
      </c>
      <c r="BL738" s="20" t="s">
        <v>338</v>
      </c>
      <c r="BM738" s="227" t="s">
        <v>1206</v>
      </c>
    </row>
    <row r="739" s="2" customFormat="1" ht="21.75" customHeight="1">
      <c r="A739" s="41"/>
      <c r="B739" s="42"/>
      <c r="C739" s="216" t="s">
        <v>1207</v>
      </c>
      <c r="D739" s="216" t="s">
        <v>216</v>
      </c>
      <c r="E739" s="217" t="s">
        <v>1208</v>
      </c>
      <c r="F739" s="218" t="s">
        <v>1209</v>
      </c>
      <c r="G739" s="219" t="s">
        <v>274</v>
      </c>
      <c r="H739" s="220">
        <v>131.99500000000001</v>
      </c>
      <c r="I739" s="221"/>
      <c r="J739" s="222">
        <f>ROUND(I739*H739,2)</f>
        <v>0</v>
      </c>
      <c r="K739" s="218" t="s">
        <v>220</v>
      </c>
      <c r="L739" s="47"/>
      <c r="M739" s="223" t="s">
        <v>19</v>
      </c>
      <c r="N739" s="224" t="s">
        <v>43</v>
      </c>
      <c r="O739" s="87"/>
      <c r="P739" s="225">
        <f>O739*H739</f>
        <v>0</v>
      </c>
      <c r="Q739" s="225">
        <v>0.00042999999999999999</v>
      </c>
      <c r="R739" s="225">
        <f>Q739*H739</f>
        <v>0.056757849999999999</v>
      </c>
      <c r="S739" s="225">
        <v>0</v>
      </c>
      <c r="T739" s="226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7" t="s">
        <v>338</v>
      </c>
      <c r="AT739" s="227" t="s">
        <v>216</v>
      </c>
      <c r="AU739" s="227" t="s">
        <v>81</v>
      </c>
      <c r="AY739" s="20" t="s">
        <v>214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20" t="s">
        <v>79</v>
      </c>
      <c r="BK739" s="228">
        <f>ROUND(I739*H739,2)</f>
        <v>0</v>
      </c>
      <c r="BL739" s="20" t="s">
        <v>338</v>
      </c>
      <c r="BM739" s="227" t="s">
        <v>1210</v>
      </c>
    </row>
    <row r="740" s="2" customFormat="1">
      <c r="A740" s="41"/>
      <c r="B740" s="42"/>
      <c r="C740" s="43"/>
      <c r="D740" s="229" t="s">
        <v>223</v>
      </c>
      <c r="E740" s="43"/>
      <c r="F740" s="230" t="s">
        <v>1211</v>
      </c>
      <c r="G740" s="43"/>
      <c r="H740" s="43"/>
      <c r="I740" s="231"/>
      <c r="J740" s="43"/>
      <c r="K740" s="43"/>
      <c r="L740" s="47"/>
      <c r="M740" s="232"/>
      <c r="N740" s="233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223</v>
      </c>
      <c r="AU740" s="20" t="s">
        <v>81</v>
      </c>
    </row>
    <row r="741" s="15" customFormat="1">
      <c r="A741" s="15"/>
      <c r="B741" s="257"/>
      <c r="C741" s="258"/>
      <c r="D741" s="236" t="s">
        <v>225</v>
      </c>
      <c r="E741" s="259" t="s">
        <v>19</v>
      </c>
      <c r="F741" s="260" t="s">
        <v>237</v>
      </c>
      <c r="G741" s="258"/>
      <c r="H741" s="259" t="s">
        <v>19</v>
      </c>
      <c r="I741" s="261"/>
      <c r="J741" s="258"/>
      <c r="K741" s="258"/>
      <c r="L741" s="262"/>
      <c r="M741" s="263"/>
      <c r="N741" s="264"/>
      <c r="O741" s="264"/>
      <c r="P741" s="264"/>
      <c r="Q741" s="264"/>
      <c r="R741" s="264"/>
      <c r="S741" s="264"/>
      <c r="T741" s="26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6" t="s">
        <v>225</v>
      </c>
      <c r="AU741" s="266" t="s">
        <v>81</v>
      </c>
      <c r="AV741" s="15" t="s">
        <v>79</v>
      </c>
      <c r="AW741" s="15" t="s">
        <v>33</v>
      </c>
      <c r="AX741" s="15" t="s">
        <v>72</v>
      </c>
      <c r="AY741" s="266" t="s">
        <v>214</v>
      </c>
    </row>
    <row r="742" s="13" customFormat="1">
      <c r="A742" s="13"/>
      <c r="B742" s="234"/>
      <c r="C742" s="235"/>
      <c r="D742" s="236" t="s">
        <v>225</v>
      </c>
      <c r="E742" s="237" t="s">
        <v>19</v>
      </c>
      <c r="F742" s="238" t="s">
        <v>1212</v>
      </c>
      <c r="G742" s="235"/>
      <c r="H742" s="239">
        <v>30.902999999999999</v>
      </c>
      <c r="I742" s="240"/>
      <c r="J742" s="235"/>
      <c r="K742" s="235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225</v>
      </c>
      <c r="AU742" s="245" t="s">
        <v>81</v>
      </c>
      <c r="AV742" s="13" t="s">
        <v>81</v>
      </c>
      <c r="AW742" s="13" t="s">
        <v>33</v>
      </c>
      <c r="AX742" s="13" t="s">
        <v>72</v>
      </c>
      <c r="AY742" s="245" t="s">
        <v>214</v>
      </c>
    </row>
    <row r="743" s="13" customFormat="1">
      <c r="A743" s="13"/>
      <c r="B743" s="234"/>
      <c r="C743" s="235"/>
      <c r="D743" s="236" t="s">
        <v>225</v>
      </c>
      <c r="E743" s="237" t="s">
        <v>19</v>
      </c>
      <c r="F743" s="238" t="s">
        <v>1213</v>
      </c>
      <c r="G743" s="235"/>
      <c r="H743" s="239">
        <v>15.5</v>
      </c>
      <c r="I743" s="240"/>
      <c r="J743" s="235"/>
      <c r="K743" s="235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225</v>
      </c>
      <c r="AU743" s="245" t="s">
        <v>81</v>
      </c>
      <c r="AV743" s="13" t="s">
        <v>81</v>
      </c>
      <c r="AW743" s="13" t="s">
        <v>33</v>
      </c>
      <c r="AX743" s="13" t="s">
        <v>72</v>
      </c>
      <c r="AY743" s="245" t="s">
        <v>214</v>
      </c>
    </row>
    <row r="744" s="14" customFormat="1">
      <c r="A744" s="14"/>
      <c r="B744" s="246"/>
      <c r="C744" s="247"/>
      <c r="D744" s="236" t="s">
        <v>225</v>
      </c>
      <c r="E744" s="248" t="s">
        <v>19</v>
      </c>
      <c r="F744" s="249" t="s">
        <v>227</v>
      </c>
      <c r="G744" s="247"/>
      <c r="H744" s="250">
        <v>46.402999999999999</v>
      </c>
      <c r="I744" s="251"/>
      <c r="J744" s="247"/>
      <c r="K744" s="247"/>
      <c r="L744" s="252"/>
      <c r="M744" s="253"/>
      <c r="N744" s="254"/>
      <c r="O744" s="254"/>
      <c r="P744" s="254"/>
      <c r="Q744" s="254"/>
      <c r="R744" s="254"/>
      <c r="S744" s="254"/>
      <c r="T744" s="25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6" t="s">
        <v>225</v>
      </c>
      <c r="AU744" s="256" t="s">
        <v>81</v>
      </c>
      <c r="AV744" s="14" t="s">
        <v>104</v>
      </c>
      <c r="AW744" s="14" t="s">
        <v>33</v>
      </c>
      <c r="AX744" s="14" t="s">
        <v>72</v>
      </c>
      <c r="AY744" s="256" t="s">
        <v>214</v>
      </c>
    </row>
    <row r="745" s="15" customFormat="1">
      <c r="A745" s="15"/>
      <c r="B745" s="257"/>
      <c r="C745" s="258"/>
      <c r="D745" s="236" t="s">
        <v>225</v>
      </c>
      <c r="E745" s="259" t="s">
        <v>19</v>
      </c>
      <c r="F745" s="260" t="s">
        <v>244</v>
      </c>
      <c r="G745" s="258"/>
      <c r="H745" s="259" t="s">
        <v>19</v>
      </c>
      <c r="I745" s="261"/>
      <c r="J745" s="258"/>
      <c r="K745" s="258"/>
      <c r="L745" s="262"/>
      <c r="M745" s="263"/>
      <c r="N745" s="264"/>
      <c r="O745" s="264"/>
      <c r="P745" s="264"/>
      <c r="Q745" s="264"/>
      <c r="R745" s="264"/>
      <c r="S745" s="264"/>
      <c r="T745" s="26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6" t="s">
        <v>225</v>
      </c>
      <c r="AU745" s="266" t="s">
        <v>81</v>
      </c>
      <c r="AV745" s="15" t="s">
        <v>79</v>
      </c>
      <c r="AW745" s="15" t="s">
        <v>33</v>
      </c>
      <c r="AX745" s="15" t="s">
        <v>72</v>
      </c>
      <c r="AY745" s="266" t="s">
        <v>214</v>
      </c>
    </row>
    <row r="746" s="13" customFormat="1">
      <c r="A746" s="13"/>
      <c r="B746" s="234"/>
      <c r="C746" s="235"/>
      <c r="D746" s="236" t="s">
        <v>225</v>
      </c>
      <c r="E746" s="237" t="s">
        <v>19</v>
      </c>
      <c r="F746" s="238" t="s">
        <v>1214</v>
      </c>
      <c r="G746" s="235"/>
      <c r="H746" s="239">
        <v>11.382999999999999</v>
      </c>
      <c r="I746" s="240"/>
      <c r="J746" s="235"/>
      <c r="K746" s="235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225</v>
      </c>
      <c r="AU746" s="245" t="s">
        <v>81</v>
      </c>
      <c r="AV746" s="13" t="s">
        <v>81</v>
      </c>
      <c r="AW746" s="13" t="s">
        <v>33</v>
      </c>
      <c r="AX746" s="13" t="s">
        <v>72</v>
      </c>
      <c r="AY746" s="245" t="s">
        <v>214</v>
      </c>
    </row>
    <row r="747" s="13" customFormat="1">
      <c r="A747" s="13"/>
      <c r="B747" s="234"/>
      <c r="C747" s="235"/>
      <c r="D747" s="236" t="s">
        <v>225</v>
      </c>
      <c r="E747" s="237" t="s">
        <v>19</v>
      </c>
      <c r="F747" s="238" t="s">
        <v>1215</v>
      </c>
      <c r="G747" s="235"/>
      <c r="H747" s="239">
        <v>35.514000000000003</v>
      </c>
      <c r="I747" s="240"/>
      <c r="J747" s="235"/>
      <c r="K747" s="235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225</v>
      </c>
      <c r="AU747" s="245" t="s">
        <v>81</v>
      </c>
      <c r="AV747" s="13" t="s">
        <v>81</v>
      </c>
      <c r="AW747" s="13" t="s">
        <v>33</v>
      </c>
      <c r="AX747" s="13" t="s">
        <v>72</v>
      </c>
      <c r="AY747" s="245" t="s">
        <v>214</v>
      </c>
    </row>
    <row r="748" s="13" customFormat="1">
      <c r="A748" s="13"/>
      <c r="B748" s="234"/>
      <c r="C748" s="235"/>
      <c r="D748" s="236" t="s">
        <v>225</v>
      </c>
      <c r="E748" s="237" t="s">
        <v>19</v>
      </c>
      <c r="F748" s="238" t="s">
        <v>1216</v>
      </c>
      <c r="G748" s="235"/>
      <c r="H748" s="239">
        <v>7.5979999999999999</v>
      </c>
      <c r="I748" s="240"/>
      <c r="J748" s="235"/>
      <c r="K748" s="235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225</v>
      </c>
      <c r="AU748" s="245" t="s">
        <v>81</v>
      </c>
      <c r="AV748" s="13" t="s">
        <v>81</v>
      </c>
      <c r="AW748" s="13" t="s">
        <v>33</v>
      </c>
      <c r="AX748" s="13" t="s">
        <v>72</v>
      </c>
      <c r="AY748" s="245" t="s">
        <v>214</v>
      </c>
    </row>
    <row r="749" s="13" customFormat="1">
      <c r="A749" s="13"/>
      <c r="B749" s="234"/>
      <c r="C749" s="235"/>
      <c r="D749" s="236" t="s">
        <v>225</v>
      </c>
      <c r="E749" s="237" t="s">
        <v>19</v>
      </c>
      <c r="F749" s="238" t="s">
        <v>1217</v>
      </c>
      <c r="G749" s="235"/>
      <c r="H749" s="239">
        <v>9.8320000000000007</v>
      </c>
      <c r="I749" s="240"/>
      <c r="J749" s="235"/>
      <c r="K749" s="235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225</v>
      </c>
      <c r="AU749" s="245" t="s">
        <v>81</v>
      </c>
      <c r="AV749" s="13" t="s">
        <v>81</v>
      </c>
      <c r="AW749" s="13" t="s">
        <v>33</v>
      </c>
      <c r="AX749" s="13" t="s">
        <v>72</v>
      </c>
      <c r="AY749" s="245" t="s">
        <v>214</v>
      </c>
    </row>
    <row r="750" s="14" customFormat="1">
      <c r="A750" s="14"/>
      <c r="B750" s="246"/>
      <c r="C750" s="247"/>
      <c r="D750" s="236" t="s">
        <v>225</v>
      </c>
      <c r="E750" s="248" t="s">
        <v>19</v>
      </c>
      <c r="F750" s="249" t="s">
        <v>227</v>
      </c>
      <c r="G750" s="247"/>
      <c r="H750" s="250">
        <v>64.326999999999998</v>
      </c>
      <c r="I750" s="251"/>
      <c r="J750" s="247"/>
      <c r="K750" s="247"/>
      <c r="L750" s="252"/>
      <c r="M750" s="253"/>
      <c r="N750" s="254"/>
      <c r="O750" s="254"/>
      <c r="P750" s="254"/>
      <c r="Q750" s="254"/>
      <c r="R750" s="254"/>
      <c r="S750" s="254"/>
      <c r="T750" s="25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6" t="s">
        <v>225</v>
      </c>
      <c r="AU750" s="256" t="s">
        <v>81</v>
      </c>
      <c r="AV750" s="14" t="s">
        <v>104</v>
      </c>
      <c r="AW750" s="14" t="s">
        <v>33</v>
      </c>
      <c r="AX750" s="14" t="s">
        <v>72</v>
      </c>
      <c r="AY750" s="256" t="s">
        <v>214</v>
      </c>
    </row>
    <row r="751" s="15" customFormat="1">
      <c r="A751" s="15"/>
      <c r="B751" s="257"/>
      <c r="C751" s="258"/>
      <c r="D751" s="236" t="s">
        <v>225</v>
      </c>
      <c r="E751" s="259" t="s">
        <v>19</v>
      </c>
      <c r="F751" s="260" t="s">
        <v>1218</v>
      </c>
      <c r="G751" s="258"/>
      <c r="H751" s="259" t="s">
        <v>19</v>
      </c>
      <c r="I751" s="261"/>
      <c r="J751" s="258"/>
      <c r="K751" s="258"/>
      <c r="L751" s="262"/>
      <c r="M751" s="263"/>
      <c r="N751" s="264"/>
      <c r="O751" s="264"/>
      <c r="P751" s="264"/>
      <c r="Q751" s="264"/>
      <c r="R751" s="264"/>
      <c r="S751" s="264"/>
      <c r="T751" s="26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6" t="s">
        <v>225</v>
      </c>
      <c r="AU751" s="266" t="s">
        <v>81</v>
      </c>
      <c r="AV751" s="15" t="s">
        <v>79</v>
      </c>
      <c r="AW751" s="15" t="s">
        <v>33</v>
      </c>
      <c r="AX751" s="15" t="s">
        <v>72</v>
      </c>
      <c r="AY751" s="266" t="s">
        <v>214</v>
      </c>
    </row>
    <row r="752" s="13" customFormat="1">
      <c r="A752" s="13"/>
      <c r="B752" s="234"/>
      <c r="C752" s="235"/>
      <c r="D752" s="236" t="s">
        <v>225</v>
      </c>
      <c r="E752" s="237" t="s">
        <v>19</v>
      </c>
      <c r="F752" s="238" t="s">
        <v>1219</v>
      </c>
      <c r="G752" s="235"/>
      <c r="H752" s="239">
        <v>7.5650000000000004</v>
      </c>
      <c r="I752" s="240"/>
      <c r="J752" s="235"/>
      <c r="K752" s="235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225</v>
      </c>
      <c r="AU752" s="245" t="s">
        <v>81</v>
      </c>
      <c r="AV752" s="13" t="s">
        <v>81</v>
      </c>
      <c r="AW752" s="13" t="s">
        <v>33</v>
      </c>
      <c r="AX752" s="13" t="s">
        <v>72</v>
      </c>
      <c r="AY752" s="245" t="s">
        <v>214</v>
      </c>
    </row>
    <row r="753" s="14" customFormat="1">
      <c r="A753" s="14"/>
      <c r="B753" s="246"/>
      <c r="C753" s="247"/>
      <c r="D753" s="236" t="s">
        <v>225</v>
      </c>
      <c r="E753" s="248" t="s">
        <v>19</v>
      </c>
      <c r="F753" s="249" t="s">
        <v>227</v>
      </c>
      <c r="G753" s="247"/>
      <c r="H753" s="250">
        <v>7.5650000000000004</v>
      </c>
      <c r="I753" s="251"/>
      <c r="J753" s="247"/>
      <c r="K753" s="247"/>
      <c r="L753" s="252"/>
      <c r="M753" s="253"/>
      <c r="N753" s="254"/>
      <c r="O753" s="254"/>
      <c r="P753" s="254"/>
      <c r="Q753" s="254"/>
      <c r="R753" s="254"/>
      <c r="S753" s="254"/>
      <c r="T753" s="25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6" t="s">
        <v>225</v>
      </c>
      <c r="AU753" s="256" t="s">
        <v>81</v>
      </c>
      <c r="AV753" s="14" t="s">
        <v>104</v>
      </c>
      <c r="AW753" s="14" t="s">
        <v>33</v>
      </c>
      <c r="AX753" s="14" t="s">
        <v>72</v>
      </c>
      <c r="AY753" s="256" t="s">
        <v>214</v>
      </c>
    </row>
    <row r="754" s="15" customFormat="1">
      <c r="A754" s="15"/>
      <c r="B754" s="257"/>
      <c r="C754" s="258"/>
      <c r="D754" s="236" t="s">
        <v>225</v>
      </c>
      <c r="E754" s="259" t="s">
        <v>19</v>
      </c>
      <c r="F754" s="260" t="s">
        <v>1220</v>
      </c>
      <c r="G754" s="258"/>
      <c r="H754" s="259" t="s">
        <v>19</v>
      </c>
      <c r="I754" s="261"/>
      <c r="J754" s="258"/>
      <c r="K754" s="258"/>
      <c r="L754" s="262"/>
      <c r="M754" s="263"/>
      <c r="N754" s="264"/>
      <c r="O754" s="264"/>
      <c r="P754" s="264"/>
      <c r="Q754" s="264"/>
      <c r="R754" s="264"/>
      <c r="S754" s="264"/>
      <c r="T754" s="26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6" t="s">
        <v>225</v>
      </c>
      <c r="AU754" s="266" t="s">
        <v>81</v>
      </c>
      <c r="AV754" s="15" t="s">
        <v>79</v>
      </c>
      <c r="AW754" s="15" t="s">
        <v>33</v>
      </c>
      <c r="AX754" s="15" t="s">
        <v>72</v>
      </c>
      <c r="AY754" s="266" t="s">
        <v>214</v>
      </c>
    </row>
    <row r="755" s="13" customFormat="1">
      <c r="A755" s="13"/>
      <c r="B755" s="234"/>
      <c r="C755" s="235"/>
      <c r="D755" s="236" t="s">
        <v>225</v>
      </c>
      <c r="E755" s="237" t="s">
        <v>19</v>
      </c>
      <c r="F755" s="238" t="s">
        <v>1221</v>
      </c>
      <c r="G755" s="235"/>
      <c r="H755" s="239">
        <v>13.699999999999999</v>
      </c>
      <c r="I755" s="240"/>
      <c r="J755" s="235"/>
      <c r="K755" s="235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225</v>
      </c>
      <c r="AU755" s="245" t="s">
        <v>81</v>
      </c>
      <c r="AV755" s="13" t="s">
        <v>81</v>
      </c>
      <c r="AW755" s="13" t="s">
        <v>33</v>
      </c>
      <c r="AX755" s="13" t="s">
        <v>72</v>
      </c>
      <c r="AY755" s="245" t="s">
        <v>214</v>
      </c>
    </row>
    <row r="756" s="14" customFormat="1">
      <c r="A756" s="14"/>
      <c r="B756" s="246"/>
      <c r="C756" s="247"/>
      <c r="D756" s="236" t="s">
        <v>225</v>
      </c>
      <c r="E756" s="248" t="s">
        <v>19</v>
      </c>
      <c r="F756" s="249" t="s">
        <v>227</v>
      </c>
      <c r="G756" s="247"/>
      <c r="H756" s="250">
        <v>13.699999999999999</v>
      </c>
      <c r="I756" s="251"/>
      <c r="J756" s="247"/>
      <c r="K756" s="247"/>
      <c r="L756" s="252"/>
      <c r="M756" s="253"/>
      <c r="N756" s="254"/>
      <c r="O756" s="254"/>
      <c r="P756" s="254"/>
      <c r="Q756" s="254"/>
      <c r="R756" s="254"/>
      <c r="S756" s="254"/>
      <c r="T756" s="25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6" t="s">
        <v>225</v>
      </c>
      <c r="AU756" s="256" t="s">
        <v>81</v>
      </c>
      <c r="AV756" s="14" t="s">
        <v>104</v>
      </c>
      <c r="AW756" s="14" t="s">
        <v>33</v>
      </c>
      <c r="AX756" s="14" t="s">
        <v>72</v>
      </c>
      <c r="AY756" s="256" t="s">
        <v>214</v>
      </c>
    </row>
    <row r="757" s="16" customFormat="1">
      <c r="A757" s="16"/>
      <c r="B757" s="267"/>
      <c r="C757" s="268"/>
      <c r="D757" s="236" t="s">
        <v>225</v>
      </c>
      <c r="E757" s="269" t="s">
        <v>19</v>
      </c>
      <c r="F757" s="270" t="s">
        <v>246</v>
      </c>
      <c r="G757" s="268"/>
      <c r="H757" s="271">
        <v>131.99500000000001</v>
      </c>
      <c r="I757" s="272"/>
      <c r="J757" s="268"/>
      <c r="K757" s="268"/>
      <c r="L757" s="273"/>
      <c r="M757" s="274"/>
      <c r="N757" s="275"/>
      <c r="O757" s="275"/>
      <c r="P757" s="275"/>
      <c r="Q757" s="275"/>
      <c r="R757" s="275"/>
      <c r="S757" s="275"/>
      <c r="T757" s="27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77" t="s">
        <v>225</v>
      </c>
      <c r="AU757" s="277" t="s">
        <v>81</v>
      </c>
      <c r="AV757" s="16" t="s">
        <v>221</v>
      </c>
      <c r="AW757" s="16" t="s">
        <v>33</v>
      </c>
      <c r="AX757" s="16" t="s">
        <v>79</v>
      </c>
      <c r="AY757" s="277" t="s">
        <v>214</v>
      </c>
    </row>
    <row r="758" s="2" customFormat="1" ht="16.5" customHeight="1">
      <c r="A758" s="41"/>
      <c r="B758" s="42"/>
      <c r="C758" s="278" t="s">
        <v>1222</v>
      </c>
      <c r="D758" s="278" t="s">
        <v>300</v>
      </c>
      <c r="E758" s="279" t="s">
        <v>1223</v>
      </c>
      <c r="F758" s="280" t="s">
        <v>1224</v>
      </c>
      <c r="G758" s="281" t="s">
        <v>258</v>
      </c>
      <c r="H758" s="282">
        <v>420.00799999999998</v>
      </c>
      <c r="I758" s="283"/>
      <c r="J758" s="284">
        <f>ROUND(I758*H758,2)</f>
        <v>0</v>
      </c>
      <c r="K758" s="280" t="s">
        <v>220</v>
      </c>
      <c r="L758" s="285"/>
      <c r="M758" s="286" t="s">
        <v>19</v>
      </c>
      <c r="N758" s="287" t="s">
        <v>43</v>
      </c>
      <c r="O758" s="87"/>
      <c r="P758" s="225">
        <f>O758*H758</f>
        <v>0</v>
      </c>
      <c r="Q758" s="225">
        <v>0.00046999999999999999</v>
      </c>
      <c r="R758" s="225">
        <f>Q758*H758</f>
        <v>0.19740375999999998</v>
      </c>
      <c r="S758" s="225">
        <v>0</v>
      </c>
      <c r="T758" s="226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7" t="s">
        <v>461</v>
      </c>
      <c r="AT758" s="227" t="s">
        <v>300</v>
      </c>
      <c r="AU758" s="227" t="s">
        <v>81</v>
      </c>
      <c r="AY758" s="20" t="s">
        <v>214</v>
      </c>
      <c r="BE758" s="228">
        <f>IF(N758="základní",J758,0)</f>
        <v>0</v>
      </c>
      <c r="BF758" s="228">
        <f>IF(N758="snížená",J758,0)</f>
        <v>0</v>
      </c>
      <c r="BG758" s="228">
        <f>IF(N758="zákl. přenesená",J758,0)</f>
        <v>0</v>
      </c>
      <c r="BH758" s="228">
        <f>IF(N758="sníž. přenesená",J758,0)</f>
        <v>0</v>
      </c>
      <c r="BI758" s="228">
        <f>IF(N758="nulová",J758,0)</f>
        <v>0</v>
      </c>
      <c r="BJ758" s="20" t="s">
        <v>79</v>
      </c>
      <c r="BK758" s="228">
        <f>ROUND(I758*H758,2)</f>
        <v>0</v>
      </c>
      <c r="BL758" s="20" t="s">
        <v>338</v>
      </c>
      <c r="BM758" s="227" t="s">
        <v>1225</v>
      </c>
    </row>
    <row r="759" s="13" customFormat="1">
      <c r="A759" s="13"/>
      <c r="B759" s="234"/>
      <c r="C759" s="235"/>
      <c r="D759" s="236" t="s">
        <v>225</v>
      </c>
      <c r="E759" s="235"/>
      <c r="F759" s="238" t="s">
        <v>1226</v>
      </c>
      <c r="G759" s="235"/>
      <c r="H759" s="239">
        <v>420.00799999999998</v>
      </c>
      <c r="I759" s="240"/>
      <c r="J759" s="235"/>
      <c r="K759" s="235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225</v>
      </c>
      <c r="AU759" s="245" t="s">
        <v>81</v>
      </c>
      <c r="AV759" s="13" t="s">
        <v>81</v>
      </c>
      <c r="AW759" s="13" t="s">
        <v>4</v>
      </c>
      <c r="AX759" s="13" t="s">
        <v>79</v>
      </c>
      <c r="AY759" s="245" t="s">
        <v>214</v>
      </c>
    </row>
    <row r="760" s="2" customFormat="1" ht="24.15" customHeight="1">
      <c r="A760" s="41"/>
      <c r="B760" s="42"/>
      <c r="C760" s="216" t="s">
        <v>1227</v>
      </c>
      <c r="D760" s="216" t="s">
        <v>216</v>
      </c>
      <c r="E760" s="217" t="s">
        <v>1228</v>
      </c>
      <c r="F760" s="218" t="s">
        <v>1229</v>
      </c>
      <c r="G760" s="219" t="s">
        <v>274</v>
      </c>
      <c r="H760" s="220">
        <v>7.5650000000000004</v>
      </c>
      <c r="I760" s="221"/>
      <c r="J760" s="222">
        <f>ROUND(I760*H760,2)</f>
        <v>0</v>
      </c>
      <c r="K760" s="218" t="s">
        <v>220</v>
      </c>
      <c r="L760" s="47"/>
      <c r="M760" s="223" t="s">
        <v>19</v>
      </c>
      <c r="N760" s="224" t="s">
        <v>43</v>
      </c>
      <c r="O760" s="87"/>
      <c r="P760" s="225">
        <f>O760*H760</f>
        <v>0</v>
      </c>
      <c r="Q760" s="225">
        <v>0.00042999999999999999</v>
      </c>
      <c r="R760" s="225">
        <f>Q760*H760</f>
        <v>0.0032529500000000001</v>
      </c>
      <c r="S760" s="225">
        <v>0</v>
      </c>
      <c r="T760" s="226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7" t="s">
        <v>338</v>
      </c>
      <c r="AT760" s="227" t="s">
        <v>216</v>
      </c>
      <c r="AU760" s="227" t="s">
        <v>81</v>
      </c>
      <c r="AY760" s="20" t="s">
        <v>214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20" t="s">
        <v>79</v>
      </c>
      <c r="BK760" s="228">
        <f>ROUND(I760*H760,2)</f>
        <v>0</v>
      </c>
      <c r="BL760" s="20" t="s">
        <v>338</v>
      </c>
      <c r="BM760" s="227" t="s">
        <v>1230</v>
      </c>
    </row>
    <row r="761" s="2" customFormat="1">
      <c r="A761" s="41"/>
      <c r="B761" s="42"/>
      <c r="C761" s="43"/>
      <c r="D761" s="229" t="s">
        <v>223</v>
      </c>
      <c r="E761" s="43"/>
      <c r="F761" s="230" t="s">
        <v>1231</v>
      </c>
      <c r="G761" s="43"/>
      <c r="H761" s="43"/>
      <c r="I761" s="231"/>
      <c r="J761" s="43"/>
      <c r="K761" s="43"/>
      <c r="L761" s="47"/>
      <c r="M761" s="232"/>
      <c r="N761" s="233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223</v>
      </c>
      <c r="AU761" s="20" t="s">
        <v>81</v>
      </c>
    </row>
    <row r="762" s="13" customFormat="1">
      <c r="A762" s="13"/>
      <c r="B762" s="234"/>
      <c r="C762" s="235"/>
      <c r="D762" s="236" t="s">
        <v>225</v>
      </c>
      <c r="E762" s="237" t="s">
        <v>19</v>
      </c>
      <c r="F762" s="238" t="s">
        <v>1219</v>
      </c>
      <c r="G762" s="235"/>
      <c r="H762" s="239">
        <v>7.5650000000000004</v>
      </c>
      <c r="I762" s="240"/>
      <c r="J762" s="235"/>
      <c r="K762" s="235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225</v>
      </c>
      <c r="AU762" s="245" t="s">
        <v>81</v>
      </c>
      <c r="AV762" s="13" t="s">
        <v>81</v>
      </c>
      <c r="AW762" s="13" t="s">
        <v>33</v>
      </c>
      <c r="AX762" s="13" t="s">
        <v>72</v>
      </c>
      <c r="AY762" s="245" t="s">
        <v>214</v>
      </c>
    </row>
    <row r="763" s="14" customFormat="1">
      <c r="A763" s="14"/>
      <c r="B763" s="246"/>
      <c r="C763" s="247"/>
      <c r="D763" s="236" t="s">
        <v>225</v>
      </c>
      <c r="E763" s="248" t="s">
        <v>19</v>
      </c>
      <c r="F763" s="249" t="s">
        <v>227</v>
      </c>
      <c r="G763" s="247"/>
      <c r="H763" s="250">
        <v>7.5650000000000004</v>
      </c>
      <c r="I763" s="251"/>
      <c r="J763" s="247"/>
      <c r="K763" s="247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225</v>
      </c>
      <c r="AU763" s="256" t="s">
        <v>81</v>
      </c>
      <c r="AV763" s="14" t="s">
        <v>104</v>
      </c>
      <c r="AW763" s="14" t="s">
        <v>33</v>
      </c>
      <c r="AX763" s="14" t="s">
        <v>79</v>
      </c>
      <c r="AY763" s="256" t="s">
        <v>214</v>
      </c>
    </row>
    <row r="764" s="2" customFormat="1" ht="16.5" customHeight="1">
      <c r="A764" s="41"/>
      <c r="B764" s="42"/>
      <c r="C764" s="278" t="s">
        <v>1232</v>
      </c>
      <c r="D764" s="278" t="s">
        <v>300</v>
      </c>
      <c r="E764" s="279" t="s">
        <v>1223</v>
      </c>
      <c r="F764" s="280" t="s">
        <v>1224</v>
      </c>
      <c r="G764" s="281" t="s">
        <v>258</v>
      </c>
      <c r="H764" s="282">
        <v>24.071999999999999</v>
      </c>
      <c r="I764" s="283"/>
      <c r="J764" s="284">
        <f>ROUND(I764*H764,2)</f>
        <v>0</v>
      </c>
      <c r="K764" s="280" t="s">
        <v>220</v>
      </c>
      <c r="L764" s="285"/>
      <c r="M764" s="286" t="s">
        <v>19</v>
      </c>
      <c r="N764" s="287" t="s">
        <v>43</v>
      </c>
      <c r="O764" s="87"/>
      <c r="P764" s="225">
        <f>O764*H764</f>
        <v>0</v>
      </c>
      <c r="Q764" s="225">
        <v>0.00046999999999999999</v>
      </c>
      <c r="R764" s="225">
        <f>Q764*H764</f>
        <v>0.011313839999999999</v>
      </c>
      <c r="S764" s="225">
        <v>0</v>
      </c>
      <c r="T764" s="226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27" t="s">
        <v>461</v>
      </c>
      <c r="AT764" s="227" t="s">
        <v>300</v>
      </c>
      <c r="AU764" s="227" t="s">
        <v>81</v>
      </c>
      <c r="AY764" s="20" t="s">
        <v>214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20" t="s">
        <v>79</v>
      </c>
      <c r="BK764" s="228">
        <f>ROUND(I764*H764,2)</f>
        <v>0</v>
      </c>
      <c r="BL764" s="20" t="s">
        <v>338</v>
      </c>
      <c r="BM764" s="227" t="s">
        <v>1233</v>
      </c>
    </row>
    <row r="765" s="13" customFormat="1">
      <c r="A765" s="13"/>
      <c r="B765" s="234"/>
      <c r="C765" s="235"/>
      <c r="D765" s="236" t="s">
        <v>225</v>
      </c>
      <c r="E765" s="235"/>
      <c r="F765" s="238" t="s">
        <v>1234</v>
      </c>
      <c r="G765" s="235"/>
      <c r="H765" s="239">
        <v>24.071999999999999</v>
      </c>
      <c r="I765" s="240"/>
      <c r="J765" s="235"/>
      <c r="K765" s="235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225</v>
      </c>
      <c r="AU765" s="245" t="s">
        <v>81</v>
      </c>
      <c r="AV765" s="13" t="s">
        <v>81</v>
      </c>
      <c r="AW765" s="13" t="s">
        <v>4</v>
      </c>
      <c r="AX765" s="13" t="s">
        <v>79</v>
      </c>
      <c r="AY765" s="245" t="s">
        <v>214</v>
      </c>
    </row>
    <row r="766" s="2" customFormat="1" ht="21.75" customHeight="1">
      <c r="A766" s="41"/>
      <c r="B766" s="42"/>
      <c r="C766" s="216" t="s">
        <v>1235</v>
      </c>
      <c r="D766" s="216" t="s">
        <v>216</v>
      </c>
      <c r="E766" s="217" t="s">
        <v>1236</v>
      </c>
      <c r="F766" s="218" t="s">
        <v>1237</v>
      </c>
      <c r="G766" s="219" t="s">
        <v>274</v>
      </c>
      <c r="H766" s="220">
        <v>75.816999999999993</v>
      </c>
      <c r="I766" s="221"/>
      <c r="J766" s="222">
        <f>ROUND(I766*H766,2)</f>
        <v>0</v>
      </c>
      <c r="K766" s="218" t="s">
        <v>220</v>
      </c>
      <c r="L766" s="47"/>
      <c r="M766" s="223" t="s">
        <v>19</v>
      </c>
      <c r="N766" s="224" t="s">
        <v>43</v>
      </c>
      <c r="O766" s="87"/>
      <c r="P766" s="225">
        <f>O766*H766</f>
        <v>0</v>
      </c>
      <c r="Q766" s="225">
        <v>0.00073999999999999999</v>
      </c>
      <c r="R766" s="225">
        <f>Q766*H766</f>
        <v>0.056104579999999994</v>
      </c>
      <c r="S766" s="225">
        <v>0</v>
      </c>
      <c r="T766" s="226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7" t="s">
        <v>338</v>
      </c>
      <c r="AT766" s="227" t="s">
        <v>216</v>
      </c>
      <c r="AU766" s="227" t="s">
        <v>81</v>
      </c>
      <c r="AY766" s="20" t="s">
        <v>214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20" t="s">
        <v>79</v>
      </c>
      <c r="BK766" s="228">
        <f>ROUND(I766*H766,2)</f>
        <v>0</v>
      </c>
      <c r="BL766" s="20" t="s">
        <v>338</v>
      </c>
      <c r="BM766" s="227" t="s">
        <v>1238</v>
      </c>
    </row>
    <row r="767" s="2" customFormat="1">
      <c r="A767" s="41"/>
      <c r="B767" s="42"/>
      <c r="C767" s="43"/>
      <c r="D767" s="229" t="s">
        <v>223</v>
      </c>
      <c r="E767" s="43"/>
      <c r="F767" s="230" t="s">
        <v>1239</v>
      </c>
      <c r="G767" s="43"/>
      <c r="H767" s="43"/>
      <c r="I767" s="231"/>
      <c r="J767" s="43"/>
      <c r="K767" s="43"/>
      <c r="L767" s="47"/>
      <c r="M767" s="232"/>
      <c r="N767" s="233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223</v>
      </c>
      <c r="AU767" s="20" t="s">
        <v>81</v>
      </c>
    </row>
    <row r="768" s="15" customFormat="1">
      <c r="A768" s="15"/>
      <c r="B768" s="257"/>
      <c r="C768" s="258"/>
      <c r="D768" s="236" t="s">
        <v>225</v>
      </c>
      <c r="E768" s="259" t="s">
        <v>19</v>
      </c>
      <c r="F768" s="260" t="s">
        <v>237</v>
      </c>
      <c r="G768" s="258"/>
      <c r="H768" s="259" t="s">
        <v>19</v>
      </c>
      <c r="I768" s="261"/>
      <c r="J768" s="258"/>
      <c r="K768" s="258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225</v>
      </c>
      <c r="AU768" s="266" t="s">
        <v>81</v>
      </c>
      <c r="AV768" s="15" t="s">
        <v>79</v>
      </c>
      <c r="AW768" s="15" t="s">
        <v>33</v>
      </c>
      <c r="AX768" s="15" t="s">
        <v>72</v>
      </c>
      <c r="AY768" s="266" t="s">
        <v>214</v>
      </c>
    </row>
    <row r="769" s="13" customFormat="1">
      <c r="A769" s="13"/>
      <c r="B769" s="234"/>
      <c r="C769" s="235"/>
      <c r="D769" s="236" t="s">
        <v>225</v>
      </c>
      <c r="E769" s="237" t="s">
        <v>19</v>
      </c>
      <c r="F769" s="238" t="s">
        <v>1240</v>
      </c>
      <c r="G769" s="235"/>
      <c r="H769" s="239">
        <v>75.816999999999993</v>
      </c>
      <c r="I769" s="240"/>
      <c r="J769" s="235"/>
      <c r="K769" s="235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225</v>
      </c>
      <c r="AU769" s="245" t="s">
        <v>81</v>
      </c>
      <c r="AV769" s="13" t="s">
        <v>81</v>
      </c>
      <c r="AW769" s="13" t="s">
        <v>33</v>
      </c>
      <c r="AX769" s="13" t="s">
        <v>72</v>
      </c>
      <c r="AY769" s="245" t="s">
        <v>214</v>
      </c>
    </row>
    <row r="770" s="14" customFormat="1">
      <c r="A770" s="14"/>
      <c r="B770" s="246"/>
      <c r="C770" s="247"/>
      <c r="D770" s="236" t="s">
        <v>225</v>
      </c>
      <c r="E770" s="248" t="s">
        <v>19</v>
      </c>
      <c r="F770" s="249" t="s">
        <v>227</v>
      </c>
      <c r="G770" s="247"/>
      <c r="H770" s="250">
        <v>75.816999999999993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6" t="s">
        <v>225</v>
      </c>
      <c r="AU770" s="256" t="s">
        <v>81</v>
      </c>
      <c r="AV770" s="14" t="s">
        <v>104</v>
      </c>
      <c r="AW770" s="14" t="s">
        <v>33</v>
      </c>
      <c r="AX770" s="14" t="s">
        <v>79</v>
      </c>
      <c r="AY770" s="256" t="s">
        <v>214</v>
      </c>
    </row>
    <row r="771" s="2" customFormat="1" ht="21.75" customHeight="1">
      <c r="A771" s="41"/>
      <c r="B771" s="42"/>
      <c r="C771" s="278" t="s">
        <v>1241</v>
      </c>
      <c r="D771" s="278" t="s">
        <v>300</v>
      </c>
      <c r="E771" s="279" t="s">
        <v>1242</v>
      </c>
      <c r="F771" s="280" t="s">
        <v>1243</v>
      </c>
      <c r="G771" s="281" t="s">
        <v>219</v>
      </c>
      <c r="H771" s="282">
        <v>12.51</v>
      </c>
      <c r="I771" s="283"/>
      <c r="J771" s="284">
        <f>ROUND(I771*H771,2)</f>
        <v>0</v>
      </c>
      <c r="K771" s="280" t="s">
        <v>220</v>
      </c>
      <c r="L771" s="285"/>
      <c r="M771" s="286" t="s">
        <v>19</v>
      </c>
      <c r="N771" s="287" t="s">
        <v>43</v>
      </c>
      <c r="O771" s="87"/>
      <c r="P771" s="225">
        <f>O771*H771</f>
        <v>0</v>
      </c>
      <c r="Q771" s="225">
        <v>0.019199999999999998</v>
      </c>
      <c r="R771" s="225">
        <f>Q771*H771</f>
        <v>0.24019199999999996</v>
      </c>
      <c r="S771" s="225">
        <v>0</v>
      </c>
      <c r="T771" s="226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7" t="s">
        <v>461</v>
      </c>
      <c r="AT771" s="227" t="s">
        <v>300</v>
      </c>
      <c r="AU771" s="227" t="s">
        <v>81</v>
      </c>
      <c r="AY771" s="20" t="s">
        <v>214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20" t="s">
        <v>79</v>
      </c>
      <c r="BK771" s="228">
        <f>ROUND(I771*H771,2)</f>
        <v>0</v>
      </c>
      <c r="BL771" s="20" t="s">
        <v>338</v>
      </c>
      <c r="BM771" s="227" t="s">
        <v>1244</v>
      </c>
    </row>
    <row r="772" s="13" customFormat="1">
      <c r="A772" s="13"/>
      <c r="B772" s="234"/>
      <c r="C772" s="235"/>
      <c r="D772" s="236" t="s">
        <v>225</v>
      </c>
      <c r="E772" s="235"/>
      <c r="F772" s="238" t="s">
        <v>1245</v>
      </c>
      <c r="G772" s="235"/>
      <c r="H772" s="239">
        <v>12.51</v>
      </c>
      <c r="I772" s="240"/>
      <c r="J772" s="235"/>
      <c r="K772" s="235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225</v>
      </c>
      <c r="AU772" s="245" t="s">
        <v>81</v>
      </c>
      <c r="AV772" s="13" t="s">
        <v>81</v>
      </c>
      <c r="AW772" s="13" t="s">
        <v>4</v>
      </c>
      <c r="AX772" s="13" t="s">
        <v>79</v>
      </c>
      <c r="AY772" s="245" t="s">
        <v>214</v>
      </c>
    </row>
    <row r="773" s="2" customFormat="1" ht="24.15" customHeight="1">
      <c r="A773" s="41"/>
      <c r="B773" s="42"/>
      <c r="C773" s="216" t="s">
        <v>1246</v>
      </c>
      <c r="D773" s="216" t="s">
        <v>216</v>
      </c>
      <c r="E773" s="217" t="s">
        <v>1247</v>
      </c>
      <c r="F773" s="218" t="s">
        <v>1248</v>
      </c>
      <c r="G773" s="219" t="s">
        <v>219</v>
      </c>
      <c r="H773" s="220">
        <v>201.95599999999999</v>
      </c>
      <c r="I773" s="221"/>
      <c r="J773" s="222">
        <f>ROUND(I773*H773,2)</f>
        <v>0</v>
      </c>
      <c r="K773" s="218" t="s">
        <v>220</v>
      </c>
      <c r="L773" s="47"/>
      <c r="M773" s="223" t="s">
        <v>19</v>
      </c>
      <c r="N773" s="224" t="s">
        <v>43</v>
      </c>
      <c r="O773" s="87"/>
      <c r="P773" s="225">
        <f>O773*H773</f>
        <v>0</v>
      </c>
      <c r="Q773" s="225">
        <v>0.0091000000000000004</v>
      </c>
      <c r="R773" s="225">
        <f>Q773*H773</f>
        <v>1.8377996000000001</v>
      </c>
      <c r="S773" s="225">
        <v>0</v>
      </c>
      <c r="T773" s="226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7" t="s">
        <v>338</v>
      </c>
      <c r="AT773" s="227" t="s">
        <v>216</v>
      </c>
      <c r="AU773" s="227" t="s">
        <v>81</v>
      </c>
      <c r="AY773" s="20" t="s">
        <v>214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0" t="s">
        <v>79</v>
      </c>
      <c r="BK773" s="228">
        <f>ROUND(I773*H773,2)</f>
        <v>0</v>
      </c>
      <c r="BL773" s="20" t="s">
        <v>338</v>
      </c>
      <c r="BM773" s="227" t="s">
        <v>1249</v>
      </c>
    </row>
    <row r="774" s="2" customFormat="1">
      <c r="A774" s="41"/>
      <c r="B774" s="42"/>
      <c r="C774" s="43"/>
      <c r="D774" s="229" t="s">
        <v>223</v>
      </c>
      <c r="E774" s="43"/>
      <c r="F774" s="230" t="s">
        <v>1250</v>
      </c>
      <c r="G774" s="43"/>
      <c r="H774" s="43"/>
      <c r="I774" s="231"/>
      <c r="J774" s="43"/>
      <c r="K774" s="43"/>
      <c r="L774" s="47"/>
      <c r="M774" s="232"/>
      <c r="N774" s="233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223</v>
      </c>
      <c r="AU774" s="20" t="s">
        <v>81</v>
      </c>
    </row>
    <row r="775" s="15" customFormat="1">
      <c r="A775" s="15"/>
      <c r="B775" s="257"/>
      <c r="C775" s="258"/>
      <c r="D775" s="236" t="s">
        <v>225</v>
      </c>
      <c r="E775" s="259" t="s">
        <v>19</v>
      </c>
      <c r="F775" s="260" t="s">
        <v>1251</v>
      </c>
      <c r="G775" s="258"/>
      <c r="H775" s="259" t="s">
        <v>19</v>
      </c>
      <c r="I775" s="261"/>
      <c r="J775" s="258"/>
      <c r="K775" s="258"/>
      <c r="L775" s="262"/>
      <c r="M775" s="263"/>
      <c r="N775" s="264"/>
      <c r="O775" s="264"/>
      <c r="P775" s="264"/>
      <c r="Q775" s="264"/>
      <c r="R775" s="264"/>
      <c r="S775" s="264"/>
      <c r="T775" s="26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6" t="s">
        <v>225</v>
      </c>
      <c r="AU775" s="266" t="s">
        <v>81</v>
      </c>
      <c r="AV775" s="15" t="s">
        <v>79</v>
      </c>
      <c r="AW775" s="15" t="s">
        <v>33</v>
      </c>
      <c r="AX775" s="15" t="s">
        <v>72</v>
      </c>
      <c r="AY775" s="266" t="s">
        <v>214</v>
      </c>
    </row>
    <row r="776" s="15" customFormat="1">
      <c r="A776" s="15"/>
      <c r="B776" s="257"/>
      <c r="C776" s="258"/>
      <c r="D776" s="236" t="s">
        <v>225</v>
      </c>
      <c r="E776" s="259" t="s">
        <v>19</v>
      </c>
      <c r="F776" s="260" t="s">
        <v>237</v>
      </c>
      <c r="G776" s="258"/>
      <c r="H776" s="259" t="s">
        <v>19</v>
      </c>
      <c r="I776" s="261"/>
      <c r="J776" s="258"/>
      <c r="K776" s="258"/>
      <c r="L776" s="262"/>
      <c r="M776" s="263"/>
      <c r="N776" s="264"/>
      <c r="O776" s="264"/>
      <c r="P776" s="264"/>
      <c r="Q776" s="264"/>
      <c r="R776" s="264"/>
      <c r="S776" s="264"/>
      <c r="T776" s="26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6" t="s">
        <v>225</v>
      </c>
      <c r="AU776" s="266" t="s">
        <v>81</v>
      </c>
      <c r="AV776" s="15" t="s">
        <v>79</v>
      </c>
      <c r="AW776" s="15" t="s">
        <v>33</v>
      </c>
      <c r="AX776" s="15" t="s">
        <v>72</v>
      </c>
      <c r="AY776" s="266" t="s">
        <v>214</v>
      </c>
    </row>
    <row r="777" s="13" customFormat="1">
      <c r="A777" s="13"/>
      <c r="B777" s="234"/>
      <c r="C777" s="235"/>
      <c r="D777" s="236" t="s">
        <v>225</v>
      </c>
      <c r="E777" s="237" t="s">
        <v>19</v>
      </c>
      <c r="F777" s="238" t="s">
        <v>1252</v>
      </c>
      <c r="G777" s="235"/>
      <c r="H777" s="239">
        <v>14.403000000000001</v>
      </c>
      <c r="I777" s="240"/>
      <c r="J777" s="235"/>
      <c r="K777" s="235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225</v>
      </c>
      <c r="AU777" s="245" t="s">
        <v>81</v>
      </c>
      <c r="AV777" s="13" t="s">
        <v>81</v>
      </c>
      <c r="AW777" s="13" t="s">
        <v>33</v>
      </c>
      <c r="AX777" s="13" t="s">
        <v>72</v>
      </c>
      <c r="AY777" s="245" t="s">
        <v>214</v>
      </c>
    </row>
    <row r="778" s="13" customFormat="1">
      <c r="A778" s="13"/>
      <c r="B778" s="234"/>
      <c r="C778" s="235"/>
      <c r="D778" s="236" t="s">
        <v>225</v>
      </c>
      <c r="E778" s="237" t="s">
        <v>19</v>
      </c>
      <c r="F778" s="238" t="s">
        <v>1253</v>
      </c>
      <c r="G778" s="235"/>
      <c r="H778" s="239">
        <v>14.058999999999999</v>
      </c>
      <c r="I778" s="240"/>
      <c r="J778" s="235"/>
      <c r="K778" s="235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225</v>
      </c>
      <c r="AU778" s="245" t="s">
        <v>81</v>
      </c>
      <c r="AV778" s="13" t="s">
        <v>81</v>
      </c>
      <c r="AW778" s="13" t="s">
        <v>33</v>
      </c>
      <c r="AX778" s="13" t="s">
        <v>72</v>
      </c>
      <c r="AY778" s="245" t="s">
        <v>214</v>
      </c>
    </row>
    <row r="779" s="13" customFormat="1">
      <c r="A779" s="13"/>
      <c r="B779" s="234"/>
      <c r="C779" s="235"/>
      <c r="D779" s="236" t="s">
        <v>225</v>
      </c>
      <c r="E779" s="237" t="s">
        <v>19</v>
      </c>
      <c r="F779" s="238" t="s">
        <v>1254</v>
      </c>
      <c r="G779" s="235"/>
      <c r="H779" s="239">
        <v>18.125</v>
      </c>
      <c r="I779" s="240"/>
      <c r="J779" s="235"/>
      <c r="K779" s="235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225</v>
      </c>
      <c r="AU779" s="245" t="s">
        <v>81</v>
      </c>
      <c r="AV779" s="13" t="s">
        <v>81</v>
      </c>
      <c r="AW779" s="13" t="s">
        <v>33</v>
      </c>
      <c r="AX779" s="13" t="s">
        <v>72</v>
      </c>
      <c r="AY779" s="245" t="s">
        <v>214</v>
      </c>
    </row>
    <row r="780" s="13" customFormat="1">
      <c r="A780" s="13"/>
      <c r="B780" s="234"/>
      <c r="C780" s="235"/>
      <c r="D780" s="236" t="s">
        <v>225</v>
      </c>
      <c r="E780" s="237" t="s">
        <v>19</v>
      </c>
      <c r="F780" s="238" t="s">
        <v>1255</v>
      </c>
      <c r="G780" s="235"/>
      <c r="H780" s="239">
        <v>67.805999999999997</v>
      </c>
      <c r="I780" s="240"/>
      <c r="J780" s="235"/>
      <c r="K780" s="235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225</v>
      </c>
      <c r="AU780" s="245" t="s">
        <v>81</v>
      </c>
      <c r="AV780" s="13" t="s">
        <v>81</v>
      </c>
      <c r="AW780" s="13" t="s">
        <v>33</v>
      </c>
      <c r="AX780" s="13" t="s">
        <v>72</v>
      </c>
      <c r="AY780" s="245" t="s">
        <v>214</v>
      </c>
    </row>
    <row r="781" s="15" customFormat="1">
      <c r="A781" s="15"/>
      <c r="B781" s="257"/>
      <c r="C781" s="258"/>
      <c r="D781" s="236" t="s">
        <v>225</v>
      </c>
      <c r="E781" s="259" t="s">
        <v>19</v>
      </c>
      <c r="F781" s="260" t="s">
        <v>244</v>
      </c>
      <c r="G781" s="258"/>
      <c r="H781" s="259" t="s">
        <v>19</v>
      </c>
      <c r="I781" s="261"/>
      <c r="J781" s="258"/>
      <c r="K781" s="258"/>
      <c r="L781" s="262"/>
      <c r="M781" s="263"/>
      <c r="N781" s="264"/>
      <c r="O781" s="264"/>
      <c r="P781" s="264"/>
      <c r="Q781" s="264"/>
      <c r="R781" s="264"/>
      <c r="S781" s="264"/>
      <c r="T781" s="26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6" t="s">
        <v>225</v>
      </c>
      <c r="AU781" s="266" t="s">
        <v>81</v>
      </c>
      <c r="AV781" s="15" t="s">
        <v>79</v>
      </c>
      <c r="AW781" s="15" t="s">
        <v>33</v>
      </c>
      <c r="AX781" s="15" t="s">
        <v>72</v>
      </c>
      <c r="AY781" s="266" t="s">
        <v>214</v>
      </c>
    </row>
    <row r="782" s="13" customFormat="1">
      <c r="A782" s="13"/>
      <c r="B782" s="234"/>
      <c r="C782" s="235"/>
      <c r="D782" s="236" t="s">
        <v>225</v>
      </c>
      <c r="E782" s="237" t="s">
        <v>19</v>
      </c>
      <c r="F782" s="238" t="s">
        <v>1256</v>
      </c>
      <c r="G782" s="235"/>
      <c r="H782" s="239">
        <v>80.799999999999997</v>
      </c>
      <c r="I782" s="240"/>
      <c r="J782" s="235"/>
      <c r="K782" s="235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225</v>
      </c>
      <c r="AU782" s="245" t="s">
        <v>81</v>
      </c>
      <c r="AV782" s="13" t="s">
        <v>81</v>
      </c>
      <c r="AW782" s="13" t="s">
        <v>33</v>
      </c>
      <c r="AX782" s="13" t="s">
        <v>72</v>
      </c>
      <c r="AY782" s="245" t="s">
        <v>214</v>
      </c>
    </row>
    <row r="783" s="14" customFormat="1">
      <c r="A783" s="14"/>
      <c r="B783" s="246"/>
      <c r="C783" s="247"/>
      <c r="D783" s="236" t="s">
        <v>225</v>
      </c>
      <c r="E783" s="248" t="s">
        <v>19</v>
      </c>
      <c r="F783" s="249" t="s">
        <v>227</v>
      </c>
      <c r="G783" s="247"/>
      <c r="H783" s="250">
        <v>195.19300000000001</v>
      </c>
      <c r="I783" s="251"/>
      <c r="J783" s="247"/>
      <c r="K783" s="247"/>
      <c r="L783" s="252"/>
      <c r="M783" s="253"/>
      <c r="N783" s="254"/>
      <c r="O783" s="254"/>
      <c r="P783" s="254"/>
      <c r="Q783" s="254"/>
      <c r="R783" s="254"/>
      <c r="S783" s="254"/>
      <c r="T783" s="25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6" t="s">
        <v>225</v>
      </c>
      <c r="AU783" s="256" t="s">
        <v>81</v>
      </c>
      <c r="AV783" s="14" t="s">
        <v>104</v>
      </c>
      <c r="AW783" s="14" t="s">
        <v>33</v>
      </c>
      <c r="AX783" s="14" t="s">
        <v>72</v>
      </c>
      <c r="AY783" s="256" t="s">
        <v>214</v>
      </c>
    </row>
    <row r="784" s="15" customFormat="1">
      <c r="A784" s="15"/>
      <c r="B784" s="257"/>
      <c r="C784" s="258"/>
      <c r="D784" s="236" t="s">
        <v>225</v>
      </c>
      <c r="E784" s="259" t="s">
        <v>19</v>
      </c>
      <c r="F784" s="260" t="s">
        <v>1257</v>
      </c>
      <c r="G784" s="258"/>
      <c r="H784" s="259" t="s">
        <v>19</v>
      </c>
      <c r="I784" s="261"/>
      <c r="J784" s="258"/>
      <c r="K784" s="258"/>
      <c r="L784" s="262"/>
      <c r="M784" s="263"/>
      <c r="N784" s="264"/>
      <c r="O784" s="264"/>
      <c r="P784" s="264"/>
      <c r="Q784" s="264"/>
      <c r="R784" s="264"/>
      <c r="S784" s="264"/>
      <c r="T784" s="26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6" t="s">
        <v>225</v>
      </c>
      <c r="AU784" s="266" t="s">
        <v>81</v>
      </c>
      <c r="AV784" s="15" t="s">
        <v>79</v>
      </c>
      <c r="AW784" s="15" t="s">
        <v>33</v>
      </c>
      <c r="AX784" s="15" t="s">
        <v>72</v>
      </c>
      <c r="AY784" s="266" t="s">
        <v>214</v>
      </c>
    </row>
    <row r="785" s="15" customFormat="1">
      <c r="A785" s="15"/>
      <c r="B785" s="257"/>
      <c r="C785" s="258"/>
      <c r="D785" s="236" t="s">
        <v>225</v>
      </c>
      <c r="E785" s="259" t="s">
        <v>19</v>
      </c>
      <c r="F785" s="260" t="s">
        <v>237</v>
      </c>
      <c r="G785" s="258"/>
      <c r="H785" s="259" t="s">
        <v>19</v>
      </c>
      <c r="I785" s="261"/>
      <c r="J785" s="258"/>
      <c r="K785" s="258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225</v>
      </c>
      <c r="AU785" s="266" t="s">
        <v>81</v>
      </c>
      <c r="AV785" s="15" t="s">
        <v>79</v>
      </c>
      <c r="AW785" s="15" t="s">
        <v>33</v>
      </c>
      <c r="AX785" s="15" t="s">
        <v>72</v>
      </c>
      <c r="AY785" s="266" t="s">
        <v>214</v>
      </c>
    </row>
    <row r="786" s="13" customFormat="1">
      <c r="A786" s="13"/>
      <c r="B786" s="234"/>
      <c r="C786" s="235"/>
      <c r="D786" s="236" t="s">
        <v>225</v>
      </c>
      <c r="E786" s="237" t="s">
        <v>19</v>
      </c>
      <c r="F786" s="238" t="s">
        <v>1258</v>
      </c>
      <c r="G786" s="235"/>
      <c r="H786" s="239">
        <v>1.53</v>
      </c>
      <c r="I786" s="240"/>
      <c r="J786" s="235"/>
      <c r="K786" s="235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225</v>
      </c>
      <c r="AU786" s="245" t="s">
        <v>81</v>
      </c>
      <c r="AV786" s="13" t="s">
        <v>81</v>
      </c>
      <c r="AW786" s="13" t="s">
        <v>33</v>
      </c>
      <c r="AX786" s="13" t="s">
        <v>72</v>
      </c>
      <c r="AY786" s="245" t="s">
        <v>214</v>
      </c>
    </row>
    <row r="787" s="14" customFormat="1">
      <c r="A787" s="14"/>
      <c r="B787" s="246"/>
      <c r="C787" s="247"/>
      <c r="D787" s="236" t="s">
        <v>225</v>
      </c>
      <c r="E787" s="248" t="s">
        <v>19</v>
      </c>
      <c r="F787" s="249" t="s">
        <v>227</v>
      </c>
      <c r="G787" s="247"/>
      <c r="H787" s="250">
        <v>1.53</v>
      </c>
      <c r="I787" s="251"/>
      <c r="J787" s="247"/>
      <c r="K787" s="247"/>
      <c r="L787" s="252"/>
      <c r="M787" s="253"/>
      <c r="N787" s="254"/>
      <c r="O787" s="254"/>
      <c r="P787" s="254"/>
      <c r="Q787" s="254"/>
      <c r="R787" s="254"/>
      <c r="S787" s="254"/>
      <c r="T787" s="25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6" t="s">
        <v>225</v>
      </c>
      <c r="AU787" s="256" t="s">
        <v>81</v>
      </c>
      <c r="AV787" s="14" t="s">
        <v>104</v>
      </c>
      <c r="AW787" s="14" t="s">
        <v>33</v>
      </c>
      <c r="AX787" s="14" t="s">
        <v>72</v>
      </c>
      <c r="AY787" s="256" t="s">
        <v>214</v>
      </c>
    </row>
    <row r="788" s="15" customFormat="1">
      <c r="A788" s="15"/>
      <c r="B788" s="257"/>
      <c r="C788" s="258"/>
      <c r="D788" s="236" t="s">
        <v>225</v>
      </c>
      <c r="E788" s="259" t="s">
        <v>19</v>
      </c>
      <c r="F788" s="260" t="s">
        <v>1259</v>
      </c>
      <c r="G788" s="258"/>
      <c r="H788" s="259" t="s">
        <v>19</v>
      </c>
      <c r="I788" s="261"/>
      <c r="J788" s="258"/>
      <c r="K788" s="258"/>
      <c r="L788" s="262"/>
      <c r="M788" s="263"/>
      <c r="N788" s="264"/>
      <c r="O788" s="264"/>
      <c r="P788" s="264"/>
      <c r="Q788" s="264"/>
      <c r="R788" s="264"/>
      <c r="S788" s="264"/>
      <c r="T788" s="26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6" t="s">
        <v>225</v>
      </c>
      <c r="AU788" s="266" t="s">
        <v>81</v>
      </c>
      <c r="AV788" s="15" t="s">
        <v>79</v>
      </c>
      <c r="AW788" s="15" t="s">
        <v>33</v>
      </c>
      <c r="AX788" s="15" t="s">
        <v>72</v>
      </c>
      <c r="AY788" s="266" t="s">
        <v>214</v>
      </c>
    </row>
    <row r="789" s="15" customFormat="1">
      <c r="A789" s="15"/>
      <c r="B789" s="257"/>
      <c r="C789" s="258"/>
      <c r="D789" s="236" t="s">
        <v>225</v>
      </c>
      <c r="E789" s="259" t="s">
        <v>19</v>
      </c>
      <c r="F789" s="260" t="s">
        <v>1220</v>
      </c>
      <c r="G789" s="258"/>
      <c r="H789" s="259" t="s">
        <v>19</v>
      </c>
      <c r="I789" s="261"/>
      <c r="J789" s="258"/>
      <c r="K789" s="258"/>
      <c r="L789" s="262"/>
      <c r="M789" s="263"/>
      <c r="N789" s="264"/>
      <c r="O789" s="264"/>
      <c r="P789" s="264"/>
      <c r="Q789" s="264"/>
      <c r="R789" s="264"/>
      <c r="S789" s="264"/>
      <c r="T789" s="26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6" t="s">
        <v>225</v>
      </c>
      <c r="AU789" s="266" t="s">
        <v>81</v>
      </c>
      <c r="AV789" s="15" t="s">
        <v>79</v>
      </c>
      <c r="AW789" s="15" t="s">
        <v>33</v>
      </c>
      <c r="AX789" s="15" t="s">
        <v>72</v>
      </c>
      <c r="AY789" s="266" t="s">
        <v>214</v>
      </c>
    </row>
    <row r="790" s="13" customFormat="1">
      <c r="A790" s="13"/>
      <c r="B790" s="234"/>
      <c r="C790" s="235"/>
      <c r="D790" s="236" t="s">
        <v>225</v>
      </c>
      <c r="E790" s="237" t="s">
        <v>19</v>
      </c>
      <c r="F790" s="238" t="s">
        <v>1260</v>
      </c>
      <c r="G790" s="235"/>
      <c r="H790" s="239">
        <v>5.2329999999999997</v>
      </c>
      <c r="I790" s="240"/>
      <c r="J790" s="235"/>
      <c r="K790" s="235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225</v>
      </c>
      <c r="AU790" s="245" t="s">
        <v>81</v>
      </c>
      <c r="AV790" s="13" t="s">
        <v>81</v>
      </c>
      <c r="AW790" s="13" t="s">
        <v>33</v>
      </c>
      <c r="AX790" s="13" t="s">
        <v>72</v>
      </c>
      <c r="AY790" s="245" t="s">
        <v>214</v>
      </c>
    </row>
    <row r="791" s="14" customFormat="1">
      <c r="A791" s="14"/>
      <c r="B791" s="246"/>
      <c r="C791" s="247"/>
      <c r="D791" s="236" t="s">
        <v>225</v>
      </c>
      <c r="E791" s="248" t="s">
        <v>19</v>
      </c>
      <c r="F791" s="249" t="s">
        <v>227</v>
      </c>
      <c r="G791" s="247"/>
      <c r="H791" s="250">
        <v>5.2329999999999997</v>
      </c>
      <c r="I791" s="251"/>
      <c r="J791" s="247"/>
      <c r="K791" s="247"/>
      <c r="L791" s="252"/>
      <c r="M791" s="253"/>
      <c r="N791" s="254"/>
      <c r="O791" s="254"/>
      <c r="P791" s="254"/>
      <c r="Q791" s="254"/>
      <c r="R791" s="254"/>
      <c r="S791" s="254"/>
      <c r="T791" s="25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6" t="s">
        <v>225</v>
      </c>
      <c r="AU791" s="256" t="s">
        <v>81</v>
      </c>
      <c r="AV791" s="14" t="s">
        <v>104</v>
      </c>
      <c r="AW791" s="14" t="s">
        <v>33</v>
      </c>
      <c r="AX791" s="14" t="s">
        <v>72</v>
      </c>
      <c r="AY791" s="256" t="s">
        <v>214</v>
      </c>
    </row>
    <row r="792" s="16" customFormat="1">
      <c r="A792" s="16"/>
      <c r="B792" s="267"/>
      <c r="C792" s="268"/>
      <c r="D792" s="236" t="s">
        <v>225</v>
      </c>
      <c r="E792" s="269" t="s">
        <v>19</v>
      </c>
      <c r="F792" s="270" t="s">
        <v>246</v>
      </c>
      <c r="G792" s="268"/>
      <c r="H792" s="271">
        <v>201.95599999999999</v>
      </c>
      <c r="I792" s="272"/>
      <c r="J792" s="268"/>
      <c r="K792" s="268"/>
      <c r="L792" s="273"/>
      <c r="M792" s="274"/>
      <c r="N792" s="275"/>
      <c r="O792" s="275"/>
      <c r="P792" s="275"/>
      <c r="Q792" s="275"/>
      <c r="R792" s="275"/>
      <c r="S792" s="275"/>
      <c r="T792" s="27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77" t="s">
        <v>225</v>
      </c>
      <c r="AU792" s="277" t="s">
        <v>81</v>
      </c>
      <c r="AV792" s="16" t="s">
        <v>221</v>
      </c>
      <c r="AW792" s="16" t="s">
        <v>33</v>
      </c>
      <c r="AX792" s="16" t="s">
        <v>79</v>
      </c>
      <c r="AY792" s="277" t="s">
        <v>214</v>
      </c>
    </row>
    <row r="793" s="2" customFormat="1" ht="24.15" customHeight="1">
      <c r="A793" s="41"/>
      <c r="B793" s="42"/>
      <c r="C793" s="278" t="s">
        <v>1261</v>
      </c>
      <c r="D793" s="278" t="s">
        <v>300</v>
      </c>
      <c r="E793" s="279" t="s">
        <v>1262</v>
      </c>
      <c r="F793" s="280" t="s">
        <v>1263</v>
      </c>
      <c r="G793" s="281" t="s">
        <v>219</v>
      </c>
      <c r="H793" s="282">
        <v>212.054</v>
      </c>
      <c r="I793" s="283"/>
      <c r="J793" s="284">
        <f>ROUND(I793*H793,2)</f>
        <v>0</v>
      </c>
      <c r="K793" s="280" t="s">
        <v>220</v>
      </c>
      <c r="L793" s="285"/>
      <c r="M793" s="286" t="s">
        <v>19</v>
      </c>
      <c r="N793" s="287" t="s">
        <v>43</v>
      </c>
      <c r="O793" s="87"/>
      <c r="P793" s="225">
        <f>O793*H793</f>
        <v>0</v>
      </c>
      <c r="Q793" s="225">
        <v>0.019199999999999998</v>
      </c>
      <c r="R793" s="225">
        <f>Q793*H793</f>
        <v>4.0714367999999999</v>
      </c>
      <c r="S793" s="225">
        <v>0</v>
      </c>
      <c r="T793" s="226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7" t="s">
        <v>461</v>
      </c>
      <c r="AT793" s="227" t="s">
        <v>300</v>
      </c>
      <c r="AU793" s="227" t="s">
        <v>81</v>
      </c>
      <c r="AY793" s="20" t="s">
        <v>214</v>
      </c>
      <c r="BE793" s="228">
        <f>IF(N793="základní",J793,0)</f>
        <v>0</v>
      </c>
      <c r="BF793" s="228">
        <f>IF(N793="snížená",J793,0)</f>
        <v>0</v>
      </c>
      <c r="BG793" s="228">
        <f>IF(N793="zákl. přenesená",J793,0)</f>
        <v>0</v>
      </c>
      <c r="BH793" s="228">
        <f>IF(N793="sníž. přenesená",J793,0)</f>
        <v>0</v>
      </c>
      <c r="BI793" s="228">
        <f>IF(N793="nulová",J793,0)</f>
        <v>0</v>
      </c>
      <c r="BJ793" s="20" t="s">
        <v>79</v>
      </c>
      <c r="BK793" s="228">
        <f>ROUND(I793*H793,2)</f>
        <v>0</v>
      </c>
      <c r="BL793" s="20" t="s">
        <v>338</v>
      </c>
      <c r="BM793" s="227" t="s">
        <v>1264</v>
      </c>
    </row>
    <row r="794" s="13" customFormat="1">
      <c r="A794" s="13"/>
      <c r="B794" s="234"/>
      <c r="C794" s="235"/>
      <c r="D794" s="236" t="s">
        <v>225</v>
      </c>
      <c r="E794" s="235"/>
      <c r="F794" s="238" t="s">
        <v>1265</v>
      </c>
      <c r="G794" s="235"/>
      <c r="H794" s="239">
        <v>212.054</v>
      </c>
      <c r="I794" s="240"/>
      <c r="J794" s="235"/>
      <c r="K794" s="235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225</v>
      </c>
      <c r="AU794" s="245" t="s">
        <v>81</v>
      </c>
      <c r="AV794" s="13" t="s">
        <v>81</v>
      </c>
      <c r="AW794" s="13" t="s">
        <v>4</v>
      </c>
      <c r="AX794" s="13" t="s">
        <v>79</v>
      </c>
      <c r="AY794" s="245" t="s">
        <v>214</v>
      </c>
    </row>
    <row r="795" s="2" customFormat="1" ht="16.5" customHeight="1">
      <c r="A795" s="41"/>
      <c r="B795" s="42"/>
      <c r="C795" s="216" t="s">
        <v>1266</v>
      </c>
      <c r="D795" s="216" t="s">
        <v>216</v>
      </c>
      <c r="E795" s="217" t="s">
        <v>1267</v>
      </c>
      <c r="F795" s="218" t="s">
        <v>1268</v>
      </c>
      <c r="G795" s="219" t="s">
        <v>219</v>
      </c>
      <c r="H795" s="220">
        <v>211.731</v>
      </c>
      <c r="I795" s="221"/>
      <c r="J795" s="222">
        <f>ROUND(I795*H795,2)</f>
        <v>0</v>
      </c>
      <c r="K795" s="218" t="s">
        <v>220</v>
      </c>
      <c r="L795" s="47"/>
      <c r="M795" s="223" t="s">
        <v>19</v>
      </c>
      <c r="N795" s="224" t="s">
        <v>43</v>
      </c>
      <c r="O795" s="87"/>
      <c r="P795" s="225">
        <f>O795*H795</f>
        <v>0</v>
      </c>
      <c r="Q795" s="225">
        <v>0.00029999999999999997</v>
      </c>
      <c r="R795" s="225">
        <f>Q795*H795</f>
        <v>0.063519299999999987</v>
      </c>
      <c r="S795" s="225">
        <v>0</v>
      </c>
      <c r="T795" s="226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7" t="s">
        <v>338</v>
      </c>
      <c r="AT795" s="227" t="s">
        <v>216</v>
      </c>
      <c r="AU795" s="227" t="s">
        <v>81</v>
      </c>
      <c r="AY795" s="20" t="s">
        <v>214</v>
      </c>
      <c r="BE795" s="228">
        <f>IF(N795="základní",J795,0)</f>
        <v>0</v>
      </c>
      <c r="BF795" s="228">
        <f>IF(N795="snížená",J795,0)</f>
        <v>0</v>
      </c>
      <c r="BG795" s="228">
        <f>IF(N795="zákl. přenesená",J795,0)</f>
        <v>0</v>
      </c>
      <c r="BH795" s="228">
        <f>IF(N795="sníž. přenesená",J795,0)</f>
        <v>0</v>
      </c>
      <c r="BI795" s="228">
        <f>IF(N795="nulová",J795,0)</f>
        <v>0</v>
      </c>
      <c r="BJ795" s="20" t="s">
        <v>79</v>
      </c>
      <c r="BK795" s="228">
        <f>ROUND(I795*H795,2)</f>
        <v>0</v>
      </c>
      <c r="BL795" s="20" t="s">
        <v>338</v>
      </c>
      <c r="BM795" s="227" t="s">
        <v>1269</v>
      </c>
    </row>
    <row r="796" s="2" customFormat="1">
      <c r="A796" s="41"/>
      <c r="B796" s="42"/>
      <c r="C796" s="43"/>
      <c r="D796" s="229" t="s">
        <v>223</v>
      </c>
      <c r="E796" s="43"/>
      <c r="F796" s="230" t="s">
        <v>1270</v>
      </c>
      <c r="G796" s="43"/>
      <c r="H796" s="43"/>
      <c r="I796" s="231"/>
      <c r="J796" s="43"/>
      <c r="K796" s="43"/>
      <c r="L796" s="47"/>
      <c r="M796" s="232"/>
      <c r="N796" s="233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223</v>
      </c>
      <c r="AU796" s="20" t="s">
        <v>81</v>
      </c>
    </row>
    <row r="797" s="13" customFormat="1">
      <c r="A797" s="13"/>
      <c r="B797" s="234"/>
      <c r="C797" s="235"/>
      <c r="D797" s="236" t="s">
        <v>225</v>
      </c>
      <c r="E797" s="237" t="s">
        <v>19</v>
      </c>
      <c r="F797" s="238" t="s">
        <v>1271</v>
      </c>
      <c r="G797" s="235"/>
      <c r="H797" s="239">
        <v>211.731</v>
      </c>
      <c r="I797" s="240"/>
      <c r="J797" s="235"/>
      <c r="K797" s="235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225</v>
      </c>
      <c r="AU797" s="245" t="s">
        <v>81</v>
      </c>
      <c r="AV797" s="13" t="s">
        <v>81</v>
      </c>
      <c r="AW797" s="13" t="s">
        <v>33</v>
      </c>
      <c r="AX797" s="13" t="s">
        <v>72</v>
      </c>
      <c r="AY797" s="245" t="s">
        <v>214</v>
      </c>
    </row>
    <row r="798" s="14" customFormat="1">
      <c r="A798" s="14"/>
      <c r="B798" s="246"/>
      <c r="C798" s="247"/>
      <c r="D798" s="236" t="s">
        <v>225</v>
      </c>
      <c r="E798" s="248" t="s">
        <v>19</v>
      </c>
      <c r="F798" s="249" t="s">
        <v>227</v>
      </c>
      <c r="G798" s="247"/>
      <c r="H798" s="250">
        <v>211.731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6" t="s">
        <v>225</v>
      </c>
      <c r="AU798" s="256" t="s">
        <v>81</v>
      </c>
      <c r="AV798" s="14" t="s">
        <v>104</v>
      </c>
      <c r="AW798" s="14" t="s">
        <v>33</v>
      </c>
      <c r="AX798" s="14" t="s">
        <v>79</v>
      </c>
      <c r="AY798" s="256" t="s">
        <v>214</v>
      </c>
    </row>
    <row r="799" s="2" customFormat="1" ht="16.5" customHeight="1">
      <c r="A799" s="41"/>
      <c r="B799" s="42"/>
      <c r="C799" s="216" t="s">
        <v>1272</v>
      </c>
      <c r="D799" s="216" t="s">
        <v>216</v>
      </c>
      <c r="E799" s="217" t="s">
        <v>1273</v>
      </c>
      <c r="F799" s="218" t="s">
        <v>1274</v>
      </c>
      <c r="G799" s="219" t="s">
        <v>219</v>
      </c>
      <c r="H799" s="220">
        <v>196.72300000000001</v>
      </c>
      <c r="I799" s="221"/>
      <c r="J799" s="222">
        <f>ROUND(I799*H799,2)</f>
        <v>0</v>
      </c>
      <c r="K799" s="218" t="s">
        <v>220</v>
      </c>
      <c r="L799" s="47"/>
      <c r="M799" s="223" t="s">
        <v>19</v>
      </c>
      <c r="N799" s="224" t="s">
        <v>43</v>
      </c>
      <c r="O799" s="87"/>
      <c r="P799" s="225">
        <f>O799*H799</f>
        <v>0</v>
      </c>
      <c r="Q799" s="225">
        <v>0</v>
      </c>
      <c r="R799" s="225">
        <f>Q799*H799</f>
        <v>0</v>
      </c>
      <c r="S799" s="225">
        <v>0</v>
      </c>
      <c r="T799" s="226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7" t="s">
        <v>338</v>
      </c>
      <c r="AT799" s="227" t="s">
        <v>216</v>
      </c>
      <c r="AU799" s="227" t="s">
        <v>81</v>
      </c>
      <c r="AY799" s="20" t="s">
        <v>214</v>
      </c>
      <c r="BE799" s="228">
        <f>IF(N799="základní",J799,0)</f>
        <v>0</v>
      </c>
      <c r="BF799" s="228">
        <f>IF(N799="snížená",J799,0)</f>
        <v>0</v>
      </c>
      <c r="BG799" s="228">
        <f>IF(N799="zákl. přenesená",J799,0)</f>
        <v>0</v>
      </c>
      <c r="BH799" s="228">
        <f>IF(N799="sníž. přenesená",J799,0)</f>
        <v>0</v>
      </c>
      <c r="BI799" s="228">
        <f>IF(N799="nulová",J799,0)</f>
        <v>0</v>
      </c>
      <c r="BJ799" s="20" t="s">
        <v>79</v>
      </c>
      <c r="BK799" s="228">
        <f>ROUND(I799*H799,2)</f>
        <v>0</v>
      </c>
      <c r="BL799" s="20" t="s">
        <v>338</v>
      </c>
      <c r="BM799" s="227" t="s">
        <v>1275</v>
      </c>
    </row>
    <row r="800" s="2" customFormat="1">
      <c r="A800" s="41"/>
      <c r="B800" s="42"/>
      <c r="C800" s="43"/>
      <c r="D800" s="229" t="s">
        <v>223</v>
      </c>
      <c r="E800" s="43"/>
      <c r="F800" s="230" t="s">
        <v>1276</v>
      </c>
      <c r="G800" s="43"/>
      <c r="H800" s="43"/>
      <c r="I800" s="231"/>
      <c r="J800" s="43"/>
      <c r="K800" s="43"/>
      <c r="L800" s="47"/>
      <c r="M800" s="232"/>
      <c r="N800" s="233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223</v>
      </c>
      <c r="AU800" s="20" t="s">
        <v>81</v>
      </c>
    </row>
    <row r="801" s="13" customFormat="1">
      <c r="A801" s="13"/>
      <c r="B801" s="234"/>
      <c r="C801" s="235"/>
      <c r="D801" s="236" t="s">
        <v>225</v>
      </c>
      <c r="E801" s="237" t="s">
        <v>19</v>
      </c>
      <c r="F801" s="238" t="s">
        <v>1277</v>
      </c>
      <c r="G801" s="235"/>
      <c r="H801" s="239">
        <v>196.72300000000001</v>
      </c>
      <c r="I801" s="240"/>
      <c r="J801" s="235"/>
      <c r="K801" s="235"/>
      <c r="L801" s="241"/>
      <c r="M801" s="242"/>
      <c r="N801" s="243"/>
      <c r="O801" s="243"/>
      <c r="P801" s="243"/>
      <c r="Q801" s="243"/>
      <c r="R801" s="243"/>
      <c r="S801" s="243"/>
      <c r="T801" s="24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5" t="s">
        <v>225</v>
      </c>
      <c r="AU801" s="245" t="s">
        <v>81</v>
      </c>
      <c r="AV801" s="13" t="s">
        <v>81</v>
      </c>
      <c r="AW801" s="13" t="s">
        <v>33</v>
      </c>
      <c r="AX801" s="13" t="s">
        <v>72</v>
      </c>
      <c r="AY801" s="245" t="s">
        <v>214</v>
      </c>
    </row>
    <row r="802" s="14" customFormat="1">
      <c r="A802" s="14"/>
      <c r="B802" s="246"/>
      <c r="C802" s="247"/>
      <c r="D802" s="236" t="s">
        <v>225</v>
      </c>
      <c r="E802" s="248" t="s">
        <v>19</v>
      </c>
      <c r="F802" s="249" t="s">
        <v>227</v>
      </c>
      <c r="G802" s="247"/>
      <c r="H802" s="250">
        <v>196.72300000000001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6" t="s">
        <v>225</v>
      </c>
      <c r="AU802" s="256" t="s">
        <v>81</v>
      </c>
      <c r="AV802" s="14" t="s">
        <v>104</v>
      </c>
      <c r="AW802" s="14" t="s">
        <v>33</v>
      </c>
      <c r="AX802" s="14" t="s">
        <v>79</v>
      </c>
      <c r="AY802" s="256" t="s">
        <v>214</v>
      </c>
    </row>
    <row r="803" s="2" customFormat="1" ht="16.5" customHeight="1">
      <c r="A803" s="41"/>
      <c r="B803" s="42"/>
      <c r="C803" s="216" t="s">
        <v>1278</v>
      </c>
      <c r="D803" s="216" t="s">
        <v>216</v>
      </c>
      <c r="E803" s="217" t="s">
        <v>1279</v>
      </c>
      <c r="F803" s="218" t="s">
        <v>1280</v>
      </c>
      <c r="G803" s="219" t="s">
        <v>219</v>
      </c>
      <c r="H803" s="220">
        <v>15.007999999999999</v>
      </c>
      <c r="I803" s="221"/>
      <c r="J803" s="222">
        <f>ROUND(I803*H803,2)</f>
        <v>0</v>
      </c>
      <c r="K803" s="218" t="s">
        <v>220</v>
      </c>
      <c r="L803" s="47"/>
      <c r="M803" s="223" t="s">
        <v>19</v>
      </c>
      <c r="N803" s="224" t="s">
        <v>43</v>
      </c>
      <c r="O803" s="87"/>
      <c r="P803" s="225">
        <f>O803*H803</f>
        <v>0</v>
      </c>
      <c r="Q803" s="225">
        <v>0</v>
      </c>
      <c r="R803" s="225">
        <f>Q803*H803</f>
        <v>0</v>
      </c>
      <c r="S803" s="225">
        <v>0</v>
      </c>
      <c r="T803" s="226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7" t="s">
        <v>338</v>
      </c>
      <c r="AT803" s="227" t="s">
        <v>216</v>
      </c>
      <c r="AU803" s="227" t="s">
        <v>81</v>
      </c>
      <c r="AY803" s="20" t="s">
        <v>214</v>
      </c>
      <c r="BE803" s="228">
        <f>IF(N803="základní",J803,0)</f>
        <v>0</v>
      </c>
      <c r="BF803" s="228">
        <f>IF(N803="snížená",J803,0)</f>
        <v>0</v>
      </c>
      <c r="BG803" s="228">
        <f>IF(N803="zákl. přenesená",J803,0)</f>
        <v>0</v>
      </c>
      <c r="BH803" s="228">
        <f>IF(N803="sníž. přenesená",J803,0)</f>
        <v>0</v>
      </c>
      <c r="BI803" s="228">
        <f>IF(N803="nulová",J803,0)</f>
        <v>0</v>
      </c>
      <c r="BJ803" s="20" t="s">
        <v>79</v>
      </c>
      <c r="BK803" s="228">
        <f>ROUND(I803*H803,2)</f>
        <v>0</v>
      </c>
      <c r="BL803" s="20" t="s">
        <v>338</v>
      </c>
      <c r="BM803" s="227" t="s">
        <v>1281</v>
      </c>
    </row>
    <row r="804" s="2" customFormat="1">
      <c r="A804" s="41"/>
      <c r="B804" s="42"/>
      <c r="C804" s="43"/>
      <c r="D804" s="229" t="s">
        <v>223</v>
      </c>
      <c r="E804" s="43"/>
      <c r="F804" s="230" t="s">
        <v>1282</v>
      </c>
      <c r="G804" s="43"/>
      <c r="H804" s="43"/>
      <c r="I804" s="231"/>
      <c r="J804" s="43"/>
      <c r="K804" s="43"/>
      <c r="L804" s="47"/>
      <c r="M804" s="232"/>
      <c r="N804" s="233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223</v>
      </c>
      <c r="AU804" s="20" t="s">
        <v>81</v>
      </c>
    </row>
    <row r="805" s="13" customFormat="1">
      <c r="A805" s="13"/>
      <c r="B805" s="234"/>
      <c r="C805" s="235"/>
      <c r="D805" s="236" t="s">
        <v>225</v>
      </c>
      <c r="E805" s="237" t="s">
        <v>19</v>
      </c>
      <c r="F805" s="238" t="s">
        <v>1283</v>
      </c>
      <c r="G805" s="235"/>
      <c r="H805" s="239">
        <v>5.2329999999999997</v>
      </c>
      <c r="I805" s="240"/>
      <c r="J805" s="235"/>
      <c r="K805" s="235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225</v>
      </c>
      <c r="AU805" s="245" t="s">
        <v>81</v>
      </c>
      <c r="AV805" s="13" t="s">
        <v>81</v>
      </c>
      <c r="AW805" s="13" t="s">
        <v>33</v>
      </c>
      <c r="AX805" s="13" t="s">
        <v>72</v>
      </c>
      <c r="AY805" s="245" t="s">
        <v>214</v>
      </c>
    </row>
    <row r="806" s="13" customFormat="1">
      <c r="A806" s="13"/>
      <c r="B806" s="234"/>
      <c r="C806" s="235"/>
      <c r="D806" s="236" t="s">
        <v>225</v>
      </c>
      <c r="E806" s="237" t="s">
        <v>19</v>
      </c>
      <c r="F806" s="238" t="s">
        <v>1284</v>
      </c>
      <c r="G806" s="235"/>
      <c r="H806" s="239">
        <v>9.7750000000000004</v>
      </c>
      <c r="I806" s="240"/>
      <c r="J806" s="235"/>
      <c r="K806" s="235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225</v>
      </c>
      <c r="AU806" s="245" t="s">
        <v>81</v>
      </c>
      <c r="AV806" s="13" t="s">
        <v>81</v>
      </c>
      <c r="AW806" s="13" t="s">
        <v>33</v>
      </c>
      <c r="AX806" s="13" t="s">
        <v>72</v>
      </c>
      <c r="AY806" s="245" t="s">
        <v>214</v>
      </c>
    </row>
    <row r="807" s="14" customFormat="1">
      <c r="A807" s="14"/>
      <c r="B807" s="246"/>
      <c r="C807" s="247"/>
      <c r="D807" s="236" t="s">
        <v>225</v>
      </c>
      <c r="E807" s="248" t="s">
        <v>19</v>
      </c>
      <c r="F807" s="249" t="s">
        <v>227</v>
      </c>
      <c r="G807" s="247"/>
      <c r="H807" s="250">
        <v>15.007999999999999</v>
      </c>
      <c r="I807" s="251"/>
      <c r="J807" s="247"/>
      <c r="K807" s="247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225</v>
      </c>
      <c r="AU807" s="256" t="s">
        <v>81</v>
      </c>
      <c r="AV807" s="14" t="s">
        <v>104</v>
      </c>
      <c r="AW807" s="14" t="s">
        <v>33</v>
      </c>
      <c r="AX807" s="14" t="s">
        <v>79</v>
      </c>
      <c r="AY807" s="256" t="s">
        <v>214</v>
      </c>
    </row>
    <row r="808" s="2" customFormat="1" ht="16.5" customHeight="1">
      <c r="A808" s="41"/>
      <c r="B808" s="42"/>
      <c r="C808" s="278" t="s">
        <v>1285</v>
      </c>
      <c r="D808" s="278" t="s">
        <v>300</v>
      </c>
      <c r="E808" s="279" t="s">
        <v>1286</v>
      </c>
      <c r="F808" s="280" t="s">
        <v>1287</v>
      </c>
      <c r="G808" s="281" t="s">
        <v>1288</v>
      </c>
      <c r="H808" s="282">
        <v>1.7709999999999999</v>
      </c>
      <c r="I808" s="283"/>
      <c r="J808" s="284">
        <f>ROUND(I808*H808,2)</f>
        <v>0</v>
      </c>
      <c r="K808" s="280" t="s">
        <v>220</v>
      </c>
      <c r="L808" s="285"/>
      <c r="M808" s="286" t="s">
        <v>19</v>
      </c>
      <c r="N808" s="287" t="s">
        <v>43</v>
      </c>
      <c r="O808" s="87"/>
      <c r="P808" s="225">
        <f>O808*H808</f>
        <v>0</v>
      </c>
      <c r="Q808" s="225">
        <v>0.001</v>
      </c>
      <c r="R808" s="225">
        <f>Q808*H808</f>
        <v>0.001771</v>
      </c>
      <c r="S808" s="225">
        <v>0</v>
      </c>
      <c r="T808" s="226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27" t="s">
        <v>461</v>
      </c>
      <c r="AT808" s="227" t="s">
        <v>300</v>
      </c>
      <c r="AU808" s="227" t="s">
        <v>81</v>
      </c>
      <c r="AY808" s="20" t="s">
        <v>214</v>
      </c>
      <c r="BE808" s="228">
        <f>IF(N808="základní",J808,0)</f>
        <v>0</v>
      </c>
      <c r="BF808" s="228">
        <f>IF(N808="snížená",J808,0)</f>
        <v>0</v>
      </c>
      <c r="BG808" s="228">
        <f>IF(N808="zákl. přenesená",J808,0)</f>
        <v>0</v>
      </c>
      <c r="BH808" s="228">
        <f>IF(N808="sníž. přenesená",J808,0)</f>
        <v>0</v>
      </c>
      <c r="BI808" s="228">
        <f>IF(N808="nulová",J808,0)</f>
        <v>0</v>
      </c>
      <c r="BJ808" s="20" t="s">
        <v>79</v>
      </c>
      <c r="BK808" s="228">
        <f>ROUND(I808*H808,2)</f>
        <v>0</v>
      </c>
      <c r="BL808" s="20" t="s">
        <v>338</v>
      </c>
      <c r="BM808" s="227" t="s">
        <v>1289</v>
      </c>
    </row>
    <row r="809" s="13" customFormat="1">
      <c r="A809" s="13"/>
      <c r="B809" s="234"/>
      <c r="C809" s="235"/>
      <c r="D809" s="236" t="s">
        <v>225</v>
      </c>
      <c r="E809" s="235"/>
      <c r="F809" s="238" t="s">
        <v>1290</v>
      </c>
      <c r="G809" s="235"/>
      <c r="H809" s="239">
        <v>1.7709999999999999</v>
      </c>
      <c r="I809" s="240"/>
      <c r="J809" s="235"/>
      <c r="K809" s="235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225</v>
      </c>
      <c r="AU809" s="245" t="s">
        <v>81</v>
      </c>
      <c r="AV809" s="13" t="s">
        <v>81</v>
      </c>
      <c r="AW809" s="13" t="s">
        <v>4</v>
      </c>
      <c r="AX809" s="13" t="s">
        <v>79</v>
      </c>
      <c r="AY809" s="245" t="s">
        <v>214</v>
      </c>
    </row>
    <row r="810" s="2" customFormat="1" ht="24.15" customHeight="1">
      <c r="A810" s="41"/>
      <c r="B810" s="42"/>
      <c r="C810" s="216" t="s">
        <v>1291</v>
      </c>
      <c r="D810" s="216" t="s">
        <v>216</v>
      </c>
      <c r="E810" s="217" t="s">
        <v>1292</v>
      </c>
      <c r="F810" s="218" t="s">
        <v>1293</v>
      </c>
      <c r="G810" s="219" t="s">
        <v>282</v>
      </c>
      <c r="H810" s="220">
        <v>6.9210000000000003</v>
      </c>
      <c r="I810" s="221"/>
      <c r="J810" s="222">
        <f>ROUND(I810*H810,2)</f>
        <v>0</v>
      </c>
      <c r="K810" s="218" t="s">
        <v>220</v>
      </c>
      <c r="L810" s="47"/>
      <c r="M810" s="223" t="s">
        <v>19</v>
      </c>
      <c r="N810" s="224" t="s">
        <v>43</v>
      </c>
      <c r="O810" s="87"/>
      <c r="P810" s="225">
        <f>O810*H810</f>
        <v>0</v>
      </c>
      <c r="Q810" s="225">
        <v>0</v>
      </c>
      <c r="R810" s="225">
        <f>Q810*H810</f>
        <v>0</v>
      </c>
      <c r="S810" s="225">
        <v>0</v>
      </c>
      <c r="T810" s="226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27" t="s">
        <v>338</v>
      </c>
      <c r="AT810" s="227" t="s">
        <v>216</v>
      </c>
      <c r="AU810" s="227" t="s">
        <v>81</v>
      </c>
      <c r="AY810" s="20" t="s">
        <v>214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20" t="s">
        <v>79</v>
      </c>
      <c r="BK810" s="228">
        <f>ROUND(I810*H810,2)</f>
        <v>0</v>
      </c>
      <c r="BL810" s="20" t="s">
        <v>338</v>
      </c>
      <c r="BM810" s="227" t="s">
        <v>1294</v>
      </c>
    </row>
    <row r="811" s="2" customFormat="1">
      <c r="A811" s="41"/>
      <c r="B811" s="42"/>
      <c r="C811" s="43"/>
      <c r="D811" s="229" t="s">
        <v>223</v>
      </c>
      <c r="E811" s="43"/>
      <c r="F811" s="230" t="s">
        <v>1295</v>
      </c>
      <c r="G811" s="43"/>
      <c r="H811" s="43"/>
      <c r="I811" s="231"/>
      <c r="J811" s="43"/>
      <c r="K811" s="43"/>
      <c r="L811" s="47"/>
      <c r="M811" s="232"/>
      <c r="N811" s="233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223</v>
      </c>
      <c r="AU811" s="20" t="s">
        <v>81</v>
      </c>
    </row>
    <row r="812" s="12" customFormat="1" ht="22.8" customHeight="1">
      <c r="A812" s="12"/>
      <c r="B812" s="200"/>
      <c r="C812" s="201"/>
      <c r="D812" s="202" t="s">
        <v>71</v>
      </c>
      <c r="E812" s="214" t="s">
        <v>1296</v>
      </c>
      <c r="F812" s="214" t="s">
        <v>1297</v>
      </c>
      <c r="G812" s="201"/>
      <c r="H812" s="201"/>
      <c r="I812" s="204"/>
      <c r="J812" s="215">
        <f>BK812</f>
        <v>0</v>
      </c>
      <c r="K812" s="201"/>
      <c r="L812" s="206"/>
      <c r="M812" s="207"/>
      <c r="N812" s="208"/>
      <c r="O812" s="208"/>
      <c r="P812" s="209">
        <f>SUM(P813:P877)</f>
        <v>0</v>
      </c>
      <c r="Q812" s="208"/>
      <c r="R812" s="209">
        <f>SUM(R813:R877)</f>
        <v>3.6862742800000001</v>
      </c>
      <c r="S812" s="208"/>
      <c r="T812" s="210">
        <f>SUM(T813:T877)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11" t="s">
        <v>81</v>
      </c>
      <c r="AT812" s="212" t="s">
        <v>71</v>
      </c>
      <c r="AU812" s="212" t="s">
        <v>79</v>
      </c>
      <c r="AY812" s="211" t="s">
        <v>214</v>
      </c>
      <c r="BK812" s="213">
        <f>SUM(BK813:BK877)</f>
        <v>0</v>
      </c>
    </row>
    <row r="813" s="2" customFormat="1" ht="16.5" customHeight="1">
      <c r="A813" s="41"/>
      <c r="B813" s="42"/>
      <c r="C813" s="216" t="s">
        <v>1298</v>
      </c>
      <c r="D813" s="216" t="s">
        <v>216</v>
      </c>
      <c r="E813" s="217" t="s">
        <v>1273</v>
      </c>
      <c r="F813" s="218" t="s">
        <v>1274</v>
      </c>
      <c r="G813" s="219" t="s">
        <v>219</v>
      </c>
      <c r="H813" s="220">
        <v>452.20400000000001</v>
      </c>
      <c r="I813" s="221"/>
      <c r="J813" s="222">
        <f>ROUND(I813*H813,2)</f>
        <v>0</v>
      </c>
      <c r="K813" s="218" t="s">
        <v>220</v>
      </c>
      <c r="L813" s="47"/>
      <c r="M813" s="223" t="s">
        <v>19</v>
      </c>
      <c r="N813" s="224" t="s">
        <v>43</v>
      </c>
      <c r="O813" s="87"/>
      <c r="P813" s="225">
        <f>O813*H813</f>
        <v>0</v>
      </c>
      <c r="Q813" s="225">
        <v>0</v>
      </c>
      <c r="R813" s="225">
        <f>Q813*H813</f>
        <v>0</v>
      </c>
      <c r="S813" s="225">
        <v>0</v>
      </c>
      <c r="T813" s="226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27" t="s">
        <v>338</v>
      </c>
      <c r="AT813" s="227" t="s">
        <v>216</v>
      </c>
      <c r="AU813" s="227" t="s">
        <v>81</v>
      </c>
      <c r="AY813" s="20" t="s">
        <v>214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20" t="s">
        <v>79</v>
      </c>
      <c r="BK813" s="228">
        <f>ROUND(I813*H813,2)</f>
        <v>0</v>
      </c>
      <c r="BL813" s="20" t="s">
        <v>338</v>
      </c>
      <c r="BM813" s="227" t="s">
        <v>1299</v>
      </c>
    </row>
    <row r="814" s="2" customFormat="1">
      <c r="A814" s="41"/>
      <c r="B814" s="42"/>
      <c r="C814" s="43"/>
      <c r="D814" s="229" t="s">
        <v>223</v>
      </c>
      <c r="E814" s="43"/>
      <c r="F814" s="230" t="s">
        <v>1276</v>
      </c>
      <c r="G814" s="43"/>
      <c r="H814" s="43"/>
      <c r="I814" s="231"/>
      <c r="J814" s="43"/>
      <c r="K814" s="43"/>
      <c r="L814" s="47"/>
      <c r="M814" s="232"/>
      <c r="N814" s="233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223</v>
      </c>
      <c r="AU814" s="20" t="s">
        <v>81</v>
      </c>
    </row>
    <row r="815" s="13" customFormat="1">
      <c r="A815" s="13"/>
      <c r="B815" s="234"/>
      <c r="C815" s="235"/>
      <c r="D815" s="236" t="s">
        <v>225</v>
      </c>
      <c r="E815" s="237" t="s">
        <v>19</v>
      </c>
      <c r="F815" s="238" t="s">
        <v>1300</v>
      </c>
      <c r="G815" s="235"/>
      <c r="H815" s="239">
        <v>452.20400000000001</v>
      </c>
      <c r="I815" s="240"/>
      <c r="J815" s="235"/>
      <c r="K815" s="235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225</v>
      </c>
      <c r="AU815" s="245" t="s">
        <v>81</v>
      </c>
      <c r="AV815" s="13" t="s">
        <v>81</v>
      </c>
      <c r="AW815" s="13" t="s">
        <v>33</v>
      </c>
      <c r="AX815" s="13" t="s">
        <v>72</v>
      </c>
      <c r="AY815" s="245" t="s">
        <v>214</v>
      </c>
    </row>
    <row r="816" s="14" customFormat="1">
      <c r="A816" s="14"/>
      <c r="B816" s="246"/>
      <c r="C816" s="247"/>
      <c r="D816" s="236" t="s">
        <v>225</v>
      </c>
      <c r="E816" s="248" t="s">
        <v>19</v>
      </c>
      <c r="F816" s="249" t="s">
        <v>227</v>
      </c>
      <c r="G816" s="247"/>
      <c r="H816" s="250">
        <v>452.20400000000001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6" t="s">
        <v>225</v>
      </c>
      <c r="AU816" s="256" t="s">
        <v>81</v>
      </c>
      <c r="AV816" s="14" t="s">
        <v>104</v>
      </c>
      <c r="AW816" s="14" t="s">
        <v>33</v>
      </c>
      <c r="AX816" s="14" t="s">
        <v>79</v>
      </c>
      <c r="AY816" s="256" t="s">
        <v>214</v>
      </c>
    </row>
    <row r="817" s="2" customFormat="1" ht="16.5" customHeight="1">
      <c r="A817" s="41"/>
      <c r="B817" s="42"/>
      <c r="C817" s="216" t="s">
        <v>1301</v>
      </c>
      <c r="D817" s="216" t="s">
        <v>216</v>
      </c>
      <c r="E817" s="217" t="s">
        <v>1302</v>
      </c>
      <c r="F817" s="218" t="s">
        <v>1303</v>
      </c>
      <c r="G817" s="219" t="s">
        <v>219</v>
      </c>
      <c r="H817" s="220">
        <v>452.20400000000001</v>
      </c>
      <c r="I817" s="221"/>
      <c r="J817" s="222">
        <f>ROUND(I817*H817,2)</f>
        <v>0</v>
      </c>
      <c r="K817" s="218" t="s">
        <v>220</v>
      </c>
      <c r="L817" s="47"/>
      <c r="M817" s="223" t="s">
        <v>19</v>
      </c>
      <c r="N817" s="224" t="s">
        <v>43</v>
      </c>
      <c r="O817" s="87"/>
      <c r="P817" s="225">
        <f>O817*H817</f>
        <v>0</v>
      </c>
      <c r="Q817" s="225">
        <v>0</v>
      </c>
      <c r="R817" s="225">
        <f>Q817*H817</f>
        <v>0</v>
      </c>
      <c r="S817" s="225">
        <v>0</v>
      </c>
      <c r="T817" s="226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7" t="s">
        <v>338</v>
      </c>
      <c r="AT817" s="227" t="s">
        <v>216</v>
      </c>
      <c r="AU817" s="227" t="s">
        <v>81</v>
      </c>
      <c r="AY817" s="20" t="s">
        <v>214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20" t="s">
        <v>79</v>
      </c>
      <c r="BK817" s="228">
        <f>ROUND(I817*H817,2)</f>
        <v>0</v>
      </c>
      <c r="BL817" s="20" t="s">
        <v>338</v>
      </c>
      <c r="BM817" s="227" t="s">
        <v>1304</v>
      </c>
    </row>
    <row r="818" s="2" customFormat="1">
      <c r="A818" s="41"/>
      <c r="B818" s="42"/>
      <c r="C818" s="43"/>
      <c r="D818" s="229" t="s">
        <v>223</v>
      </c>
      <c r="E818" s="43"/>
      <c r="F818" s="230" t="s">
        <v>1305</v>
      </c>
      <c r="G818" s="43"/>
      <c r="H818" s="43"/>
      <c r="I818" s="231"/>
      <c r="J818" s="43"/>
      <c r="K818" s="43"/>
      <c r="L818" s="47"/>
      <c r="M818" s="232"/>
      <c r="N818" s="233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223</v>
      </c>
      <c r="AU818" s="20" t="s">
        <v>81</v>
      </c>
    </row>
    <row r="819" s="13" customFormat="1">
      <c r="A819" s="13"/>
      <c r="B819" s="234"/>
      <c r="C819" s="235"/>
      <c r="D819" s="236" t="s">
        <v>225</v>
      </c>
      <c r="E819" s="237" t="s">
        <v>19</v>
      </c>
      <c r="F819" s="238" t="s">
        <v>1300</v>
      </c>
      <c r="G819" s="235"/>
      <c r="H819" s="239">
        <v>452.20400000000001</v>
      </c>
      <c r="I819" s="240"/>
      <c r="J819" s="235"/>
      <c r="K819" s="235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225</v>
      </c>
      <c r="AU819" s="245" t="s">
        <v>81</v>
      </c>
      <c r="AV819" s="13" t="s">
        <v>81</v>
      </c>
      <c r="AW819" s="13" t="s">
        <v>33</v>
      </c>
      <c r="AX819" s="13" t="s">
        <v>72</v>
      </c>
      <c r="AY819" s="245" t="s">
        <v>214</v>
      </c>
    </row>
    <row r="820" s="14" customFormat="1">
      <c r="A820" s="14"/>
      <c r="B820" s="246"/>
      <c r="C820" s="247"/>
      <c r="D820" s="236" t="s">
        <v>225</v>
      </c>
      <c r="E820" s="248" t="s">
        <v>19</v>
      </c>
      <c r="F820" s="249" t="s">
        <v>227</v>
      </c>
      <c r="G820" s="247"/>
      <c r="H820" s="250">
        <v>452.20400000000001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225</v>
      </c>
      <c r="AU820" s="256" t="s">
        <v>81</v>
      </c>
      <c r="AV820" s="14" t="s">
        <v>104</v>
      </c>
      <c r="AW820" s="14" t="s">
        <v>33</v>
      </c>
      <c r="AX820" s="14" t="s">
        <v>79</v>
      </c>
      <c r="AY820" s="256" t="s">
        <v>214</v>
      </c>
    </row>
    <row r="821" s="2" customFormat="1" ht="16.5" customHeight="1">
      <c r="A821" s="41"/>
      <c r="B821" s="42"/>
      <c r="C821" s="216" t="s">
        <v>1306</v>
      </c>
      <c r="D821" s="216" t="s">
        <v>216</v>
      </c>
      <c r="E821" s="217" t="s">
        <v>1307</v>
      </c>
      <c r="F821" s="218" t="s">
        <v>1308</v>
      </c>
      <c r="G821" s="219" t="s">
        <v>219</v>
      </c>
      <c r="H821" s="220">
        <v>452.20400000000001</v>
      </c>
      <c r="I821" s="221"/>
      <c r="J821" s="222">
        <f>ROUND(I821*H821,2)</f>
        <v>0</v>
      </c>
      <c r="K821" s="218" t="s">
        <v>220</v>
      </c>
      <c r="L821" s="47"/>
      <c r="M821" s="223" t="s">
        <v>19</v>
      </c>
      <c r="N821" s="224" t="s">
        <v>43</v>
      </c>
      <c r="O821" s="87"/>
      <c r="P821" s="225">
        <f>O821*H821</f>
        <v>0</v>
      </c>
      <c r="Q821" s="225">
        <v>0.00020000000000000001</v>
      </c>
      <c r="R821" s="225">
        <f>Q821*H821</f>
        <v>0.090440800000000002</v>
      </c>
      <c r="S821" s="225">
        <v>0</v>
      </c>
      <c r="T821" s="226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7" t="s">
        <v>338</v>
      </c>
      <c r="AT821" s="227" t="s">
        <v>216</v>
      </c>
      <c r="AU821" s="227" t="s">
        <v>81</v>
      </c>
      <c r="AY821" s="20" t="s">
        <v>214</v>
      </c>
      <c r="BE821" s="228">
        <f>IF(N821="základní",J821,0)</f>
        <v>0</v>
      </c>
      <c r="BF821" s="228">
        <f>IF(N821="snížená",J821,0)</f>
        <v>0</v>
      </c>
      <c r="BG821" s="228">
        <f>IF(N821="zákl. přenesená",J821,0)</f>
        <v>0</v>
      </c>
      <c r="BH821" s="228">
        <f>IF(N821="sníž. přenesená",J821,0)</f>
        <v>0</v>
      </c>
      <c r="BI821" s="228">
        <f>IF(N821="nulová",J821,0)</f>
        <v>0</v>
      </c>
      <c r="BJ821" s="20" t="s">
        <v>79</v>
      </c>
      <c r="BK821" s="228">
        <f>ROUND(I821*H821,2)</f>
        <v>0</v>
      </c>
      <c r="BL821" s="20" t="s">
        <v>338</v>
      </c>
      <c r="BM821" s="227" t="s">
        <v>1309</v>
      </c>
    </row>
    <row r="822" s="2" customFormat="1">
      <c r="A822" s="41"/>
      <c r="B822" s="42"/>
      <c r="C822" s="43"/>
      <c r="D822" s="229" t="s">
        <v>223</v>
      </c>
      <c r="E822" s="43"/>
      <c r="F822" s="230" t="s">
        <v>1310</v>
      </c>
      <c r="G822" s="43"/>
      <c r="H822" s="43"/>
      <c r="I822" s="231"/>
      <c r="J822" s="43"/>
      <c r="K822" s="43"/>
      <c r="L822" s="47"/>
      <c r="M822" s="232"/>
      <c r="N822" s="233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223</v>
      </c>
      <c r="AU822" s="20" t="s">
        <v>81</v>
      </c>
    </row>
    <row r="823" s="13" customFormat="1">
      <c r="A823" s="13"/>
      <c r="B823" s="234"/>
      <c r="C823" s="235"/>
      <c r="D823" s="236" t="s">
        <v>225</v>
      </c>
      <c r="E823" s="237" t="s">
        <v>19</v>
      </c>
      <c r="F823" s="238" t="s">
        <v>1300</v>
      </c>
      <c r="G823" s="235"/>
      <c r="H823" s="239">
        <v>452.20400000000001</v>
      </c>
      <c r="I823" s="240"/>
      <c r="J823" s="235"/>
      <c r="K823" s="235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225</v>
      </c>
      <c r="AU823" s="245" t="s">
        <v>81</v>
      </c>
      <c r="AV823" s="13" t="s">
        <v>81</v>
      </c>
      <c r="AW823" s="13" t="s">
        <v>33</v>
      </c>
      <c r="AX823" s="13" t="s">
        <v>72</v>
      </c>
      <c r="AY823" s="245" t="s">
        <v>214</v>
      </c>
    </row>
    <row r="824" s="14" customFormat="1">
      <c r="A824" s="14"/>
      <c r="B824" s="246"/>
      <c r="C824" s="247"/>
      <c r="D824" s="236" t="s">
        <v>225</v>
      </c>
      <c r="E824" s="248" t="s">
        <v>19</v>
      </c>
      <c r="F824" s="249" t="s">
        <v>227</v>
      </c>
      <c r="G824" s="247"/>
      <c r="H824" s="250">
        <v>452.20400000000001</v>
      </c>
      <c r="I824" s="251"/>
      <c r="J824" s="247"/>
      <c r="K824" s="247"/>
      <c r="L824" s="252"/>
      <c r="M824" s="253"/>
      <c r="N824" s="254"/>
      <c r="O824" s="254"/>
      <c r="P824" s="254"/>
      <c r="Q824" s="254"/>
      <c r="R824" s="254"/>
      <c r="S824" s="254"/>
      <c r="T824" s="25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6" t="s">
        <v>225</v>
      </c>
      <c r="AU824" s="256" t="s">
        <v>81</v>
      </c>
      <c r="AV824" s="14" t="s">
        <v>104</v>
      </c>
      <c r="AW824" s="14" t="s">
        <v>33</v>
      </c>
      <c r="AX824" s="14" t="s">
        <v>79</v>
      </c>
      <c r="AY824" s="256" t="s">
        <v>214</v>
      </c>
    </row>
    <row r="825" s="2" customFormat="1" ht="21.75" customHeight="1">
      <c r="A825" s="41"/>
      <c r="B825" s="42"/>
      <c r="C825" s="216" t="s">
        <v>1311</v>
      </c>
      <c r="D825" s="216" t="s">
        <v>216</v>
      </c>
      <c r="E825" s="217" t="s">
        <v>1312</v>
      </c>
      <c r="F825" s="218" t="s">
        <v>1313</v>
      </c>
      <c r="G825" s="219" t="s">
        <v>219</v>
      </c>
      <c r="H825" s="220">
        <v>452.20400000000001</v>
      </c>
      <c r="I825" s="221"/>
      <c r="J825" s="222">
        <f>ROUND(I825*H825,2)</f>
        <v>0</v>
      </c>
      <c r="K825" s="218" t="s">
        <v>220</v>
      </c>
      <c r="L825" s="47"/>
      <c r="M825" s="223" t="s">
        <v>19</v>
      </c>
      <c r="N825" s="224" t="s">
        <v>43</v>
      </c>
      <c r="O825" s="87"/>
      <c r="P825" s="225">
        <f>O825*H825</f>
        <v>0</v>
      </c>
      <c r="Q825" s="225">
        <v>0.0044999999999999997</v>
      </c>
      <c r="R825" s="225">
        <f>Q825*H825</f>
        <v>2.0349179999999998</v>
      </c>
      <c r="S825" s="225">
        <v>0</v>
      </c>
      <c r="T825" s="226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7" t="s">
        <v>338</v>
      </c>
      <c r="AT825" s="227" t="s">
        <v>216</v>
      </c>
      <c r="AU825" s="227" t="s">
        <v>81</v>
      </c>
      <c r="AY825" s="20" t="s">
        <v>214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20" t="s">
        <v>79</v>
      </c>
      <c r="BK825" s="228">
        <f>ROUND(I825*H825,2)</f>
        <v>0</v>
      </c>
      <c r="BL825" s="20" t="s">
        <v>338</v>
      </c>
      <c r="BM825" s="227" t="s">
        <v>1314</v>
      </c>
    </row>
    <row r="826" s="2" customFormat="1">
      <c r="A826" s="41"/>
      <c r="B826" s="42"/>
      <c r="C826" s="43"/>
      <c r="D826" s="229" t="s">
        <v>223</v>
      </c>
      <c r="E826" s="43"/>
      <c r="F826" s="230" t="s">
        <v>1315</v>
      </c>
      <c r="G826" s="43"/>
      <c r="H826" s="43"/>
      <c r="I826" s="231"/>
      <c r="J826" s="43"/>
      <c r="K826" s="43"/>
      <c r="L826" s="47"/>
      <c r="M826" s="232"/>
      <c r="N826" s="233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223</v>
      </c>
      <c r="AU826" s="20" t="s">
        <v>81</v>
      </c>
    </row>
    <row r="827" s="13" customFormat="1">
      <c r="A827" s="13"/>
      <c r="B827" s="234"/>
      <c r="C827" s="235"/>
      <c r="D827" s="236" t="s">
        <v>225</v>
      </c>
      <c r="E827" s="237" t="s">
        <v>19</v>
      </c>
      <c r="F827" s="238" t="s">
        <v>1300</v>
      </c>
      <c r="G827" s="235"/>
      <c r="H827" s="239">
        <v>452.20400000000001</v>
      </c>
      <c r="I827" s="240"/>
      <c r="J827" s="235"/>
      <c r="K827" s="235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225</v>
      </c>
      <c r="AU827" s="245" t="s">
        <v>81</v>
      </c>
      <c r="AV827" s="13" t="s">
        <v>81</v>
      </c>
      <c r="AW827" s="13" t="s">
        <v>33</v>
      </c>
      <c r="AX827" s="13" t="s">
        <v>72</v>
      </c>
      <c r="AY827" s="245" t="s">
        <v>214</v>
      </c>
    </row>
    <row r="828" s="14" customFormat="1">
      <c r="A828" s="14"/>
      <c r="B828" s="246"/>
      <c r="C828" s="247"/>
      <c r="D828" s="236" t="s">
        <v>225</v>
      </c>
      <c r="E828" s="248" t="s">
        <v>19</v>
      </c>
      <c r="F828" s="249" t="s">
        <v>227</v>
      </c>
      <c r="G828" s="247"/>
      <c r="H828" s="250">
        <v>452.20400000000001</v>
      </c>
      <c r="I828" s="251"/>
      <c r="J828" s="247"/>
      <c r="K828" s="247"/>
      <c r="L828" s="252"/>
      <c r="M828" s="253"/>
      <c r="N828" s="254"/>
      <c r="O828" s="254"/>
      <c r="P828" s="254"/>
      <c r="Q828" s="254"/>
      <c r="R828" s="254"/>
      <c r="S828" s="254"/>
      <c r="T828" s="25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6" t="s">
        <v>225</v>
      </c>
      <c r="AU828" s="256" t="s">
        <v>81</v>
      </c>
      <c r="AV828" s="14" t="s">
        <v>104</v>
      </c>
      <c r="AW828" s="14" t="s">
        <v>33</v>
      </c>
      <c r="AX828" s="14" t="s">
        <v>79</v>
      </c>
      <c r="AY828" s="256" t="s">
        <v>214</v>
      </c>
    </row>
    <row r="829" s="2" customFormat="1" ht="16.5" customHeight="1">
      <c r="A829" s="41"/>
      <c r="B829" s="42"/>
      <c r="C829" s="216" t="s">
        <v>1316</v>
      </c>
      <c r="D829" s="216" t="s">
        <v>216</v>
      </c>
      <c r="E829" s="217" t="s">
        <v>1317</v>
      </c>
      <c r="F829" s="218" t="s">
        <v>1318</v>
      </c>
      <c r="G829" s="219" t="s">
        <v>219</v>
      </c>
      <c r="H829" s="220">
        <v>497.42399999999998</v>
      </c>
      <c r="I829" s="221"/>
      <c r="J829" s="222">
        <f>ROUND(I829*H829,2)</f>
        <v>0</v>
      </c>
      <c r="K829" s="218" t="s">
        <v>220</v>
      </c>
      <c r="L829" s="47"/>
      <c r="M829" s="223" t="s">
        <v>19</v>
      </c>
      <c r="N829" s="224" t="s">
        <v>43</v>
      </c>
      <c r="O829" s="87"/>
      <c r="P829" s="225">
        <f>O829*H829</f>
        <v>0</v>
      </c>
      <c r="Q829" s="225">
        <v>0.00029999999999999997</v>
      </c>
      <c r="R829" s="225">
        <f>Q829*H829</f>
        <v>0.14922719999999998</v>
      </c>
      <c r="S829" s="225">
        <v>0</v>
      </c>
      <c r="T829" s="226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27" t="s">
        <v>338</v>
      </c>
      <c r="AT829" s="227" t="s">
        <v>216</v>
      </c>
      <c r="AU829" s="227" t="s">
        <v>81</v>
      </c>
      <c r="AY829" s="20" t="s">
        <v>214</v>
      </c>
      <c r="BE829" s="228">
        <f>IF(N829="základní",J829,0)</f>
        <v>0</v>
      </c>
      <c r="BF829" s="228">
        <f>IF(N829="snížená",J829,0)</f>
        <v>0</v>
      </c>
      <c r="BG829" s="228">
        <f>IF(N829="zákl. přenesená",J829,0)</f>
        <v>0</v>
      </c>
      <c r="BH829" s="228">
        <f>IF(N829="sníž. přenesená",J829,0)</f>
        <v>0</v>
      </c>
      <c r="BI829" s="228">
        <f>IF(N829="nulová",J829,0)</f>
        <v>0</v>
      </c>
      <c r="BJ829" s="20" t="s">
        <v>79</v>
      </c>
      <c r="BK829" s="228">
        <f>ROUND(I829*H829,2)</f>
        <v>0</v>
      </c>
      <c r="BL829" s="20" t="s">
        <v>338</v>
      </c>
      <c r="BM829" s="227" t="s">
        <v>1319</v>
      </c>
    </row>
    <row r="830" s="2" customFormat="1">
      <c r="A830" s="41"/>
      <c r="B830" s="42"/>
      <c r="C830" s="43"/>
      <c r="D830" s="229" t="s">
        <v>223</v>
      </c>
      <c r="E830" s="43"/>
      <c r="F830" s="230" t="s">
        <v>1320</v>
      </c>
      <c r="G830" s="43"/>
      <c r="H830" s="43"/>
      <c r="I830" s="231"/>
      <c r="J830" s="43"/>
      <c r="K830" s="43"/>
      <c r="L830" s="47"/>
      <c r="M830" s="232"/>
      <c r="N830" s="233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223</v>
      </c>
      <c r="AU830" s="20" t="s">
        <v>81</v>
      </c>
    </row>
    <row r="831" s="15" customFormat="1">
      <c r="A831" s="15"/>
      <c r="B831" s="257"/>
      <c r="C831" s="258"/>
      <c r="D831" s="236" t="s">
        <v>225</v>
      </c>
      <c r="E831" s="259" t="s">
        <v>19</v>
      </c>
      <c r="F831" s="260" t="s">
        <v>1321</v>
      </c>
      <c r="G831" s="258"/>
      <c r="H831" s="259" t="s">
        <v>19</v>
      </c>
      <c r="I831" s="261"/>
      <c r="J831" s="258"/>
      <c r="K831" s="258"/>
      <c r="L831" s="262"/>
      <c r="M831" s="263"/>
      <c r="N831" s="264"/>
      <c r="O831" s="264"/>
      <c r="P831" s="264"/>
      <c r="Q831" s="264"/>
      <c r="R831" s="264"/>
      <c r="S831" s="264"/>
      <c r="T831" s="26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6" t="s">
        <v>225</v>
      </c>
      <c r="AU831" s="266" t="s">
        <v>81</v>
      </c>
      <c r="AV831" s="15" t="s">
        <v>79</v>
      </c>
      <c r="AW831" s="15" t="s">
        <v>33</v>
      </c>
      <c r="AX831" s="15" t="s">
        <v>72</v>
      </c>
      <c r="AY831" s="266" t="s">
        <v>214</v>
      </c>
    </row>
    <row r="832" s="15" customFormat="1">
      <c r="A832" s="15"/>
      <c r="B832" s="257"/>
      <c r="C832" s="258"/>
      <c r="D832" s="236" t="s">
        <v>225</v>
      </c>
      <c r="E832" s="259" t="s">
        <v>19</v>
      </c>
      <c r="F832" s="260" t="s">
        <v>237</v>
      </c>
      <c r="G832" s="258"/>
      <c r="H832" s="259" t="s">
        <v>19</v>
      </c>
      <c r="I832" s="261"/>
      <c r="J832" s="258"/>
      <c r="K832" s="258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225</v>
      </c>
      <c r="AU832" s="266" t="s">
        <v>81</v>
      </c>
      <c r="AV832" s="15" t="s">
        <v>79</v>
      </c>
      <c r="AW832" s="15" t="s">
        <v>33</v>
      </c>
      <c r="AX832" s="15" t="s">
        <v>72</v>
      </c>
      <c r="AY832" s="266" t="s">
        <v>214</v>
      </c>
    </row>
    <row r="833" s="13" customFormat="1">
      <c r="A833" s="13"/>
      <c r="B833" s="234"/>
      <c r="C833" s="235"/>
      <c r="D833" s="236" t="s">
        <v>225</v>
      </c>
      <c r="E833" s="237" t="s">
        <v>19</v>
      </c>
      <c r="F833" s="238" t="s">
        <v>1322</v>
      </c>
      <c r="G833" s="235"/>
      <c r="H833" s="239">
        <v>15.456</v>
      </c>
      <c r="I833" s="240"/>
      <c r="J833" s="235"/>
      <c r="K833" s="235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225</v>
      </c>
      <c r="AU833" s="245" t="s">
        <v>81</v>
      </c>
      <c r="AV833" s="13" t="s">
        <v>81</v>
      </c>
      <c r="AW833" s="13" t="s">
        <v>33</v>
      </c>
      <c r="AX833" s="13" t="s">
        <v>72</v>
      </c>
      <c r="AY833" s="245" t="s">
        <v>214</v>
      </c>
    </row>
    <row r="834" s="13" customFormat="1">
      <c r="A834" s="13"/>
      <c r="B834" s="234"/>
      <c r="C834" s="235"/>
      <c r="D834" s="236" t="s">
        <v>225</v>
      </c>
      <c r="E834" s="237" t="s">
        <v>19</v>
      </c>
      <c r="F834" s="238" t="s">
        <v>1323</v>
      </c>
      <c r="G834" s="235"/>
      <c r="H834" s="239">
        <v>33.674999999999997</v>
      </c>
      <c r="I834" s="240"/>
      <c r="J834" s="235"/>
      <c r="K834" s="235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225</v>
      </c>
      <c r="AU834" s="245" t="s">
        <v>81</v>
      </c>
      <c r="AV834" s="13" t="s">
        <v>81</v>
      </c>
      <c r="AW834" s="13" t="s">
        <v>33</v>
      </c>
      <c r="AX834" s="13" t="s">
        <v>72</v>
      </c>
      <c r="AY834" s="245" t="s">
        <v>214</v>
      </c>
    </row>
    <row r="835" s="13" customFormat="1">
      <c r="A835" s="13"/>
      <c r="B835" s="234"/>
      <c r="C835" s="235"/>
      <c r="D835" s="236" t="s">
        <v>225</v>
      </c>
      <c r="E835" s="237" t="s">
        <v>19</v>
      </c>
      <c r="F835" s="238" t="s">
        <v>1324</v>
      </c>
      <c r="G835" s="235"/>
      <c r="H835" s="239">
        <v>137.078</v>
      </c>
      <c r="I835" s="240"/>
      <c r="J835" s="235"/>
      <c r="K835" s="235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225</v>
      </c>
      <c r="AU835" s="245" t="s">
        <v>81</v>
      </c>
      <c r="AV835" s="13" t="s">
        <v>81</v>
      </c>
      <c r="AW835" s="13" t="s">
        <v>33</v>
      </c>
      <c r="AX835" s="13" t="s">
        <v>72</v>
      </c>
      <c r="AY835" s="245" t="s">
        <v>214</v>
      </c>
    </row>
    <row r="836" s="13" customFormat="1">
      <c r="A836" s="13"/>
      <c r="B836" s="234"/>
      <c r="C836" s="235"/>
      <c r="D836" s="236" t="s">
        <v>225</v>
      </c>
      <c r="E836" s="237" t="s">
        <v>19</v>
      </c>
      <c r="F836" s="238" t="s">
        <v>1325</v>
      </c>
      <c r="G836" s="235"/>
      <c r="H836" s="239">
        <v>17.823</v>
      </c>
      <c r="I836" s="240"/>
      <c r="J836" s="235"/>
      <c r="K836" s="235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225</v>
      </c>
      <c r="AU836" s="245" t="s">
        <v>81</v>
      </c>
      <c r="AV836" s="13" t="s">
        <v>81</v>
      </c>
      <c r="AW836" s="13" t="s">
        <v>33</v>
      </c>
      <c r="AX836" s="13" t="s">
        <v>72</v>
      </c>
      <c r="AY836" s="245" t="s">
        <v>214</v>
      </c>
    </row>
    <row r="837" s="13" customFormat="1">
      <c r="A837" s="13"/>
      <c r="B837" s="234"/>
      <c r="C837" s="235"/>
      <c r="D837" s="236" t="s">
        <v>225</v>
      </c>
      <c r="E837" s="237" t="s">
        <v>19</v>
      </c>
      <c r="F837" s="238" t="s">
        <v>1326</v>
      </c>
      <c r="G837" s="235"/>
      <c r="H837" s="239">
        <v>73.578999999999994</v>
      </c>
      <c r="I837" s="240"/>
      <c r="J837" s="235"/>
      <c r="K837" s="235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225</v>
      </c>
      <c r="AU837" s="245" t="s">
        <v>81</v>
      </c>
      <c r="AV837" s="13" t="s">
        <v>81</v>
      </c>
      <c r="AW837" s="13" t="s">
        <v>33</v>
      </c>
      <c r="AX837" s="13" t="s">
        <v>72</v>
      </c>
      <c r="AY837" s="245" t="s">
        <v>214</v>
      </c>
    </row>
    <row r="838" s="13" customFormat="1">
      <c r="A838" s="13"/>
      <c r="B838" s="234"/>
      <c r="C838" s="235"/>
      <c r="D838" s="236" t="s">
        <v>225</v>
      </c>
      <c r="E838" s="237" t="s">
        <v>19</v>
      </c>
      <c r="F838" s="238" t="s">
        <v>1327</v>
      </c>
      <c r="G838" s="235"/>
      <c r="H838" s="239">
        <v>74.022000000000006</v>
      </c>
      <c r="I838" s="240"/>
      <c r="J838" s="235"/>
      <c r="K838" s="235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225</v>
      </c>
      <c r="AU838" s="245" t="s">
        <v>81</v>
      </c>
      <c r="AV838" s="13" t="s">
        <v>81</v>
      </c>
      <c r="AW838" s="13" t="s">
        <v>33</v>
      </c>
      <c r="AX838" s="13" t="s">
        <v>72</v>
      </c>
      <c r="AY838" s="245" t="s">
        <v>214</v>
      </c>
    </row>
    <row r="839" s="13" customFormat="1">
      <c r="A839" s="13"/>
      <c r="B839" s="234"/>
      <c r="C839" s="235"/>
      <c r="D839" s="236" t="s">
        <v>225</v>
      </c>
      <c r="E839" s="237" t="s">
        <v>19</v>
      </c>
      <c r="F839" s="238" t="s">
        <v>1328</v>
      </c>
      <c r="G839" s="235"/>
      <c r="H839" s="239">
        <v>41.746000000000002</v>
      </c>
      <c r="I839" s="240"/>
      <c r="J839" s="235"/>
      <c r="K839" s="235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225</v>
      </c>
      <c r="AU839" s="245" t="s">
        <v>81</v>
      </c>
      <c r="AV839" s="13" t="s">
        <v>81</v>
      </c>
      <c r="AW839" s="13" t="s">
        <v>33</v>
      </c>
      <c r="AX839" s="13" t="s">
        <v>72</v>
      </c>
      <c r="AY839" s="245" t="s">
        <v>214</v>
      </c>
    </row>
    <row r="840" s="14" customFormat="1">
      <c r="A840" s="14"/>
      <c r="B840" s="246"/>
      <c r="C840" s="247"/>
      <c r="D840" s="236" t="s">
        <v>225</v>
      </c>
      <c r="E840" s="248" t="s">
        <v>19</v>
      </c>
      <c r="F840" s="249" t="s">
        <v>227</v>
      </c>
      <c r="G840" s="247"/>
      <c r="H840" s="250">
        <v>393.37900000000002</v>
      </c>
      <c r="I840" s="251"/>
      <c r="J840" s="247"/>
      <c r="K840" s="247"/>
      <c r="L840" s="252"/>
      <c r="M840" s="253"/>
      <c r="N840" s="254"/>
      <c r="O840" s="254"/>
      <c r="P840" s="254"/>
      <c r="Q840" s="254"/>
      <c r="R840" s="254"/>
      <c r="S840" s="254"/>
      <c r="T840" s="25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6" t="s">
        <v>225</v>
      </c>
      <c r="AU840" s="256" t="s">
        <v>81</v>
      </c>
      <c r="AV840" s="14" t="s">
        <v>104</v>
      </c>
      <c r="AW840" s="14" t="s">
        <v>33</v>
      </c>
      <c r="AX840" s="14" t="s">
        <v>72</v>
      </c>
      <c r="AY840" s="256" t="s">
        <v>214</v>
      </c>
    </row>
    <row r="841" s="15" customFormat="1">
      <c r="A841" s="15"/>
      <c r="B841" s="257"/>
      <c r="C841" s="258"/>
      <c r="D841" s="236" t="s">
        <v>225</v>
      </c>
      <c r="E841" s="259" t="s">
        <v>19</v>
      </c>
      <c r="F841" s="260" t="s">
        <v>1329</v>
      </c>
      <c r="G841" s="258"/>
      <c r="H841" s="259" t="s">
        <v>19</v>
      </c>
      <c r="I841" s="261"/>
      <c r="J841" s="258"/>
      <c r="K841" s="258"/>
      <c r="L841" s="262"/>
      <c r="M841" s="263"/>
      <c r="N841" s="264"/>
      <c r="O841" s="264"/>
      <c r="P841" s="264"/>
      <c r="Q841" s="264"/>
      <c r="R841" s="264"/>
      <c r="S841" s="264"/>
      <c r="T841" s="26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6" t="s">
        <v>225</v>
      </c>
      <c r="AU841" s="266" t="s">
        <v>81</v>
      </c>
      <c r="AV841" s="15" t="s">
        <v>79</v>
      </c>
      <c r="AW841" s="15" t="s">
        <v>33</v>
      </c>
      <c r="AX841" s="15" t="s">
        <v>72</v>
      </c>
      <c r="AY841" s="266" t="s">
        <v>214</v>
      </c>
    </row>
    <row r="842" s="15" customFormat="1">
      <c r="A842" s="15"/>
      <c r="B842" s="257"/>
      <c r="C842" s="258"/>
      <c r="D842" s="236" t="s">
        <v>225</v>
      </c>
      <c r="E842" s="259" t="s">
        <v>19</v>
      </c>
      <c r="F842" s="260" t="s">
        <v>237</v>
      </c>
      <c r="G842" s="258"/>
      <c r="H842" s="259" t="s">
        <v>19</v>
      </c>
      <c r="I842" s="261"/>
      <c r="J842" s="258"/>
      <c r="K842" s="258"/>
      <c r="L842" s="262"/>
      <c r="M842" s="263"/>
      <c r="N842" s="264"/>
      <c r="O842" s="264"/>
      <c r="P842" s="264"/>
      <c r="Q842" s="264"/>
      <c r="R842" s="264"/>
      <c r="S842" s="264"/>
      <c r="T842" s="26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6" t="s">
        <v>225</v>
      </c>
      <c r="AU842" s="266" t="s">
        <v>81</v>
      </c>
      <c r="AV842" s="15" t="s">
        <v>79</v>
      </c>
      <c r="AW842" s="15" t="s">
        <v>33</v>
      </c>
      <c r="AX842" s="15" t="s">
        <v>72</v>
      </c>
      <c r="AY842" s="266" t="s">
        <v>214</v>
      </c>
    </row>
    <row r="843" s="13" customFormat="1">
      <c r="A843" s="13"/>
      <c r="B843" s="234"/>
      <c r="C843" s="235"/>
      <c r="D843" s="236" t="s">
        <v>225</v>
      </c>
      <c r="E843" s="237" t="s">
        <v>19</v>
      </c>
      <c r="F843" s="238" t="s">
        <v>1330</v>
      </c>
      <c r="G843" s="235"/>
      <c r="H843" s="239">
        <v>10.593</v>
      </c>
      <c r="I843" s="240"/>
      <c r="J843" s="235"/>
      <c r="K843" s="235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225</v>
      </c>
      <c r="AU843" s="245" t="s">
        <v>81</v>
      </c>
      <c r="AV843" s="13" t="s">
        <v>81</v>
      </c>
      <c r="AW843" s="13" t="s">
        <v>33</v>
      </c>
      <c r="AX843" s="13" t="s">
        <v>72</v>
      </c>
      <c r="AY843" s="245" t="s">
        <v>214</v>
      </c>
    </row>
    <row r="844" s="13" customFormat="1">
      <c r="A844" s="13"/>
      <c r="B844" s="234"/>
      <c r="C844" s="235"/>
      <c r="D844" s="236" t="s">
        <v>225</v>
      </c>
      <c r="E844" s="237" t="s">
        <v>19</v>
      </c>
      <c r="F844" s="238" t="s">
        <v>1331</v>
      </c>
      <c r="G844" s="235"/>
      <c r="H844" s="239">
        <v>17.010000000000002</v>
      </c>
      <c r="I844" s="240"/>
      <c r="J844" s="235"/>
      <c r="K844" s="235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225</v>
      </c>
      <c r="AU844" s="245" t="s">
        <v>81</v>
      </c>
      <c r="AV844" s="13" t="s">
        <v>81</v>
      </c>
      <c r="AW844" s="13" t="s">
        <v>33</v>
      </c>
      <c r="AX844" s="13" t="s">
        <v>72</v>
      </c>
      <c r="AY844" s="245" t="s">
        <v>214</v>
      </c>
    </row>
    <row r="845" s="13" customFormat="1">
      <c r="A845" s="13"/>
      <c r="B845" s="234"/>
      <c r="C845" s="235"/>
      <c r="D845" s="236" t="s">
        <v>225</v>
      </c>
      <c r="E845" s="237" t="s">
        <v>19</v>
      </c>
      <c r="F845" s="238" t="s">
        <v>1332</v>
      </c>
      <c r="G845" s="235"/>
      <c r="H845" s="239">
        <v>8.7189999999999994</v>
      </c>
      <c r="I845" s="240"/>
      <c r="J845" s="235"/>
      <c r="K845" s="235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225</v>
      </c>
      <c r="AU845" s="245" t="s">
        <v>81</v>
      </c>
      <c r="AV845" s="13" t="s">
        <v>81</v>
      </c>
      <c r="AW845" s="13" t="s">
        <v>33</v>
      </c>
      <c r="AX845" s="13" t="s">
        <v>72</v>
      </c>
      <c r="AY845" s="245" t="s">
        <v>214</v>
      </c>
    </row>
    <row r="846" s="13" customFormat="1">
      <c r="A846" s="13"/>
      <c r="B846" s="234"/>
      <c r="C846" s="235"/>
      <c r="D846" s="236" t="s">
        <v>225</v>
      </c>
      <c r="E846" s="237" t="s">
        <v>19</v>
      </c>
      <c r="F846" s="238" t="s">
        <v>1333</v>
      </c>
      <c r="G846" s="235"/>
      <c r="H846" s="239">
        <v>7.7199999999999998</v>
      </c>
      <c r="I846" s="240"/>
      <c r="J846" s="235"/>
      <c r="K846" s="235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225</v>
      </c>
      <c r="AU846" s="245" t="s">
        <v>81</v>
      </c>
      <c r="AV846" s="13" t="s">
        <v>81</v>
      </c>
      <c r="AW846" s="13" t="s">
        <v>33</v>
      </c>
      <c r="AX846" s="13" t="s">
        <v>72</v>
      </c>
      <c r="AY846" s="245" t="s">
        <v>214</v>
      </c>
    </row>
    <row r="847" s="13" customFormat="1">
      <c r="A847" s="13"/>
      <c r="B847" s="234"/>
      <c r="C847" s="235"/>
      <c r="D847" s="236" t="s">
        <v>225</v>
      </c>
      <c r="E847" s="237" t="s">
        <v>19</v>
      </c>
      <c r="F847" s="238" t="s">
        <v>1334</v>
      </c>
      <c r="G847" s="235"/>
      <c r="H847" s="239">
        <v>3.0710000000000002</v>
      </c>
      <c r="I847" s="240"/>
      <c r="J847" s="235"/>
      <c r="K847" s="235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225</v>
      </c>
      <c r="AU847" s="245" t="s">
        <v>81</v>
      </c>
      <c r="AV847" s="13" t="s">
        <v>81</v>
      </c>
      <c r="AW847" s="13" t="s">
        <v>33</v>
      </c>
      <c r="AX847" s="13" t="s">
        <v>72</v>
      </c>
      <c r="AY847" s="245" t="s">
        <v>214</v>
      </c>
    </row>
    <row r="848" s="13" customFormat="1">
      <c r="A848" s="13"/>
      <c r="B848" s="234"/>
      <c r="C848" s="235"/>
      <c r="D848" s="236" t="s">
        <v>225</v>
      </c>
      <c r="E848" s="237" t="s">
        <v>19</v>
      </c>
      <c r="F848" s="238" t="s">
        <v>1335</v>
      </c>
      <c r="G848" s="235"/>
      <c r="H848" s="239">
        <v>7.75</v>
      </c>
      <c r="I848" s="240"/>
      <c r="J848" s="235"/>
      <c r="K848" s="235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225</v>
      </c>
      <c r="AU848" s="245" t="s">
        <v>81</v>
      </c>
      <c r="AV848" s="13" t="s">
        <v>81</v>
      </c>
      <c r="AW848" s="13" t="s">
        <v>33</v>
      </c>
      <c r="AX848" s="13" t="s">
        <v>72</v>
      </c>
      <c r="AY848" s="245" t="s">
        <v>214</v>
      </c>
    </row>
    <row r="849" s="13" customFormat="1">
      <c r="A849" s="13"/>
      <c r="B849" s="234"/>
      <c r="C849" s="235"/>
      <c r="D849" s="236" t="s">
        <v>225</v>
      </c>
      <c r="E849" s="237" t="s">
        <v>19</v>
      </c>
      <c r="F849" s="238" t="s">
        <v>1336</v>
      </c>
      <c r="G849" s="235"/>
      <c r="H849" s="239">
        <v>3.9620000000000002</v>
      </c>
      <c r="I849" s="240"/>
      <c r="J849" s="235"/>
      <c r="K849" s="235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225</v>
      </c>
      <c r="AU849" s="245" t="s">
        <v>81</v>
      </c>
      <c r="AV849" s="13" t="s">
        <v>81</v>
      </c>
      <c r="AW849" s="13" t="s">
        <v>33</v>
      </c>
      <c r="AX849" s="13" t="s">
        <v>72</v>
      </c>
      <c r="AY849" s="245" t="s">
        <v>214</v>
      </c>
    </row>
    <row r="850" s="14" customFormat="1">
      <c r="A850" s="14"/>
      <c r="B850" s="246"/>
      <c r="C850" s="247"/>
      <c r="D850" s="236" t="s">
        <v>225</v>
      </c>
      <c r="E850" s="248" t="s">
        <v>19</v>
      </c>
      <c r="F850" s="249" t="s">
        <v>227</v>
      </c>
      <c r="G850" s="247"/>
      <c r="H850" s="250">
        <v>58.825000000000003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6" t="s">
        <v>225</v>
      </c>
      <c r="AU850" s="256" t="s">
        <v>81</v>
      </c>
      <c r="AV850" s="14" t="s">
        <v>104</v>
      </c>
      <c r="AW850" s="14" t="s">
        <v>33</v>
      </c>
      <c r="AX850" s="14" t="s">
        <v>72</v>
      </c>
      <c r="AY850" s="256" t="s">
        <v>214</v>
      </c>
    </row>
    <row r="851" s="15" customFormat="1">
      <c r="A851" s="15"/>
      <c r="B851" s="257"/>
      <c r="C851" s="258"/>
      <c r="D851" s="236" t="s">
        <v>225</v>
      </c>
      <c r="E851" s="259" t="s">
        <v>19</v>
      </c>
      <c r="F851" s="260" t="s">
        <v>1337</v>
      </c>
      <c r="G851" s="258"/>
      <c r="H851" s="259" t="s">
        <v>19</v>
      </c>
      <c r="I851" s="261"/>
      <c r="J851" s="258"/>
      <c r="K851" s="258"/>
      <c r="L851" s="262"/>
      <c r="M851" s="263"/>
      <c r="N851" s="264"/>
      <c r="O851" s="264"/>
      <c r="P851" s="264"/>
      <c r="Q851" s="264"/>
      <c r="R851" s="264"/>
      <c r="S851" s="264"/>
      <c r="T851" s="26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6" t="s">
        <v>225</v>
      </c>
      <c r="AU851" s="266" t="s">
        <v>81</v>
      </c>
      <c r="AV851" s="15" t="s">
        <v>79</v>
      </c>
      <c r="AW851" s="15" t="s">
        <v>33</v>
      </c>
      <c r="AX851" s="15" t="s">
        <v>72</v>
      </c>
      <c r="AY851" s="266" t="s">
        <v>214</v>
      </c>
    </row>
    <row r="852" s="13" customFormat="1">
      <c r="A852" s="13"/>
      <c r="B852" s="234"/>
      <c r="C852" s="235"/>
      <c r="D852" s="236" t="s">
        <v>225</v>
      </c>
      <c r="E852" s="237" t="s">
        <v>19</v>
      </c>
      <c r="F852" s="238" t="s">
        <v>1338</v>
      </c>
      <c r="G852" s="235"/>
      <c r="H852" s="239">
        <v>45.219999999999999</v>
      </c>
      <c r="I852" s="240"/>
      <c r="J852" s="235"/>
      <c r="K852" s="235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225</v>
      </c>
      <c r="AU852" s="245" t="s">
        <v>81</v>
      </c>
      <c r="AV852" s="13" t="s">
        <v>81</v>
      </c>
      <c r="AW852" s="13" t="s">
        <v>33</v>
      </c>
      <c r="AX852" s="13" t="s">
        <v>72</v>
      </c>
      <c r="AY852" s="245" t="s">
        <v>214</v>
      </c>
    </row>
    <row r="853" s="14" customFormat="1">
      <c r="A853" s="14"/>
      <c r="B853" s="246"/>
      <c r="C853" s="247"/>
      <c r="D853" s="236" t="s">
        <v>225</v>
      </c>
      <c r="E853" s="248" t="s">
        <v>19</v>
      </c>
      <c r="F853" s="249" t="s">
        <v>227</v>
      </c>
      <c r="G853" s="247"/>
      <c r="H853" s="250">
        <v>45.219999999999999</v>
      </c>
      <c r="I853" s="251"/>
      <c r="J853" s="247"/>
      <c r="K853" s="247"/>
      <c r="L853" s="252"/>
      <c r="M853" s="253"/>
      <c r="N853" s="254"/>
      <c r="O853" s="254"/>
      <c r="P853" s="254"/>
      <c r="Q853" s="254"/>
      <c r="R853" s="254"/>
      <c r="S853" s="254"/>
      <c r="T853" s="25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6" t="s">
        <v>225</v>
      </c>
      <c r="AU853" s="256" t="s">
        <v>81</v>
      </c>
      <c r="AV853" s="14" t="s">
        <v>104</v>
      </c>
      <c r="AW853" s="14" t="s">
        <v>33</v>
      </c>
      <c r="AX853" s="14" t="s">
        <v>72</v>
      </c>
      <c r="AY853" s="256" t="s">
        <v>214</v>
      </c>
    </row>
    <row r="854" s="16" customFormat="1">
      <c r="A854" s="16"/>
      <c r="B854" s="267"/>
      <c r="C854" s="268"/>
      <c r="D854" s="236" t="s">
        <v>225</v>
      </c>
      <c r="E854" s="269" t="s">
        <v>19</v>
      </c>
      <c r="F854" s="270" t="s">
        <v>246</v>
      </c>
      <c r="G854" s="268"/>
      <c r="H854" s="271">
        <v>497.42399999999998</v>
      </c>
      <c r="I854" s="272"/>
      <c r="J854" s="268"/>
      <c r="K854" s="268"/>
      <c r="L854" s="273"/>
      <c r="M854" s="274"/>
      <c r="N854" s="275"/>
      <c r="O854" s="275"/>
      <c r="P854" s="275"/>
      <c r="Q854" s="275"/>
      <c r="R854" s="275"/>
      <c r="S854" s="275"/>
      <c r="T854" s="27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77" t="s">
        <v>225</v>
      </c>
      <c r="AU854" s="277" t="s">
        <v>81</v>
      </c>
      <c r="AV854" s="16" t="s">
        <v>221</v>
      </c>
      <c r="AW854" s="16" t="s">
        <v>33</v>
      </c>
      <c r="AX854" s="16" t="s">
        <v>79</v>
      </c>
      <c r="AY854" s="277" t="s">
        <v>214</v>
      </c>
    </row>
    <row r="855" s="2" customFormat="1" ht="24.15" customHeight="1">
      <c r="A855" s="41"/>
      <c r="B855" s="42"/>
      <c r="C855" s="278" t="s">
        <v>1339</v>
      </c>
      <c r="D855" s="278" t="s">
        <v>300</v>
      </c>
      <c r="E855" s="279" t="s">
        <v>1340</v>
      </c>
      <c r="F855" s="280" t="s">
        <v>1341</v>
      </c>
      <c r="G855" s="281" t="s">
        <v>219</v>
      </c>
      <c r="H855" s="282">
        <v>547.16600000000005</v>
      </c>
      <c r="I855" s="283"/>
      <c r="J855" s="284">
        <f>ROUND(I855*H855,2)</f>
        <v>0</v>
      </c>
      <c r="K855" s="280" t="s">
        <v>220</v>
      </c>
      <c r="L855" s="285"/>
      <c r="M855" s="286" t="s">
        <v>19</v>
      </c>
      <c r="N855" s="287" t="s">
        <v>43</v>
      </c>
      <c r="O855" s="87"/>
      <c r="P855" s="225">
        <f>O855*H855</f>
        <v>0</v>
      </c>
      <c r="Q855" s="225">
        <v>0.0025799999999999998</v>
      </c>
      <c r="R855" s="225">
        <f>Q855*H855</f>
        <v>1.4116882800000001</v>
      </c>
      <c r="S855" s="225">
        <v>0</v>
      </c>
      <c r="T855" s="226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7" t="s">
        <v>461</v>
      </c>
      <c r="AT855" s="227" t="s">
        <v>300</v>
      </c>
      <c r="AU855" s="227" t="s">
        <v>81</v>
      </c>
      <c r="AY855" s="20" t="s">
        <v>214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20" t="s">
        <v>79</v>
      </c>
      <c r="BK855" s="228">
        <f>ROUND(I855*H855,2)</f>
        <v>0</v>
      </c>
      <c r="BL855" s="20" t="s">
        <v>338</v>
      </c>
      <c r="BM855" s="227" t="s">
        <v>1342</v>
      </c>
    </row>
    <row r="856" s="13" customFormat="1">
      <c r="A856" s="13"/>
      <c r="B856" s="234"/>
      <c r="C856" s="235"/>
      <c r="D856" s="236" t="s">
        <v>225</v>
      </c>
      <c r="E856" s="235"/>
      <c r="F856" s="238" t="s">
        <v>1343</v>
      </c>
      <c r="G856" s="235"/>
      <c r="H856" s="239">
        <v>547.16600000000005</v>
      </c>
      <c r="I856" s="240"/>
      <c r="J856" s="235"/>
      <c r="K856" s="235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225</v>
      </c>
      <c r="AU856" s="245" t="s">
        <v>81</v>
      </c>
      <c r="AV856" s="13" t="s">
        <v>81</v>
      </c>
      <c r="AW856" s="13" t="s">
        <v>4</v>
      </c>
      <c r="AX856" s="13" t="s">
        <v>79</v>
      </c>
      <c r="AY856" s="245" t="s">
        <v>214</v>
      </c>
    </row>
    <row r="857" s="2" customFormat="1" ht="21.75" customHeight="1">
      <c r="A857" s="41"/>
      <c r="B857" s="42"/>
      <c r="C857" s="216" t="s">
        <v>1344</v>
      </c>
      <c r="D857" s="216" t="s">
        <v>216</v>
      </c>
      <c r="E857" s="217" t="s">
        <v>1345</v>
      </c>
      <c r="F857" s="218" t="s">
        <v>1346</v>
      </c>
      <c r="G857" s="219" t="s">
        <v>274</v>
      </c>
      <c r="H857" s="220">
        <v>493.53399999999999</v>
      </c>
      <c r="I857" s="221"/>
      <c r="J857" s="222">
        <f>ROUND(I857*H857,2)</f>
        <v>0</v>
      </c>
      <c r="K857" s="218" t="s">
        <v>19</v>
      </c>
      <c r="L857" s="47"/>
      <c r="M857" s="223" t="s">
        <v>19</v>
      </c>
      <c r="N857" s="224" t="s">
        <v>43</v>
      </c>
      <c r="O857" s="87"/>
      <c r="P857" s="225">
        <f>O857*H857</f>
        <v>0</v>
      </c>
      <c r="Q857" s="225">
        <v>0</v>
      </c>
      <c r="R857" s="225">
        <f>Q857*H857</f>
        <v>0</v>
      </c>
      <c r="S857" s="225">
        <v>0</v>
      </c>
      <c r="T857" s="226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27" t="s">
        <v>338</v>
      </c>
      <c r="AT857" s="227" t="s">
        <v>216</v>
      </c>
      <c r="AU857" s="227" t="s">
        <v>81</v>
      </c>
      <c r="AY857" s="20" t="s">
        <v>214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20" t="s">
        <v>79</v>
      </c>
      <c r="BK857" s="228">
        <f>ROUND(I857*H857,2)</f>
        <v>0</v>
      </c>
      <c r="BL857" s="20" t="s">
        <v>338</v>
      </c>
      <c r="BM857" s="227" t="s">
        <v>1347</v>
      </c>
    </row>
    <row r="858" s="2" customFormat="1">
      <c r="A858" s="41"/>
      <c r="B858" s="42"/>
      <c r="C858" s="43"/>
      <c r="D858" s="236" t="s">
        <v>1348</v>
      </c>
      <c r="E858" s="43"/>
      <c r="F858" s="289" t="s">
        <v>1349</v>
      </c>
      <c r="G858" s="43"/>
      <c r="H858" s="43"/>
      <c r="I858" s="231"/>
      <c r="J858" s="43"/>
      <c r="K858" s="43"/>
      <c r="L858" s="47"/>
      <c r="M858" s="232"/>
      <c r="N858" s="233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1348</v>
      </c>
      <c r="AU858" s="20" t="s">
        <v>81</v>
      </c>
    </row>
    <row r="859" s="15" customFormat="1">
      <c r="A859" s="15"/>
      <c r="B859" s="257"/>
      <c r="C859" s="258"/>
      <c r="D859" s="236" t="s">
        <v>225</v>
      </c>
      <c r="E859" s="259" t="s">
        <v>19</v>
      </c>
      <c r="F859" s="260" t="s">
        <v>237</v>
      </c>
      <c r="G859" s="258"/>
      <c r="H859" s="259" t="s">
        <v>19</v>
      </c>
      <c r="I859" s="261"/>
      <c r="J859" s="258"/>
      <c r="K859" s="258"/>
      <c r="L859" s="262"/>
      <c r="M859" s="263"/>
      <c r="N859" s="264"/>
      <c r="O859" s="264"/>
      <c r="P859" s="264"/>
      <c r="Q859" s="264"/>
      <c r="R859" s="264"/>
      <c r="S859" s="264"/>
      <c r="T859" s="26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6" t="s">
        <v>225</v>
      </c>
      <c r="AU859" s="266" t="s">
        <v>81</v>
      </c>
      <c r="AV859" s="15" t="s">
        <v>79</v>
      </c>
      <c r="AW859" s="15" t="s">
        <v>33</v>
      </c>
      <c r="AX859" s="15" t="s">
        <v>72</v>
      </c>
      <c r="AY859" s="266" t="s">
        <v>214</v>
      </c>
    </row>
    <row r="860" s="15" customFormat="1">
      <c r="A860" s="15"/>
      <c r="B860" s="257"/>
      <c r="C860" s="258"/>
      <c r="D860" s="236" t="s">
        <v>225</v>
      </c>
      <c r="E860" s="259" t="s">
        <v>19</v>
      </c>
      <c r="F860" s="260" t="s">
        <v>1350</v>
      </c>
      <c r="G860" s="258"/>
      <c r="H860" s="259" t="s">
        <v>19</v>
      </c>
      <c r="I860" s="261"/>
      <c r="J860" s="258"/>
      <c r="K860" s="258"/>
      <c r="L860" s="262"/>
      <c r="M860" s="263"/>
      <c r="N860" s="264"/>
      <c r="O860" s="264"/>
      <c r="P860" s="264"/>
      <c r="Q860" s="264"/>
      <c r="R860" s="264"/>
      <c r="S860" s="264"/>
      <c r="T860" s="26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6" t="s">
        <v>225</v>
      </c>
      <c r="AU860" s="266" t="s">
        <v>81</v>
      </c>
      <c r="AV860" s="15" t="s">
        <v>79</v>
      </c>
      <c r="AW860" s="15" t="s">
        <v>33</v>
      </c>
      <c r="AX860" s="15" t="s">
        <v>72</v>
      </c>
      <c r="AY860" s="266" t="s">
        <v>214</v>
      </c>
    </row>
    <row r="861" s="13" customFormat="1">
      <c r="A861" s="13"/>
      <c r="B861" s="234"/>
      <c r="C861" s="235"/>
      <c r="D861" s="236" t="s">
        <v>225</v>
      </c>
      <c r="E861" s="237" t="s">
        <v>19</v>
      </c>
      <c r="F861" s="238" t="s">
        <v>1351</v>
      </c>
      <c r="G861" s="235"/>
      <c r="H861" s="239">
        <v>172.042</v>
      </c>
      <c r="I861" s="240"/>
      <c r="J861" s="235"/>
      <c r="K861" s="235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225</v>
      </c>
      <c r="AU861" s="245" t="s">
        <v>81</v>
      </c>
      <c r="AV861" s="13" t="s">
        <v>81</v>
      </c>
      <c r="AW861" s="13" t="s">
        <v>33</v>
      </c>
      <c r="AX861" s="13" t="s">
        <v>72</v>
      </c>
      <c r="AY861" s="245" t="s">
        <v>214</v>
      </c>
    </row>
    <row r="862" s="13" customFormat="1">
      <c r="A862" s="13"/>
      <c r="B862" s="234"/>
      <c r="C862" s="235"/>
      <c r="D862" s="236" t="s">
        <v>225</v>
      </c>
      <c r="E862" s="237" t="s">
        <v>19</v>
      </c>
      <c r="F862" s="238" t="s">
        <v>1352</v>
      </c>
      <c r="G862" s="235"/>
      <c r="H862" s="239">
        <v>151.89400000000001</v>
      </c>
      <c r="I862" s="240"/>
      <c r="J862" s="235"/>
      <c r="K862" s="235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225</v>
      </c>
      <c r="AU862" s="245" t="s">
        <v>81</v>
      </c>
      <c r="AV862" s="13" t="s">
        <v>81</v>
      </c>
      <c r="AW862" s="13" t="s">
        <v>33</v>
      </c>
      <c r="AX862" s="13" t="s">
        <v>72</v>
      </c>
      <c r="AY862" s="245" t="s">
        <v>214</v>
      </c>
    </row>
    <row r="863" s="15" customFormat="1">
      <c r="A863" s="15"/>
      <c r="B863" s="257"/>
      <c r="C863" s="258"/>
      <c r="D863" s="236" t="s">
        <v>225</v>
      </c>
      <c r="E863" s="259" t="s">
        <v>19</v>
      </c>
      <c r="F863" s="260" t="s">
        <v>1353</v>
      </c>
      <c r="G863" s="258"/>
      <c r="H863" s="259" t="s">
        <v>19</v>
      </c>
      <c r="I863" s="261"/>
      <c r="J863" s="258"/>
      <c r="K863" s="258"/>
      <c r="L863" s="262"/>
      <c r="M863" s="263"/>
      <c r="N863" s="264"/>
      <c r="O863" s="264"/>
      <c r="P863" s="264"/>
      <c r="Q863" s="264"/>
      <c r="R863" s="264"/>
      <c r="S863" s="264"/>
      <c r="T863" s="26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6" t="s">
        <v>225</v>
      </c>
      <c r="AU863" s="266" t="s">
        <v>81</v>
      </c>
      <c r="AV863" s="15" t="s">
        <v>79</v>
      </c>
      <c r="AW863" s="15" t="s">
        <v>33</v>
      </c>
      <c r="AX863" s="15" t="s">
        <v>72</v>
      </c>
      <c r="AY863" s="266" t="s">
        <v>214</v>
      </c>
    </row>
    <row r="864" s="13" customFormat="1">
      <c r="A864" s="13"/>
      <c r="B864" s="234"/>
      <c r="C864" s="235"/>
      <c r="D864" s="236" t="s">
        <v>225</v>
      </c>
      <c r="E864" s="237" t="s">
        <v>19</v>
      </c>
      <c r="F864" s="238" t="s">
        <v>1354</v>
      </c>
      <c r="G864" s="235"/>
      <c r="H864" s="239">
        <v>59.292000000000002</v>
      </c>
      <c r="I864" s="240"/>
      <c r="J864" s="235"/>
      <c r="K864" s="235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225</v>
      </c>
      <c r="AU864" s="245" t="s">
        <v>81</v>
      </c>
      <c r="AV864" s="13" t="s">
        <v>81</v>
      </c>
      <c r="AW864" s="13" t="s">
        <v>33</v>
      </c>
      <c r="AX864" s="13" t="s">
        <v>72</v>
      </c>
      <c r="AY864" s="245" t="s">
        <v>214</v>
      </c>
    </row>
    <row r="865" s="13" customFormat="1">
      <c r="A865" s="13"/>
      <c r="B865" s="234"/>
      <c r="C865" s="235"/>
      <c r="D865" s="236" t="s">
        <v>225</v>
      </c>
      <c r="E865" s="237" t="s">
        <v>19</v>
      </c>
      <c r="F865" s="238" t="s">
        <v>1355</v>
      </c>
      <c r="G865" s="235"/>
      <c r="H865" s="239">
        <v>29.803999999999998</v>
      </c>
      <c r="I865" s="240"/>
      <c r="J865" s="235"/>
      <c r="K865" s="235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225</v>
      </c>
      <c r="AU865" s="245" t="s">
        <v>81</v>
      </c>
      <c r="AV865" s="13" t="s">
        <v>81</v>
      </c>
      <c r="AW865" s="13" t="s">
        <v>33</v>
      </c>
      <c r="AX865" s="13" t="s">
        <v>72</v>
      </c>
      <c r="AY865" s="245" t="s">
        <v>214</v>
      </c>
    </row>
    <row r="866" s="15" customFormat="1">
      <c r="A866" s="15"/>
      <c r="B866" s="257"/>
      <c r="C866" s="258"/>
      <c r="D866" s="236" t="s">
        <v>225</v>
      </c>
      <c r="E866" s="259" t="s">
        <v>19</v>
      </c>
      <c r="F866" s="260" t="s">
        <v>1356</v>
      </c>
      <c r="G866" s="258"/>
      <c r="H866" s="259" t="s">
        <v>19</v>
      </c>
      <c r="I866" s="261"/>
      <c r="J866" s="258"/>
      <c r="K866" s="258"/>
      <c r="L866" s="262"/>
      <c r="M866" s="263"/>
      <c r="N866" s="264"/>
      <c r="O866" s="264"/>
      <c r="P866" s="264"/>
      <c r="Q866" s="264"/>
      <c r="R866" s="264"/>
      <c r="S866" s="264"/>
      <c r="T866" s="26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66" t="s">
        <v>225</v>
      </c>
      <c r="AU866" s="266" t="s">
        <v>81</v>
      </c>
      <c r="AV866" s="15" t="s">
        <v>79</v>
      </c>
      <c r="AW866" s="15" t="s">
        <v>33</v>
      </c>
      <c r="AX866" s="15" t="s">
        <v>72</v>
      </c>
      <c r="AY866" s="266" t="s">
        <v>214</v>
      </c>
    </row>
    <row r="867" s="13" customFormat="1">
      <c r="A867" s="13"/>
      <c r="B867" s="234"/>
      <c r="C867" s="235"/>
      <c r="D867" s="236" t="s">
        <v>225</v>
      </c>
      <c r="E867" s="237" t="s">
        <v>19</v>
      </c>
      <c r="F867" s="238" t="s">
        <v>1357</v>
      </c>
      <c r="G867" s="235"/>
      <c r="H867" s="239">
        <v>18.512</v>
      </c>
      <c r="I867" s="240"/>
      <c r="J867" s="235"/>
      <c r="K867" s="235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225</v>
      </c>
      <c r="AU867" s="245" t="s">
        <v>81</v>
      </c>
      <c r="AV867" s="13" t="s">
        <v>81</v>
      </c>
      <c r="AW867" s="13" t="s">
        <v>33</v>
      </c>
      <c r="AX867" s="13" t="s">
        <v>72</v>
      </c>
      <c r="AY867" s="245" t="s">
        <v>214</v>
      </c>
    </row>
    <row r="868" s="13" customFormat="1">
      <c r="A868" s="13"/>
      <c r="B868" s="234"/>
      <c r="C868" s="235"/>
      <c r="D868" s="236" t="s">
        <v>225</v>
      </c>
      <c r="E868" s="237" t="s">
        <v>19</v>
      </c>
      <c r="F868" s="238" t="s">
        <v>1358</v>
      </c>
      <c r="G868" s="235"/>
      <c r="H868" s="239">
        <v>39.789999999999999</v>
      </c>
      <c r="I868" s="240"/>
      <c r="J868" s="235"/>
      <c r="K868" s="235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225</v>
      </c>
      <c r="AU868" s="245" t="s">
        <v>81</v>
      </c>
      <c r="AV868" s="13" t="s">
        <v>81</v>
      </c>
      <c r="AW868" s="13" t="s">
        <v>33</v>
      </c>
      <c r="AX868" s="13" t="s">
        <v>72</v>
      </c>
      <c r="AY868" s="245" t="s">
        <v>214</v>
      </c>
    </row>
    <row r="869" s="13" customFormat="1">
      <c r="A869" s="13"/>
      <c r="B869" s="234"/>
      <c r="C869" s="235"/>
      <c r="D869" s="236" t="s">
        <v>225</v>
      </c>
      <c r="E869" s="237" t="s">
        <v>19</v>
      </c>
      <c r="F869" s="238" t="s">
        <v>1359</v>
      </c>
      <c r="G869" s="235"/>
      <c r="H869" s="239">
        <v>49.799999999999997</v>
      </c>
      <c r="I869" s="240"/>
      <c r="J869" s="235"/>
      <c r="K869" s="235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225</v>
      </c>
      <c r="AU869" s="245" t="s">
        <v>81</v>
      </c>
      <c r="AV869" s="13" t="s">
        <v>81</v>
      </c>
      <c r="AW869" s="13" t="s">
        <v>33</v>
      </c>
      <c r="AX869" s="13" t="s">
        <v>72</v>
      </c>
      <c r="AY869" s="245" t="s">
        <v>214</v>
      </c>
    </row>
    <row r="870" s="13" customFormat="1">
      <c r="A870" s="13"/>
      <c r="B870" s="234"/>
      <c r="C870" s="235"/>
      <c r="D870" s="236" t="s">
        <v>225</v>
      </c>
      <c r="E870" s="237" t="s">
        <v>19</v>
      </c>
      <c r="F870" s="238" t="s">
        <v>1360</v>
      </c>
      <c r="G870" s="235"/>
      <c r="H870" s="239">
        <v>26.800000000000001</v>
      </c>
      <c r="I870" s="240"/>
      <c r="J870" s="235"/>
      <c r="K870" s="235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225</v>
      </c>
      <c r="AU870" s="245" t="s">
        <v>81</v>
      </c>
      <c r="AV870" s="13" t="s">
        <v>81</v>
      </c>
      <c r="AW870" s="13" t="s">
        <v>33</v>
      </c>
      <c r="AX870" s="13" t="s">
        <v>72</v>
      </c>
      <c r="AY870" s="245" t="s">
        <v>214</v>
      </c>
    </row>
    <row r="871" s="13" customFormat="1">
      <c r="A871" s="13"/>
      <c r="B871" s="234"/>
      <c r="C871" s="235"/>
      <c r="D871" s="236" t="s">
        <v>225</v>
      </c>
      <c r="E871" s="237" t="s">
        <v>19</v>
      </c>
      <c r="F871" s="238" t="s">
        <v>1361</v>
      </c>
      <c r="G871" s="235"/>
      <c r="H871" s="239">
        <v>11.800000000000001</v>
      </c>
      <c r="I871" s="240"/>
      <c r="J871" s="235"/>
      <c r="K871" s="235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225</v>
      </c>
      <c r="AU871" s="245" t="s">
        <v>81</v>
      </c>
      <c r="AV871" s="13" t="s">
        <v>81</v>
      </c>
      <c r="AW871" s="13" t="s">
        <v>33</v>
      </c>
      <c r="AX871" s="13" t="s">
        <v>72</v>
      </c>
      <c r="AY871" s="245" t="s">
        <v>214</v>
      </c>
    </row>
    <row r="872" s="14" customFormat="1">
      <c r="A872" s="14"/>
      <c r="B872" s="246"/>
      <c r="C872" s="247"/>
      <c r="D872" s="236" t="s">
        <v>225</v>
      </c>
      <c r="E872" s="248" t="s">
        <v>19</v>
      </c>
      <c r="F872" s="249" t="s">
        <v>227</v>
      </c>
      <c r="G872" s="247"/>
      <c r="H872" s="250">
        <v>559.73400000000004</v>
      </c>
      <c r="I872" s="251"/>
      <c r="J872" s="247"/>
      <c r="K872" s="247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225</v>
      </c>
      <c r="AU872" s="256" t="s">
        <v>81</v>
      </c>
      <c r="AV872" s="14" t="s">
        <v>104</v>
      </c>
      <c r="AW872" s="14" t="s">
        <v>33</v>
      </c>
      <c r="AX872" s="14" t="s">
        <v>72</v>
      </c>
      <c r="AY872" s="256" t="s">
        <v>214</v>
      </c>
    </row>
    <row r="873" s="13" customFormat="1">
      <c r="A873" s="13"/>
      <c r="B873" s="234"/>
      <c r="C873" s="235"/>
      <c r="D873" s="236" t="s">
        <v>225</v>
      </c>
      <c r="E873" s="237" t="s">
        <v>19</v>
      </c>
      <c r="F873" s="238" t="s">
        <v>1362</v>
      </c>
      <c r="G873" s="235"/>
      <c r="H873" s="239">
        <v>-66.200000000000003</v>
      </c>
      <c r="I873" s="240"/>
      <c r="J873" s="235"/>
      <c r="K873" s="235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225</v>
      </c>
      <c r="AU873" s="245" t="s">
        <v>81</v>
      </c>
      <c r="AV873" s="13" t="s">
        <v>81</v>
      </c>
      <c r="AW873" s="13" t="s">
        <v>33</v>
      </c>
      <c r="AX873" s="13" t="s">
        <v>72</v>
      </c>
      <c r="AY873" s="245" t="s">
        <v>214</v>
      </c>
    </row>
    <row r="874" s="14" customFormat="1">
      <c r="A874" s="14"/>
      <c r="B874" s="246"/>
      <c r="C874" s="247"/>
      <c r="D874" s="236" t="s">
        <v>225</v>
      </c>
      <c r="E874" s="248" t="s">
        <v>19</v>
      </c>
      <c r="F874" s="249" t="s">
        <v>227</v>
      </c>
      <c r="G874" s="247"/>
      <c r="H874" s="250">
        <v>-66.200000000000003</v>
      </c>
      <c r="I874" s="251"/>
      <c r="J874" s="247"/>
      <c r="K874" s="247"/>
      <c r="L874" s="252"/>
      <c r="M874" s="253"/>
      <c r="N874" s="254"/>
      <c r="O874" s="254"/>
      <c r="P874" s="254"/>
      <c r="Q874" s="254"/>
      <c r="R874" s="254"/>
      <c r="S874" s="254"/>
      <c r="T874" s="25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6" t="s">
        <v>225</v>
      </c>
      <c r="AU874" s="256" t="s">
        <v>81</v>
      </c>
      <c r="AV874" s="14" t="s">
        <v>104</v>
      </c>
      <c r="AW874" s="14" t="s">
        <v>33</v>
      </c>
      <c r="AX874" s="14" t="s">
        <v>72</v>
      </c>
      <c r="AY874" s="256" t="s">
        <v>214</v>
      </c>
    </row>
    <row r="875" s="16" customFormat="1">
      <c r="A875" s="16"/>
      <c r="B875" s="267"/>
      <c r="C875" s="268"/>
      <c r="D875" s="236" t="s">
        <v>225</v>
      </c>
      <c r="E875" s="269" t="s">
        <v>19</v>
      </c>
      <c r="F875" s="270" t="s">
        <v>246</v>
      </c>
      <c r="G875" s="268"/>
      <c r="H875" s="271">
        <v>493.53399999999999</v>
      </c>
      <c r="I875" s="272"/>
      <c r="J875" s="268"/>
      <c r="K875" s="268"/>
      <c r="L875" s="273"/>
      <c r="M875" s="274"/>
      <c r="N875" s="275"/>
      <c r="O875" s="275"/>
      <c r="P875" s="275"/>
      <c r="Q875" s="275"/>
      <c r="R875" s="275"/>
      <c r="S875" s="275"/>
      <c r="T875" s="27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77" t="s">
        <v>225</v>
      </c>
      <c r="AU875" s="277" t="s">
        <v>81</v>
      </c>
      <c r="AV875" s="16" t="s">
        <v>221</v>
      </c>
      <c r="AW875" s="16" t="s">
        <v>33</v>
      </c>
      <c r="AX875" s="16" t="s">
        <v>79</v>
      </c>
      <c r="AY875" s="277" t="s">
        <v>214</v>
      </c>
    </row>
    <row r="876" s="2" customFormat="1" ht="24.15" customHeight="1">
      <c r="A876" s="41"/>
      <c r="B876" s="42"/>
      <c r="C876" s="216" t="s">
        <v>1363</v>
      </c>
      <c r="D876" s="216" t="s">
        <v>216</v>
      </c>
      <c r="E876" s="217" t="s">
        <v>1364</v>
      </c>
      <c r="F876" s="218" t="s">
        <v>1365</v>
      </c>
      <c r="G876" s="219" t="s">
        <v>282</v>
      </c>
      <c r="H876" s="220">
        <v>3.6859999999999999</v>
      </c>
      <c r="I876" s="221"/>
      <c r="J876" s="222">
        <f>ROUND(I876*H876,2)</f>
        <v>0</v>
      </c>
      <c r="K876" s="218" t="s">
        <v>220</v>
      </c>
      <c r="L876" s="47"/>
      <c r="M876" s="223" t="s">
        <v>19</v>
      </c>
      <c r="N876" s="224" t="s">
        <v>43</v>
      </c>
      <c r="O876" s="87"/>
      <c r="P876" s="225">
        <f>O876*H876</f>
        <v>0</v>
      </c>
      <c r="Q876" s="225">
        <v>0</v>
      </c>
      <c r="R876" s="225">
        <f>Q876*H876</f>
        <v>0</v>
      </c>
      <c r="S876" s="225">
        <v>0</v>
      </c>
      <c r="T876" s="226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7" t="s">
        <v>338</v>
      </c>
      <c r="AT876" s="227" t="s">
        <v>216</v>
      </c>
      <c r="AU876" s="227" t="s">
        <v>81</v>
      </c>
      <c r="AY876" s="20" t="s">
        <v>214</v>
      </c>
      <c r="BE876" s="228">
        <f>IF(N876="základní",J876,0)</f>
        <v>0</v>
      </c>
      <c r="BF876" s="228">
        <f>IF(N876="snížená",J876,0)</f>
        <v>0</v>
      </c>
      <c r="BG876" s="228">
        <f>IF(N876="zákl. přenesená",J876,0)</f>
        <v>0</v>
      </c>
      <c r="BH876" s="228">
        <f>IF(N876="sníž. přenesená",J876,0)</f>
        <v>0</v>
      </c>
      <c r="BI876" s="228">
        <f>IF(N876="nulová",J876,0)</f>
        <v>0</v>
      </c>
      <c r="BJ876" s="20" t="s">
        <v>79</v>
      </c>
      <c r="BK876" s="228">
        <f>ROUND(I876*H876,2)</f>
        <v>0</v>
      </c>
      <c r="BL876" s="20" t="s">
        <v>338</v>
      </c>
      <c r="BM876" s="227" t="s">
        <v>1366</v>
      </c>
    </row>
    <row r="877" s="2" customFormat="1">
      <c r="A877" s="41"/>
      <c r="B877" s="42"/>
      <c r="C877" s="43"/>
      <c r="D877" s="229" t="s">
        <v>223</v>
      </c>
      <c r="E877" s="43"/>
      <c r="F877" s="230" t="s">
        <v>1367</v>
      </c>
      <c r="G877" s="43"/>
      <c r="H877" s="43"/>
      <c r="I877" s="231"/>
      <c r="J877" s="43"/>
      <c r="K877" s="43"/>
      <c r="L877" s="47"/>
      <c r="M877" s="232"/>
      <c r="N877" s="233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223</v>
      </c>
      <c r="AU877" s="20" t="s">
        <v>81</v>
      </c>
    </row>
    <row r="878" s="12" customFormat="1" ht="22.8" customHeight="1">
      <c r="A878" s="12"/>
      <c r="B878" s="200"/>
      <c r="C878" s="201"/>
      <c r="D878" s="202" t="s">
        <v>71</v>
      </c>
      <c r="E878" s="214" t="s">
        <v>1368</v>
      </c>
      <c r="F878" s="214" t="s">
        <v>1369</v>
      </c>
      <c r="G878" s="201"/>
      <c r="H878" s="201"/>
      <c r="I878" s="204"/>
      <c r="J878" s="215">
        <f>BK878</f>
        <v>0</v>
      </c>
      <c r="K878" s="201"/>
      <c r="L878" s="206"/>
      <c r="M878" s="207"/>
      <c r="N878" s="208"/>
      <c r="O878" s="208"/>
      <c r="P878" s="209">
        <f>SUM(P879:P928)</f>
        <v>0</v>
      </c>
      <c r="Q878" s="208"/>
      <c r="R878" s="209">
        <f>SUM(R879:R928)</f>
        <v>4.7725200000000001</v>
      </c>
      <c r="S878" s="208"/>
      <c r="T878" s="210">
        <f>SUM(T879:T928)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11" t="s">
        <v>81</v>
      </c>
      <c r="AT878" s="212" t="s">
        <v>71</v>
      </c>
      <c r="AU878" s="212" t="s">
        <v>79</v>
      </c>
      <c r="AY878" s="211" t="s">
        <v>214</v>
      </c>
      <c r="BK878" s="213">
        <f>SUM(BK879:BK928)</f>
        <v>0</v>
      </c>
    </row>
    <row r="879" s="2" customFormat="1" ht="24.15" customHeight="1">
      <c r="A879" s="41"/>
      <c r="B879" s="42"/>
      <c r="C879" s="216" t="s">
        <v>1370</v>
      </c>
      <c r="D879" s="216" t="s">
        <v>216</v>
      </c>
      <c r="E879" s="217" t="s">
        <v>1371</v>
      </c>
      <c r="F879" s="218" t="s">
        <v>1372</v>
      </c>
      <c r="G879" s="219" t="s">
        <v>219</v>
      </c>
      <c r="H879" s="220">
        <v>269.89499999999998</v>
      </c>
      <c r="I879" s="221"/>
      <c r="J879" s="222">
        <f>ROUND(I879*H879,2)</f>
        <v>0</v>
      </c>
      <c r="K879" s="218" t="s">
        <v>220</v>
      </c>
      <c r="L879" s="47"/>
      <c r="M879" s="223" t="s">
        <v>19</v>
      </c>
      <c r="N879" s="224" t="s">
        <v>43</v>
      </c>
      <c r="O879" s="87"/>
      <c r="P879" s="225">
        <f>O879*H879</f>
        <v>0</v>
      </c>
      <c r="Q879" s="225">
        <v>0.0047000000000000002</v>
      </c>
      <c r="R879" s="225">
        <f>Q879*H879</f>
        <v>1.2685065</v>
      </c>
      <c r="S879" s="225">
        <v>0</v>
      </c>
      <c r="T879" s="226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27" t="s">
        <v>338</v>
      </c>
      <c r="AT879" s="227" t="s">
        <v>216</v>
      </c>
      <c r="AU879" s="227" t="s">
        <v>81</v>
      </c>
      <c r="AY879" s="20" t="s">
        <v>214</v>
      </c>
      <c r="BE879" s="228">
        <f>IF(N879="základní",J879,0)</f>
        <v>0</v>
      </c>
      <c r="BF879" s="228">
        <f>IF(N879="snížená",J879,0)</f>
        <v>0</v>
      </c>
      <c r="BG879" s="228">
        <f>IF(N879="zákl. přenesená",J879,0)</f>
        <v>0</v>
      </c>
      <c r="BH879" s="228">
        <f>IF(N879="sníž. přenesená",J879,0)</f>
        <v>0</v>
      </c>
      <c r="BI879" s="228">
        <f>IF(N879="nulová",J879,0)</f>
        <v>0</v>
      </c>
      <c r="BJ879" s="20" t="s">
        <v>79</v>
      </c>
      <c r="BK879" s="228">
        <f>ROUND(I879*H879,2)</f>
        <v>0</v>
      </c>
      <c r="BL879" s="20" t="s">
        <v>338</v>
      </c>
      <c r="BM879" s="227" t="s">
        <v>1373</v>
      </c>
    </row>
    <row r="880" s="2" customFormat="1">
      <c r="A880" s="41"/>
      <c r="B880" s="42"/>
      <c r="C880" s="43"/>
      <c r="D880" s="229" t="s">
        <v>223</v>
      </c>
      <c r="E880" s="43"/>
      <c r="F880" s="230" t="s">
        <v>1374</v>
      </c>
      <c r="G880" s="43"/>
      <c r="H880" s="43"/>
      <c r="I880" s="231"/>
      <c r="J880" s="43"/>
      <c r="K880" s="43"/>
      <c r="L880" s="47"/>
      <c r="M880" s="232"/>
      <c r="N880" s="233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223</v>
      </c>
      <c r="AU880" s="20" t="s">
        <v>81</v>
      </c>
    </row>
    <row r="881" s="15" customFormat="1">
      <c r="A881" s="15"/>
      <c r="B881" s="257"/>
      <c r="C881" s="258"/>
      <c r="D881" s="236" t="s">
        <v>225</v>
      </c>
      <c r="E881" s="259" t="s">
        <v>19</v>
      </c>
      <c r="F881" s="260" t="s">
        <v>237</v>
      </c>
      <c r="G881" s="258"/>
      <c r="H881" s="259" t="s">
        <v>19</v>
      </c>
      <c r="I881" s="261"/>
      <c r="J881" s="258"/>
      <c r="K881" s="258"/>
      <c r="L881" s="262"/>
      <c r="M881" s="263"/>
      <c r="N881" s="264"/>
      <c r="O881" s="264"/>
      <c r="P881" s="264"/>
      <c r="Q881" s="264"/>
      <c r="R881" s="264"/>
      <c r="S881" s="264"/>
      <c r="T881" s="26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6" t="s">
        <v>225</v>
      </c>
      <c r="AU881" s="266" t="s">
        <v>81</v>
      </c>
      <c r="AV881" s="15" t="s">
        <v>79</v>
      </c>
      <c r="AW881" s="15" t="s">
        <v>33</v>
      </c>
      <c r="AX881" s="15" t="s">
        <v>72</v>
      </c>
      <c r="AY881" s="266" t="s">
        <v>214</v>
      </c>
    </row>
    <row r="882" s="13" customFormat="1">
      <c r="A882" s="13"/>
      <c r="B882" s="234"/>
      <c r="C882" s="235"/>
      <c r="D882" s="236" t="s">
        <v>225</v>
      </c>
      <c r="E882" s="237" t="s">
        <v>19</v>
      </c>
      <c r="F882" s="238" t="s">
        <v>1375</v>
      </c>
      <c r="G882" s="235"/>
      <c r="H882" s="239">
        <v>8.4000000000000004</v>
      </c>
      <c r="I882" s="240"/>
      <c r="J882" s="235"/>
      <c r="K882" s="235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225</v>
      </c>
      <c r="AU882" s="245" t="s">
        <v>81</v>
      </c>
      <c r="AV882" s="13" t="s">
        <v>81</v>
      </c>
      <c r="AW882" s="13" t="s">
        <v>33</v>
      </c>
      <c r="AX882" s="13" t="s">
        <v>72</v>
      </c>
      <c r="AY882" s="245" t="s">
        <v>214</v>
      </c>
    </row>
    <row r="883" s="13" customFormat="1">
      <c r="A883" s="13"/>
      <c r="B883" s="234"/>
      <c r="C883" s="235"/>
      <c r="D883" s="236" t="s">
        <v>225</v>
      </c>
      <c r="E883" s="237" t="s">
        <v>19</v>
      </c>
      <c r="F883" s="238" t="s">
        <v>1376</v>
      </c>
      <c r="G883" s="235"/>
      <c r="H883" s="239">
        <v>8.8499999999999996</v>
      </c>
      <c r="I883" s="240"/>
      <c r="J883" s="235"/>
      <c r="K883" s="235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225</v>
      </c>
      <c r="AU883" s="245" t="s">
        <v>81</v>
      </c>
      <c r="AV883" s="13" t="s">
        <v>81</v>
      </c>
      <c r="AW883" s="13" t="s">
        <v>33</v>
      </c>
      <c r="AX883" s="13" t="s">
        <v>72</v>
      </c>
      <c r="AY883" s="245" t="s">
        <v>214</v>
      </c>
    </row>
    <row r="884" s="13" customFormat="1">
      <c r="A884" s="13"/>
      <c r="B884" s="234"/>
      <c r="C884" s="235"/>
      <c r="D884" s="236" t="s">
        <v>225</v>
      </c>
      <c r="E884" s="237" t="s">
        <v>19</v>
      </c>
      <c r="F884" s="238" t="s">
        <v>1377</v>
      </c>
      <c r="G884" s="235"/>
      <c r="H884" s="239">
        <v>24.123999999999999</v>
      </c>
      <c r="I884" s="240"/>
      <c r="J884" s="235"/>
      <c r="K884" s="235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225</v>
      </c>
      <c r="AU884" s="245" t="s">
        <v>81</v>
      </c>
      <c r="AV884" s="13" t="s">
        <v>81</v>
      </c>
      <c r="AW884" s="13" t="s">
        <v>33</v>
      </c>
      <c r="AX884" s="13" t="s">
        <v>72</v>
      </c>
      <c r="AY884" s="245" t="s">
        <v>214</v>
      </c>
    </row>
    <row r="885" s="13" customFormat="1">
      <c r="A885" s="13"/>
      <c r="B885" s="234"/>
      <c r="C885" s="235"/>
      <c r="D885" s="236" t="s">
        <v>225</v>
      </c>
      <c r="E885" s="237" t="s">
        <v>19</v>
      </c>
      <c r="F885" s="238" t="s">
        <v>540</v>
      </c>
      <c r="G885" s="235"/>
      <c r="H885" s="239">
        <v>71.180000000000007</v>
      </c>
      <c r="I885" s="240"/>
      <c r="J885" s="235"/>
      <c r="K885" s="235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225</v>
      </c>
      <c r="AU885" s="245" t="s">
        <v>81</v>
      </c>
      <c r="AV885" s="13" t="s">
        <v>81</v>
      </c>
      <c r="AW885" s="13" t="s">
        <v>33</v>
      </c>
      <c r="AX885" s="13" t="s">
        <v>72</v>
      </c>
      <c r="AY885" s="245" t="s">
        <v>214</v>
      </c>
    </row>
    <row r="886" s="13" customFormat="1">
      <c r="A886" s="13"/>
      <c r="B886" s="234"/>
      <c r="C886" s="235"/>
      <c r="D886" s="236" t="s">
        <v>225</v>
      </c>
      <c r="E886" s="237" t="s">
        <v>19</v>
      </c>
      <c r="F886" s="238" t="s">
        <v>1378</v>
      </c>
      <c r="G886" s="235"/>
      <c r="H886" s="239">
        <v>46</v>
      </c>
      <c r="I886" s="240"/>
      <c r="J886" s="235"/>
      <c r="K886" s="235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225</v>
      </c>
      <c r="AU886" s="245" t="s">
        <v>81</v>
      </c>
      <c r="AV886" s="13" t="s">
        <v>81</v>
      </c>
      <c r="AW886" s="13" t="s">
        <v>33</v>
      </c>
      <c r="AX886" s="13" t="s">
        <v>72</v>
      </c>
      <c r="AY886" s="245" t="s">
        <v>214</v>
      </c>
    </row>
    <row r="887" s="13" customFormat="1">
      <c r="A887" s="13"/>
      <c r="B887" s="234"/>
      <c r="C887" s="235"/>
      <c r="D887" s="236" t="s">
        <v>225</v>
      </c>
      <c r="E887" s="237" t="s">
        <v>19</v>
      </c>
      <c r="F887" s="238" t="s">
        <v>542</v>
      </c>
      <c r="G887" s="235"/>
      <c r="H887" s="239">
        <v>44.670000000000002</v>
      </c>
      <c r="I887" s="240"/>
      <c r="J887" s="235"/>
      <c r="K887" s="235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225</v>
      </c>
      <c r="AU887" s="245" t="s">
        <v>81</v>
      </c>
      <c r="AV887" s="13" t="s">
        <v>81</v>
      </c>
      <c r="AW887" s="13" t="s">
        <v>33</v>
      </c>
      <c r="AX887" s="13" t="s">
        <v>72</v>
      </c>
      <c r="AY887" s="245" t="s">
        <v>214</v>
      </c>
    </row>
    <row r="888" s="13" customFormat="1">
      <c r="A888" s="13"/>
      <c r="B888" s="234"/>
      <c r="C888" s="235"/>
      <c r="D888" s="236" t="s">
        <v>225</v>
      </c>
      <c r="E888" s="237" t="s">
        <v>19</v>
      </c>
      <c r="F888" s="238" t="s">
        <v>1379</v>
      </c>
      <c r="G888" s="235"/>
      <c r="H888" s="239">
        <v>17.971</v>
      </c>
      <c r="I888" s="240"/>
      <c r="J888" s="235"/>
      <c r="K888" s="235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225</v>
      </c>
      <c r="AU888" s="245" t="s">
        <v>81</v>
      </c>
      <c r="AV888" s="13" t="s">
        <v>81</v>
      </c>
      <c r="AW888" s="13" t="s">
        <v>33</v>
      </c>
      <c r="AX888" s="13" t="s">
        <v>72</v>
      </c>
      <c r="AY888" s="245" t="s">
        <v>214</v>
      </c>
    </row>
    <row r="889" s="13" customFormat="1">
      <c r="A889" s="13"/>
      <c r="B889" s="234"/>
      <c r="C889" s="235"/>
      <c r="D889" s="236" t="s">
        <v>225</v>
      </c>
      <c r="E889" s="237" t="s">
        <v>19</v>
      </c>
      <c r="F889" s="238" t="s">
        <v>544</v>
      </c>
      <c r="G889" s="235"/>
      <c r="H889" s="239">
        <v>27.600000000000001</v>
      </c>
      <c r="I889" s="240"/>
      <c r="J889" s="235"/>
      <c r="K889" s="235"/>
      <c r="L889" s="241"/>
      <c r="M889" s="242"/>
      <c r="N889" s="243"/>
      <c r="O889" s="243"/>
      <c r="P889" s="243"/>
      <c r="Q889" s="243"/>
      <c r="R889" s="243"/>
      <c r="S889" s="243"/>
      <c r="T889" s="24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5" t="s">
        <v>225</v>
      </c>
      <c r="AU889" s="245" t="s">
        <v>81</v>
      </c>
      <c r="AV889" s="13" t="s">
        <v>81</v>
      </c>
      <c r="AW889" s="13" t="s">
        <v>33</v>
      </c>
      <c r="AX889" s="13" t="s">
        <v>72</v>
      </c>
      <c r="AY889" s="245" t="s">
        <v>214</v>
      </c>
    </row>
    <row r="890" s="13" customFormat="1">
      <c r="A890" s="13"/>
      <c r="B890" s="234"/>
      <c r="C890" s="235"/>
      <c r="D890" s="236" t="s">
        <v>225</v>
      </c>
      <c r="E890" s="237" t="s">
        <v>19</v>
      </c>
      <c r="F890" s="238" t="s">
        <v>1380</v>
      </c>
      <c r="G890" s="235"/>
      <c r="H890" s="239">
        <v>21.100000000000001</v>
      </c>
      <c r="I890" s="240"/>
      <c r="J890" s="235"/>
      <c r="K890" s="235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225</v>
      </c>
      <c r="AU890" s="245" t="s">
        <v>81</v>
      </c>
      <c r="AV890" s="13" t="s">
        <v>81</v>
      </c>
      <c r="AW890" s="13" t="s">
        <v>33</v>
      </c>
      <c r="AX890" s="13" t="s">
        <v>72</v>
      </c>
      <c r="AY890" s="245" t="s">
        <v>214</v>
      </c>
    </row>
    <row r="891" s="14" customFormat="1">
      <c r="A891" s="14"/>
      <c r="B891" s="246"/>
      <c r="C891" s="247"/>
      <c r="D891" s="236" t="s">
        <v>225</v>
      </c>
      <c r="E891" s="248" t="s">
        <v>19</v>
      </c>
      <c r="F891" s="249" t="s">
        <v>227</v>
      </c>
      <c r="G891" s="247"/>
      <c r="H891" s="250">
        <v>269.89499999999998</v>
      </c>
      <c r="I891" s="251"/>
      <c r="J891" s="247"/>
      <c r="K891" s="247"/>
      <c r="L891" s="252"/>
      <c r="M891" s="253"/>
      <c r="N891" s="254"/>
      <c r="O891" s="254"/>
      <c r="P891" s="254"/>
      <c r="Q891" s="254"/>
      <c r="R891" s="254"/>
      <c r="S891" s="254"/>
      <c r="T891" s="25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6" t="s">
        <v>225</v>
      </c>
      <c r="AU891" s="256" t="s">
        <v>81</v>
      </c>
      <c r="AV891" s="14" t="s">
        <v>104</v>
      </c>
      <c r="AW891" s="14" t="s">
        <v>33</v>
      </c>
      <c r="AX891" s="14" t="s">
        <v>79</v>
      </c>
      <c r="AY891" s="256" t="s">
        <v>214</v>
      </c>
    </row>
    <row r="892" s="2" customFormat="1" ht="16.5" customHeight="1">
      <c r="A892" s="41"/>
      <c r="B892" s="42"/>
      <c r="C892" s="278" t="s">
        <v>1381</v>
      </c>
      <c r="D892" s="278" t="s">
        <v>300</v>
      </c>
      <c r="E892" s="279" t="s">
        <v>1382</v>
      </c>
      <c r="F892" s="280" t="s">
        <v>1383</v>
      </c>
      <c r="G892" s="281" t="s">
        <v>219</v>
      </c>
      <c r="H892" s="282">
        <v>283.38999999999999</v>
      </c>
      <c r="I892" s="283"/>
      <c r="J892" s="284">
        <f>ROUND(I892*H892,2)</f>
        <v>0</v>
      </c>
      <c r="K892" s="280" t="s">
        <v>220</v>
      </c>
      <c r="L892" s="285"/>
      <c r="M892" s="286" t="s">
        <v>19</v>
      </c>
      <c r="N892" s="287" t="s">
        <v>43</v>
      </c>
      <c r="O892" s="87"/>
      <c r="P892" s="225">
        <f>O892*H892</f>
        <v>0</v>
      </c>
      <c r="Q892" s="225">
        <v>0.0117</v>
      </c>
      <c r="R892" s="225">
        <f>Q892*H892</f>
        <v>3.3156629999999998</v>
      </c>
      <c r="S892" s="225">
        <v>0</v>
      </c>
      <c r="T892" s="226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7" t="s">
        <v>461</v>
      </c>
      <c r="AT892" s="227" t="s">
        <v>300</v>
      </c>
      <c r="AU892" s="227" t="s">
        <v>81</v>
      </c>
      <c r="AY892" s="20" t="s">
        <v>214</v>
      </c>
      <c r="BE892" s="228">
        <f>IF(N892="základní",J892,0)</f>
        <v>0</v>
      </c>
      <c r="BF892" s="228">
        <f>IF(N892="snížená",J892,0)</f>
        <v>0</v>
      </c>
      <c r="BG892" s="228">
        <f>IF(N892="zákl. přenesená",J892,0)</f>
        <v>0</v>
      </c>
      <c r="BH892" s="228">
        <f>IF(N892="sníž. přenesená",J892,0)</f>
        <v>0</v>
      </c>
      <c r="BI892" s="228">
        <f>IF(N892="nulová",J892,0)</f>
        <v>0</v>
      </c>
      <c r="BJ892" s="20" t="s">
        <v>79</v>
      </c>
      <c r="BK892" s="228">
        <f>ROUND(I892*H892,2)</f>
        <v>0</v>
      </c>
      <c r="BL892" s="20" t="s">
        <v>338</v>
      </c>
      <c r="BM892" s="227" t="s">
        <v>1384</v>
      </c>
    </row>
    <row r="893" s="13" customFormat="1">
      <c r="A893" s="13"/>
      <c r="B893" s="234"/>
      <c r="C893" s="235"/>
      <c r="D893" s="236" t="s">
        <v>225</v>
      </c>
      <c r="E893" s="235"/>
      <c r="F893" s="238" t="s">
        <v>1385</v>
      </c>
      <c r="G893" s="235"/>
      <c r="H893" s="239">
        <v>283.38999999999999</v>
      </c>
      <c r="I893" s="240"/>
      <c r="J893" s="235"/>
      <c r="K893" s="235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225</v>
      </c>
      <c r="AU893" s="245" t="s">
        <v>81</v>
      </c>
      <c r="AV893" s="13" t="s">
        <v>81</v>
      </c>
      <c r="AW893" s="13" t="s">
        <v>4</v>
      </c>
      <c r="AX893" s="13" t="s">
        <v>79</v>
      </c>
      <c r="AY893" s="245" t="s">
        <v>214</v>
      </c>
    </row>
    <row r="894" s="2" customFormat="1" ht="21.75" customHeight="1">
      <c r="A894" s="41"/>
      <c r="B894" s="42"/>
      <c r="C894" s="216" t="s">
        <v>1386</v>
      </c>
      <c r="D894" s="216" t="s">
        <v>216</v>
      </c>
      <c r="E894" s="217" t="s">
        <v>1387</v>
      </c>
      <c r="F894" s="218" t="s">
        <v>1388</v>
      </c>
      <c r="G894" s="219" t="s">
        <v>219</v>
      </c>
      <c r="H894" s="220">
        <v>81.221000000000004</v>
      </c>
      <c r="I894" s="221"/>
      <c r="J894" s="222">
        <f>ROUND(I894*H894,2)</f>
        <v>0</v>
      </c>
      <c r="K894" s="218" t="s">
        <v>220</v>
      </c>
      <c r="L894" s="47"/>
      <c r="M894" s="223" t="s">
        <v>19</v>
      </c>
      <c r="N894" s="224" t="s">
        <v>43</v>
      </c>
      <c r="O894" s="87"/>
      <c r="P894" s="225">
        <f>O894*H894</f>
        <v>0</v>
      </c>
      <c r="Q894" s="225">
        <v>0</v>
      </c>
      <c r="R894" s="225">
        <f>Q894*H894</f>
        <v>0</v>
      </c>
      <c r="S894" s="225">
        <v>0</v>
      </c>
      <c r="T894" s="226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27" t="s">
        <v>338</v>
      </c>
      <c r="AT894" s="227" t="s">
        <v>216</v>
      </c>
      <c r="AU894" s="227" t="s">
        <v>81</v>
      </c>
      <c r="AY894" s="20" t="s">
        <v>214</v>
      </c>
      <c r="BE894" s="228">
        <f>IF(N894="základní",J894,0)</f>
        <v>0</v>
      </c>
      <c r="BF894" s="228">
        <f>IF(N894="snížená",J894,0)</f>
        <v>0</v>
      </c>
      <c r="BG894" s="228">
        <f>IF(N894="zákl. přenesená",J894,0)</f>
        <v>0</v>
      </c>
      <c r="BH894" s="228">
        <f>IF(N894="sníž. přenesená",J894,0)</f>
        <v>0</v>
      </c>
      <c r="BI894" s="228">
        <f>IF(N894="nulová",J894,0)</f>
        <v>0</v>
      </c>
      <c r="BJ894" s="20" t="s">
        <v>79</v>
      </c>
      <c r="BK894" s="228">
        <f>ROUND(I894*H894,2)</f>
        <v>0</v>
      </c>
      <c r="BL894" s="20" t="s">
        <v>338</v>
      </c>
      <c r="BM894" s="227" t="s">
        <v>1389</v>
      </c>
    </row>
    <row r="895" s="2" customFormat="1">
      <c r="A895" s="41"/>
      <c r="B895" s="42"/>
      <c r="C895" s="43"/>
      <c r="D895" s="229" t="s">
        <v>223</v>
      </c>
      <c r="E895" s="43"/>
      <c r="F895" s="230" t="s">
        <v>1390</v>
      </c>
      <c r="G895" s="43"/>
      <c r="H895" s="43"/>
      <c r="I895" s="231"/>
      <c r="J895" s="43"/>
      <c r="K895" s="43"/>
      <c r="L895" s="47"/>
      <c r="M895" s="232"/>
      <c r="N895" s="233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223</v>
      </c>
      <c r="AU895" s="20" t="s">
        <v>81</v>
      </c>
    </row>
    <row r="896" s="15" customFormat="1">
      <c r="A896" s="15"/>
      <c r="B896" s="257"/>
      <c r="C896" s="258"/>
      <c r="D896" s="236" t="s">
        <v>225</v>
      </c>
      <c r="E896" s="259" t="s">
        <v>19</v>
      </c>
      <c r="F896" s="260" t="s">
        <v>237</v>
      </c>
      <c r="G896" s="258"/>
      <c r="H896" s="259" t="s">
        <v>19</v>
      </c>
      <c r="I896" s="261"/>
      <c r="J896" s="258"/>
      <c r="K896" s="258"/>
      <c r="L896" s="262"/>
      <c r="M896" s="263"/>
      <c r="N896" s="264"/>
      <c r="O896" s="264"/>
      <c r="P896" s="264"/>
      <c r="Q896" s="264"/>
      <c r="R896" s="264"/>
      <c r="S896" s="264"/>
      <c r="T896" s="26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6" t="s">
        <v>225</v>
      </c>
      <c r="AU896" s="266" t="s">
        <v>81</v>
      </c>
      <c r="AV896" s="15" t="s">
        <v>79</v>
      </c>
      <c r="AW896" s="15" t="s">
        <v>33</v>
      </c>
      <c r="AX896" s="15" t="s">
        <v>72</v>
      </c>
      <c r="AY896" s="266" t="s">
        <v>214</v>
      </c>
    </row>
    <row r="897" s="13" customFormat="1">
      <c r="A897" s="13"/>
      <c r="B897" s="234"/>
      <c r="C897" s="235"/>
      <c r="D897" s="236" t="s">
        <v>225</v>
      </c>
      <c r="E897" s="237" t="s">
        <v>19</v>
      </c>
      <c r="F897" s="238" t="s">
        <v>1375</v>
      </c>
      <c r="G897" s="235"/>
      <c r="H897" s="239">
        <v>8.4000000000000004</v>
      </c>
      <c r="I897" s="240"/>
      <c r="J897" s="235"/>
      <c r="K897" s="235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225</v>
      </c>
      <c r="AU897" s="245" t="s">
        <v>81</v>
      </c>
      <c r="AV897" s="13" t="s">
        <v>81</v>
      </c>
      <c r="AW897" s="13" t="s">
        <v>33</v>
      </c>
      <c r="AX897" s="13" t="s">
        <v>72</v>
      </c>
      <c r="AY897" s="245" t="s">
        <v>214</v>
      </c>
    </row>
    <row r="898" s="13" customFormat="1">
      <c r="A898" s="13"/>
      <c r="B898" s="234"/>
      <c r="C898" s="235"/>
      <c r="D898" s="236" t="s">
        <v>225</v>
      </c>
      <c r="E898" s="237" t="s">
        <v>19</v>
      </c>
      <c r="F898" s="238" t="s">
        <v>1376</v>
      </c>
      <c r="G898" s="235"/>
      <c r="H898" s="239">
        <v>8.8499999999999996</v>
      </c>
      <c r="I898" s="240"/>
      <c r="J898" s="235"/>
      <c r="K898" s="235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225</v>
      </c>
      <c r="AU898" s="245" t="s">
        <v>81</v>
      </c>
      <c r="AV898" s="13" t="s">
        <v>81</v>
      </c>
      <c r="AW898" s="13" t="s">
        <v>33</v>
      </c>
      <c r="AX898" s="13" t="s">
        <v>72</v>
      </c>
      <c r="AY898" s="245" t="s">
        <v>214</v>
      </c>
    </row>
    <row r="899" s="13" customFormat="1">
      <c r="A899" s="13"/>
      <c r="B899" s="234"/>
      <c r="C899" s="235"/>
      <c r="D899" s="236" t="s">
        <v>225</v>
      </c>
      <c r="E899" s="237" t="s">
        <v>19</v>
      </c>
      <c r="F899" s="238" t="s">
        <v>1378</v>
      </c>
      <c r="G899" s="235"/>
      <c r="H899" s="239">
        <v>46</v>
      </c>
      <c r="I899" s="240"/>
      <c r="J899" s="235"/>
      <c r="K899" s="235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225</v>
      </c>
      <c r="AU899" s="245" t="s">
        <v>81</v>
      </c>
      <c r="AV899" s="13" t="s">
        <v>81</v>
      </c>
      <c r="AW899" s="13" t="s">
        <v>33</v>
      </c>
      <c r="AX899" s="13" t="s">
        <v>72</v>
      </c>
      <c r="AY899" s="245" t="s">
        <v>214</v>
      </c>
    </row>
    <row r="900" s="13" customFormat="1">
      <c r="A900" s="13"/>
      <c r="B900" s="234"/>
      <c r="C900" s="235"/>
      <c r="D900" s="236" t="s">
        <v>225</v>
      </c>
      <c r="E900" s="237" t="s">
        <v>19</v>
      </c>
      <c r="F900" s="238" t="s">
        <v>1379</v>
      </c>
      <c r="G900" s="235"/>
      <c r="H900" s="239">
        <v>17.971</v>
      </c>
      <c r="I900" s="240"/>
      <c r="J900" s="235"/>
      <c r="K900" s="235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225</v>
      </c>
      <c r="AU900" s="245" t="s">
        <v>81</v>
      </c>
      <c r="AV900" s="13" t="s">
        <v>81</v>
      </c>
      <c r="AW900" s="13" t="s">
        <v>33</v>
      </c>
      <c r="AX900" s="13" t="s">
        <v>72</v>
      </c>
      <c r="AY900" s="245" t="s">
        <v>214</v>
      </c>
    </row>
    <row r="901" s="14" customFormat="1">
      <c r="A901" s="14"/>
      <c r="B901" s="246"/>
      <c r="C901" s="247"/>
      <c r="D901" s="236" t="s">
        <v>225</v>
      </c>
      <c r="E901" s="248" t="s">
        <v>19</v>
      </c>
      <c r="F901" s="249" t="s">
        <v>227</v>
      </c>
      <c r="G901" s="247"/>
      <c r="H901" s="250">
        <v>81.221000000000004</v>
      </c>
      <c r="I901" s="251"/>
      <c r="J901" s="247"/>
      <c r="K901" s="247"/>
      <c r="L901" s="252"/>
      <c r="M901" s="253"/>
      <c r="N901" s="254"/>
      <c r="O901" s="254"/>
      <c r="P901" s="254"/>
      <c r="Q901" s="254"/>
      <c r="R901" s="254"/>
      <c r="S901" s="254"/>
      <c r="T901" s="25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6" t="s">
        <v>225</v>
      </c>
      <c r="AU901" s="256" t="s">
        <v>81</v>
      </c>
      <c r="AV901" s="14" t="s">
        <v>104</v>
      </c>
      <c r="AW901" s="14" t="s">
        <v>33</v>
      </c>
      <c r="AX901" s="14" t="s">
        <v>79</v>
      </c>
      <c r="AY901" s="256" t="s">
        <v>214</v>
      </c>
    </row>
    <row r="902" s="2" customFormat="1" ht="16.5" customHeight="1">
      <c r="A902" s="41"/>
      <c r="B902" s="42"/>
      <c r="C902" s="216" t="s">
        <v>1391</v>
      </c>
      <c r="D902" s="216" t="s">
        <v>216</v>
      </c>
      <c r="E902" s="217" t="s">
        <v>1392</v>
      </c>
      <c r="F902" s="218" t="s">
        <v>1393</v>
      </c>
      <c r="G902" s="219" t="s">
        <v>274</v>
      </c>
      <c r="H902" s="220">
        <v>57.420000000000002</v>
      </c>
      <c r="I902" s="221"/>
      <c r="J902" s="222">
        <f>ROUND(I902*H902,2)</f>
        <v>0</v>
      </c>
      <c r="K902" s="218" t="s">
        <v>220</v>
      </c>
      <c r="L902" s="47"/>
      <c r="M902" s="223" t="s">
        <v>19</v>
      </c>
      <c r="N902" s="224" t="s">
        <v>43</v>
      </c>
      <c r="O902" s="87"/>
      <c r="P902" s="225">
        <f>O902*H902</f>
        <v>0</v>
      </c>
      <c r="Q902" s="225">
        <v>0.00055000000000000003</v>
      </c>
      <c r="R902" s="225">
        <f>Q902*H902</f>
        <v>0.031581000000000005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338</v>
      </c>
      <c r="AT902" s="227" t="s">
        <v>216</v>
      </c>
      <c r="AU902" s="227" t="s">
        <v>81</v>
      </c>
      <c r="AY902" s="20" t="s">
        <v>214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79</v>
      </c>
      <c r="BK902" s="228">
        <f>ROUND(I902*H902,2)</f>
        <v>0</v>
      </c>
      <c r="BL902" s="20" t="s">
        <v>338</v>
      </c>
      <c r="BM902" s="227" t="s">
        <v>1394</v>
      </c>
    </row>
    <row r="903" s="2" customFormat="1">
      <c r="A903" s="41"/>
      <c r="B903" s="42"/>
      <c r="C903" s="43"/>
      <c r="D903" s="229" t="s">
        <v>223</v>
      </c>
      <c r="E903" s="43"/>
      <c r="F903" s="230" t="s">
        <v>1395</v>
      </c>
      <c r="G903" s="43"/>
      <c r="H903" s="43"/>
      <c r="I903" s="231"/>
      <c r="J903" s="43"/>
      <c r="K903" s="43"/>
      <c r="L903" s="47"/>
      <c r="M903" s="232"/>
      <c r="N903" s="233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223</v>
      </c>
      <c r="AU903" s="20" t="s">
        <v>81</v>
      </c>
    </row>
    <row r="904" s="13" customFormat="1">
      <c r="A904" s="13"/>
      <c r="B904" s="234"/>
      <c r="C904" s="235"/>
      <c r="D904" s="236" t="s">
        <v>225</v>
      </c>
      <c r="E904" s="237" t="s">
        <v>19</v>
      </c>
      <c r="F904" s="238" t="s">
        <v>1396</v>
      </c>
      <c r="G904" s="235"/>
      <c r="H904" s="239">
        <v>57.420000000000002</v>
      </c>
      <c r="I904" s="240"/>
      <c r="J904" s="235"/>
      <c r="K904" s="235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225</v>
      </c>
      <c r="AU904" s="245" t="s">
        <v>81</v>
      </c>
      <c r="AV904" s="13" t="s">
        <v>81</v>
      </c>
      <c r="AW904" s="13" t="s">
        <v>33</v>
      </c>
      <c r="AX904" s="13" t="s">
        <v>72</v>
      </c>
      <c r="AY904" s="245" t="s">
        <v>214</v>
      </c>
    </row>
    <row r="905" s="14" customFormat="1">
      <c r="A905" s="14"/>
      <c r="B905" s="246"/>
      <c r="C905" s="247"/>
      <c r="D905" s="236" t="s">
        <v>225</v>
      </c>
      <c r="E905" s="248" t="s">
        <v>19</v>
      </c>
      <c r="F905" s="249" t="s">
        <v>227</v>
      </c>
      <c r="G905" s="247"/>
      <c r="H905" s="250">
        <v>57.420000000000002</v>
      </c>
      <c r="I905" s="251"/>
      <c r="J905" s="247"/>
      <c r="K905" s="247"/>
      <c r="L905" s="252"/>
      <c r="M905" s="253"/>
      <c r="N905" s="254"/>
      <c r="O905" s="254"/>
      <c r="P905" s="254"/>
      <c r="Q905" s="254"/>
      <c r="R905" s="254"/>
      <c r="S905" s="254"/>
      <c r="T905" s="25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6" t="s">
        <v>225</v>
      </c>
      <c r="AU905" s="256" t="s">
        <v>81</v>
      </c>
      <c r="AV905" s="14" t="s">
        <v>104</v>
      </c>
      <c r="AW905" s="14" t="s">
        <v>33</v>
      </c>
      <c r="AX905" s="14" t="s">
        <v>79</v>
      </c>
      <c r="AY905" s="256" t="s">
        <v>214</v>
      </c>
    </row>
    <row r="906" s="2" customFormat="1" ht="16.5" customHeight="1">
      <c r="A906" s="41"/>
      <c r="B906" s="42"/>
      <c r="C906" s="216" t="s">
        <v>1397</v>
      </c>
      <c r="D906" s="216" t="s">
        <v>216</v>
      </c>
      <c r="E906" s="217" t="s">
        <v>1398</v>
      </c>
      <c r="F906" s="218" t="s">
        <v>1399</v>
      </c>
      <c r="G906" s="219" t="s">
        <v>274</v>
      </c>
      <c r="H906" s="220">
        <v>151.602</v>
      </c>
      <c r="I906" s="221"/>
      <c r="J906" s="222">
        <f>ROUND(I906*H906,2)</f>
        <v>0</v>
      </c>
      <c r="K906" s="218" t="s">
        <v>220</v>
      </c>
      <c r="L906" s="47"/>
      <c r="M906" s="223" t="s">
        <v>19</v>
      </c>
      <c r="N906" s="224" t="s">
        <v>43</v>
      </c>
      <c r="O906" s="87"/>
      <c r="P906" s="225">
        <f>O906*H906</f>
        <v>0</v>
      </c>
      <c r="Q906" s="225">
        <v>0.00050000000000000001</v>
      </c>
      <c r="R906" s="225">
        <f>Q906*H906</f>
        <v>0.075801000000000007</v>
      </c>
      <c r="S906" s="225">
        <v>0</v>
      </c>
      <c r="T906" s="226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7" t="s">
        <v>338</v>
      </c>
      <c r="AT906" s="227" t="s">
        <v>216</v>
      </c>
      <c r="AU906" s="227" t="s">
        <v>81</v>
      </c>
      <c r="AY906" s="20" t="s">
        <v>214</v>
      </c>
      <c r="BE906" s="228">
        <f>IF(N906="základní",J906,0)</f>
        <v>0</v>
      </c>
      <c r="BF906" s="228">
        <f>IF(N906="snížená",J906,0)</f>
        <v>0</v>
      </c>
      <c r="BG906" s="228">
        <f>IF(N906="zákl. přenesená",J906,0)</f>
        <v>0</v>
      </c>
      <c r="BH906" s="228">
        <f>IF(N906="sníž. přenesená",J906,0)</f>
        <v>0</v>
      </c>
      <c r="BI906" s="228">
        <f>IF(N906="nulová",J906,0)</f>
        <v>0</v>
      </c>
      <c r="BJ906" s="20" t="s">
        <v>79</v>
      </c>
      <c r="BK906" s="228">
        <f>ROUND(I906*H906,2)</f>
        <v>0</v>
      </c>
      <c r="BL906" s="20" t="s">
        <v>338</v>
      </c>
      <c r="BM906" s="227" t="s">
        <v>1400</v>
      </c>
    </row>
    <row r="907" s="2" customFormat="1">
      <c r="A907" s="41"/>
      <c r="B907" s="42"/>
      <c r="C907" s="43"/>
      <c r="D907" s="229" t="s">
        <v>223</v>
      </c>
      <c r="E907" s="43"/>
      <c r="F907" s="230" t="s">
        <v>1401</v>
      </c>
      <c r="G907" s="43"/>
      <c r="H907" s="43"/>
      <c r="I907" s="231"/>
      <c r="J907" s="43"/>
      <c r="K907" s="43"/>
      <c r="L907" s="47"/>
      <c r="M907" s="232"/>
      <c r="N907" s="233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223</v>
      </c>
      <c r="AU907" s="20" t="s">
        <v>81</v>
      </c>
    </row>
    <row r="908" s="15" customFormat="1">
      <c r="A908" s="15"/>
      <c r="B908" s="257"/>
      <c r="C908" s="258"/>
      <c r="D908" s="236" t="s">
        <v>225</v>
      </c>
      <c r="E908" s="259" t="s">
        <v>19</v>
      </c>
      <c r="F908" s="260" t="s">
        <v>237</v>
      </c>
      <c r="G908" s="258"/>
      <c r="H908" s="259" t="s">
        <v>19</v>
      </c>
      <c r="I908" s="261"/>
      <c r="J908" s="258"/>
      <c r="K908" s="258"/>
      <c r="L908" s="262"/>
      <c r="M908" s="263"/>
      <c r="N908" s="264"/>
      <c r="O908" s="264"/>
      <c r="P908" s="264"/>
      <c r="Q908" s="264"/>
      <c r="R908" s="264"/>
      <c r="S908" s="264"/>
      <c r="T908" s="26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6" t="s">
        <v>225</v>
      </c>
      <c r="AU908" s="266" t="s">
        <v>81</v>
      </c>
      <c r="AV908" s="15" t="s">
        <v>79</v>
      </c>
      <c r="AW908" s="15" t="s">
        <v>33</v>
      </c>
      <c r="AX908" s="15" t="s">
        <v>72</v>
      </c>
      <c r="AY908" s="266" t="s">
        <v>214</v>
      </c>
    </row>
    <row r="909" s="13" customFormat="1">
      <c r="A909" s="13"/>
      <c r="B909" s="234"/>
      <c r="C909" s="235"/>
      <c r="D909" s="236" t="s">
        <v>225</v>
      </c>
      <c r="E909" s="237" t="s">
        <v>19</v>
      </c>
      <c r="F909" s="238" t="s">
        <v>1402</v>
      </c>
      <c r="G909" s="235"/>
      <c r="H909" s="239">
        <v>4.9000000000000004</v>
      </c>
      <c r="I909" s="240"/>
      <c r="J909" s="235"/>
      <c r="K909" s="235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225</v>
      </c>
      <c r="AU909" s="245" t="s">
        <v>81</v>
      </c>
      <c r="AV909" s="13" t="s">
        <v>81</v>
      </c>
      <c r="AW909" s="13" t="s">
        <v>33</v>
      </c>
      <c r="AX909" s="13" t="s">
        <v>72</v>
      </c>
      <c r="AY909" s="245" t="s">
        <v>214</v>
      </c>
    </row>
    <row r="910" s="13" customFormat="1">
      <c r="A910" s="13"/>
      <c r="B910" s="234"/>
      <c r="C910" s="235"/>
      <c r="D910" s="236" t="s">
        <v>225</v>
      </c>
      <c r="E910" s="237" t="s">
        <v>19</v>
      </c>
      <c r="F910" s="238" t="s">
        <v>1403</v>
      </c>
      <c r="G910" s="235"/>
      <c r="H910" s="239">
        <v>5.0499999999999998</v>
      </c>
      <c r="I910" s="240"/>
      <c r="J910" s="235"/>
      <c r="K910" s="235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225</v>
      </c>
      <c r="AU910" s="245" t="s">
        <v>81</v>
      </c>
      <c r="AV910" s="13" t="s">
        <v>81</v>
      </c>
      <c r="AW910" s="13" t="s">
        <v>33</v>
      </c>
      <c r="AX910" s="13" t="s">
        <v>72</v>
      </c>
      <c r="AY910" s="245" t="s">
        <v>214</v>
      </c>
    </row>
    <row r="911" s="13" customFormat="1">
      <c r="A911" s="13"/>
      <c r="B911" s="234"/>
      <c r="C911" s="235"/>
      <c r="D911" s="236" t="s">
        <v>225</v>
      </c>
      <c r="E911" s="237" t="s">
        <v>19</v>
      </c>
      <c r="F911" s="238" t="s">
        <v>1404</v>
      </c>
      <c r="G911" s="235"/>
      <c r="H911" s="239">
        <v>13.462</v>
      </c>
      <c r="I911" s="240"/>
      <c r="J911" s="235"/>
      <c r="K911" s="235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225</v>
      </c>
      <c r="AU911" s="245" t="s">
        <v>81</v>
      </c>
      <c r="AV911" s="13" t="s">
        <v>81</v>
      </c>
      <c r="AW911" s="13" t="s">
        <v>33</v>
      </c>
      <c r="AX911" s="13" t="s">
        <v>72</v>
      </c>
      <c r="AY911" s="245" t="s">
        <v>214</v>
      </c>
    </row>
    <row r="912" s="13" customFormat="1">
      <c r="A912" s="13"/>
      <c r="B912" s="234"/>
      <c r="C912" s="235"/>
      <c r="D912" s="236" t="s">
        <v>225</v>
      </c>
      <c r="E912" s="237" t="s">
        <v>19</v>
      </c>
      <c r="F912" s="238" t="s">
        <v>1405</v>
      </c>
      <c r="G912" s="235"/>
      <c r="H912" s="239">
        <v>39.789999999999999</v>
      </c>
      <c r="I912" s="240"/>
      <c r="J912" s="235"/>
      <c r="K912" s="235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225</v>
      </c>
      <c r="AU912" s="245" t="s">
        <v>81</v>
      </c>
      <c r="AV912" s="13" t="s">
        <v>81</v>
      </c>
      <c r="AW912" s="13" t="s">
        <v>33</v>
      </c>
      <c r="AX912" s="13" t="s">
        <v>72</v>
      </c>
      <c r="AY912" s="245" t="s">
        <v>214</v>
      </c>
    </row>
    <row r="913" s="13" customFormat="1">
      <c r="A913" s="13"/>
      <c r="B913" s="234"/>
      <c r="C913" s="235"/>
      <c r="D913" s="236" t="s">
        <v>225</v>
      </c>
      <c r="E913" s="237" t="s">
        <v>19</v>
      </c>
      <c r="F913" s="238" t="s">
        <v>1406</v>
      </c>
      <c r="G913" s="235"/>
      <c r="H913" s="239">
        <v>26.199999999999999</v>
      </c>
      <c r="I913" s="240"/>
      <c r="J913" s="235"/>
      <c r="K913" s="235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225</v>
      </c>
      <c r="AU913" s="245" t="s">
        <v>81</v>
      </c>
      <c r="AV913" s="13" t="s">
        <v>81</v>
      </c>
      <c r="AW913" s="13" t="s">
        <v>33</v>
      </c>
      <c r="AX913" s="13" t="s">
        <v>72</v>
      </c>
      <c r="AY913" s="245" t="s">
        <v>214</v>
      </c>
    </row>
    <row r="914" s="13" customFormat="1">
      <c r="A914" s="13"/>
      <c r="B914" s="234"/>
      <c r="C914" s="235"/>
      <c r="D914" s="236" t="s">
        <v>225</v>
      </c>
      <c r="E914" s="237" t="s">
        <v>19</v>
      </c>
      <c r="F914" s="238" t="s">
        <v>1407</v>
      </c>
      <c r="G914" s="235"/>
      <c r="H914" s="239">
        <v>23.600000000000001</v>
      </c>
      <c r="I914" s="240"/>
      <c r="J914" s="235"/>
      <c r="K914" s="235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225</v>
      </c>
      <c r="AU914" s="245" t="s">
        <v>81</v>
      </c>
      <c r="AV914" s="13" t="s">
        <v>81</v>
      </c>
      <c r="AW914" s="13" t="s">
        <v>33</v>
      </c>
      <c r="AX914" s="13" t="s">
        <v>72</v>
      </c>
      <c r="AY914" s="245" t="s">
        <v>214</v>
      </c>
    </row>
    <row r="915" s="13" customFormat="1">
      <c r="A915" s="13"/>
      <c r="B915" s="234"/>
      <c r="C915" s="235"/>
      <c r="D915" s="236" t="s">
        <v>225</v>
      </c>
      <c r="E915" s="237" t="s">
        <v>19</v>
      </c>
      <c r="F915" s="238" t="s">
        <v>1408</v>
      </c>
      <c r="G915" s="235"/>
      <c r="H915" s="239">
        <v>10.199999999999999</v>
      </c>
      <c r="I915" s="240"/>
      <c r="J915" s="235"/>
      <c r="K915" s="235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225</v>
      </c>
      <c r="AU915" s="245" t="s">
        <v>81</v>
      </c>
      <c r="AV915" s="13" t="s">
        <v>81</v>
      </c>
      <c r="AW915" s="13" t="s">
        <v>33</v>
      </c>
      <c r="AX915" s="13" t="s">
        <v>72</v>
      </c>
      <c r="AY915" s="245" t="s">
        <v>214</v>
      </c>
    </row>
    <row r="916" s="13" customFormat="1">
      <c r="A916" s="13"/>
      <c r="B916" s="234"/>
      <c r="C916" s="235"/>
      <c r="D916" s="236" t="s">
        <v>225</v>
      </c>
      <c r="E916" s="237" t="s">
        <v>19</v>
      </c>
      <c r="F916" s="238" t="s">
        <v>1409</v>
      </c>
      <c r="G916" s="235"/>
      <c r="H916" s="239">
        <v>16.600000000000001</v>
      </c>
      <c r="I916" s="240"/>
      <c r="J916" s="235"/>
      <c r="K916" s="235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225</v>
      </c>
      <c r="AU916" s="245" t="s">
        <v>81</v>
      </c>
      <c r="AV916" s="13" t="s">
        <v>81</v>
      </c>
      <c r="AW916" s="13" t="s">
        <v>33</v>
      </c>
      <c r="AX916" s="13" t="s">
        <v>72</v>
      </c>
      <c r="AY916" s="245" t="s">
        <v>214</v>
      </c>
    </row>
    <row r="917" s="13" customFormat="1">
      <c r="A917" s="13"/>
      <c r="B917" s="234"/>
      <c r="C917" s="235"/>
      <c r="D917" s="236" t="s">
        <v>225</v>
      </c>
      <c r="E917" s="237" t="s">
        <v>19</v>
      </c>
      <c r="F917" s="238" t="s">
        <v>1410</v>
      </c>
      <c r="G917" s="235"/>
      <c r="H917" s="239">
        <v>11.800000000000001</v>
      </c>
      <c r="I917" s="240"/>
      <c r="J917" s="235"/>
      <c r="K917" s="235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225</v>
      </c>
      <c r="AU917" s="245" t="s">
        <v>81</v>
      </c>
      <c r="AV917" s="13" t="s">
        <v>81</v>
      </c>
      <c r="AW917" s="13" t="s">
        <v>33</v>
      </c>
      <c r="AX917" s="13" t="s">
        <v>72</v>
      </c>
      <c r="AY917" s="245" t="s">
        <v>214</v>
      </c>
    </row>
    <row r="918" s="14" customFormat="1">
      <c r="A918" s="14"/>
      <c r="B918" s="246"/>
      <c r="C918" s="247"/>
      <c r="D918" s="236" t="s">
        <v>225</v>
      </c>
      <c r="E918" s="248" t="s">
        <v>19</v>
      </c>
      <c r="F918" s="249" t="s">
        <v>227</v>
      </c>
      <c r="G918" s="247"/>
      <c r="H918" s="250">
        <v>151.602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6" t="s">
        <v>225</v>
      </c>
      <c r="AU918" s="256" t="s">
        <v>81</v>
      </c>
      <c r="AV918" s="14" t="s">
        <v>104</v>
      </c>
      <c r="AW918" s="14" t="s">
        <v>33</v>
      </c>
      <c r="AX918" s="14" t="s">
        <v>79</v>
      </c>
      <c r="AY918" s="256" t="s">
        <v>214</v>
      </c>
    </row>
    <row r="919" s="2" customFormat="1" ht="16.5" customHeight="1">
      <c r="A919" s="41"/>
      <c r="B919" s="42"/>
      <c r="C919" s="216" t="s">
        <v>1411</v>
      </c>
      <c r="D919" s="216" t="s">
        <v>216</v>
      </c>
      <c r="E919" s="217" t="s">
        <v>1412</v>
      </c>
      <c r="F919" s="218" t="s">
        <v>1413</v>
      </c>
      <c r="G919" s="219" t="s">
        <v>219</v>
      </c>
      <c r="H919" s="220">
        <v>269.89499999999998</v>
      </c>
      <c r="I919" s="221"/>
      <c r="J919" s="222">
        <f>ROUND(I919*H919,2)</f>
        <v>0</v>
      </c>
      <c r="K919" s="218" t="s">
        <v>220</v>
      </c>
      <c r="L919" s="47"/>
      <c r="M919" s="223" t="s">
        <v>19</v>
      </c>
      <c r="N919" s="224" t="s">
        <v>43</v>
      </c>
      <c r="O919" s="87"/>
      <c r="P919" s="225">
        <f>O919*H919</f>
        <v>0</v>
      </c>
      <c r="Q919" s="225">
        <v>0.00029999999999999997</v>
      </c>
      <c r="R919" s="225">
        <f>Q919*H919</f>
        <v>0.080968499999999985</v>
      </c>
      <c r="S919" s="225">
        <v>0</v>
      </c>
      <c r="T919" s="226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7" t="s">
        <v>338</v>
      </c>
      <c r="AT919" s="227" t="s">
        <v>216</v>
      </c>
      <c r="AU919" s="227" t="s">
        <v>81</v>
      </c>
      <c r="AY919" s="20" t="s">
        <v>214</v>
      </c>
      <c r="BE919" s="228">
        <f>IF(N919="základní",J919,0)</f>
        <v>0</v>
      </c>
      <c r="BF919" s="228">
        <f>IF(N919="snížená",J919,0)</f>
        <v>0</v>
      </c>
      <c r="BG919" s="228">
        <f>IF(N919="zákl. přenesená",J919,0)</f>
        <v>0</v>
      </c>
      <c r="BH919" s="228">
        <f>IF(N919="sníž. přenesená",J919,0)</f>
        <v>0</v>
      </c>
      <c r="BI919" s="228">
        <f>IF(N919="nulová",J919,0)</f>
        <v>0</v>
      </c>
      <c r="BJ919" s="20" t="s">
        <v>79</v>
      </c>
      <c r="BK919" s="228">
        <f>ROUND(I919*H919,2)</f>
        <v>0</v>
      </c>
      <c r="BL919" s="20" t="s">
        <v>338</v>
      </c>
      <c r="BM919" s="227" t="s">
        <v>1414</v>
      </c>
    </row>
    <row r="920" s="2" customFormat="1">
      <c r="A920" s="41"/>
      <c r="B920" s="42"/>
      <c r="C920" s="43"/>
      <c r="D920" s="229" t="s">
        <v>223</v>
      </c>
      <c r="E920" s="43"/>
      <c r="F920" s="230" t="s">
        <v>1415</v>
      </c>
      <c r="G920" s="43"/>
      <c r="H920" s="43"/>
      <c r="I920" s="231"/>
      <c r="J920" s="43"/>
      <c r="K920" s="43"/>
      <c r="L920" s="47"/>
      <c r="M920" s="232"/>
      <c r="N920" s="233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223</v>
      </c>
      <c r="AU920" s="20" t="s">
        <v>81</v>
      </c>
    </row>
    <row r="921" s="2" customFormat="1" ht="21.75" customHeight="1">
      <c r="A921" s="41"/>
      <c r="B921" s="42"/>
      <c r="C921" s="216" t="s">
        <v>1416</v>
      </c>
      <c r="D921" s="216" t="s">
        <v>216</v>
      </c>
      <c r="E921" s="217" t="s">
        <v>1417</v>
      </c>
      <c r="F921" s="218" t="s">
        <v>1418</v>
      </c>
      <c r="G921" s="219" t="s">
        <v>258</v>
      </c>
      <c r="H921" s="220">
        <v>78</v>
      </c>
      <c r="I921" s="221"/>
      <c r="J921" s="222">
        <f>ROUND(I921*H921,2)</f>
        <v>0</v>
      </c>
      <c r="K921" s="218" t="s">
        <v>220</v>
      </c>
      <c r="L921" s="47"/>
      <c r="M921" s="223" t="s">
        <v>19</v>
      </c>
      <c r="N921" s="224" t="s">
        <v>43</v>
      </c>
      <c r="O921" s="87"/>
      <c r="P921" s="225">
        <f>O921*H921</f>
        <v>0</v>
      </c>
      <c r="Q921" s="225">
        <v>0</v>
      </c>
      <c r="R921" s="225">
        <f>Q921*H921</f>
        <v>0</v>
      </c>
      <c r="S921" s="225">
        <v>0</v>
      </c>
      <c r="T921" s="226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27" t="s">
        <v>338</v>
      </c>
      <c r="AT921" s="227" t="s">
        <v>216</v>
      </c>
      <c r="AU921" s="227" t="s">
        <v>81</v>
      </c>
      <c r="AY921" s="20" t="s">
        <v>214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20" t="s">
        <v>79</v>
      </c>
      <c r="BK921" s="228">
        <f>ROUND(I921*H921,2)</f>
        <v>0</v>
      </c>
      <c r="BL921" s="20" t="s">
        <v>338</v>
      </c>
      <c r="BM921" s="227" t="s">
        <v>1419</v>
      </c>
    </row>
    <row r="922" s="2" customFormat="1">
      <c r="A922" s="41"/>
      <c r="B922" s="42"/>
      <c r="C922" s="43"/>
      <c r="D922" s="229" t="s">
        <v>223</v>
      </c>
      <c r="E922" s="43"/>
      <c r="F922" s="230" t="s">
        <v>1420</v>
      </c>
      <c r="G922" s="43"/>
      <c r="H922" s="43"/>
      <c r="I922" s="231"/>
      <c r="J922" s="43"/>
      <c r="K922" s="43"/>
      <c r="L922" s="47"/>
      <c r="M922" s="232"/>
      <c r="N922" s="233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223</v>
      </c>
      <c r="AU922" s="20" t="s">
        <v>81</v>
      </c>
    </row>
    <row r="923" s="2" customFormat="1" ht="24.15" customHeight="1">
      <c r="A923" s="41"/>
      <c r="B923" s="42"/>
      <c r="C923" s="216" t="s">
        <v>1421</v>
      </c>
      <c r="D923" s="216" t="s">
        <v>216</v>
      </c>
      <c r="E923" s="217" t="s">
        <v>1422</v>
      </c>
      <c r="F923" s="218" t="s">
        <v>1423</v>
      </c>
      <c r="G923" s="219" t="s">
        <v>258</v>
      </c>
      <c r="H923" s="220">
        <v>18</v>
      </c>
      <c r="I923" s="221"/>
      <c r="J923" s="222">
        <f>ROUND(I923*H923,2)</f>
        <v>0</v>
      </c>
      <c r="K923" s="218" t="s">
        <v>220</v>
      </c>
      <c r="L923" s="47"/>
      <c r="M923" s="223" t="s">
        <v>19</v>
      </c>
      <c r="N923" s="224" t="s">
        <v>43</v>
      </c>
      <c r="O923" s="87"/>
      <c r="P923" s="225">
        <f>O923*H923</f>
        <v>0</v>
      </c>
      <c r="Q923" s="225">
        <v>0</v>
      </c>
      <c r="R923" s="225">
        <f>Q923*H923</f>
        <v>0</v>
      </c>
      <c r="S923" s="225">
        <v>0</v>
      </c>
      <c r="T923" s="226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27" t="s">
        <v>338</v>
      </c>
      <c r="AT923" s="227" t="s">
        <v>216</v>
      </c>
      <c r="AU923" s="227" t="s">
        <v>81</v>
      </c>
      <c r="AY923" s="20" t="s">
        <v>214</v>
      </c>
      <c r="BE923" s="228">
        <f>IF(N923="základní",J923,0)</f>
        <v>0</v>
      </c>
      <c r="BF923" s="228">
        <f>IF(N923="snížená",J923,0)</f>
        <v>0</v>
      </c>
      <c r="BG923" s="228">
        <f>IF(N923="zákl. přenesená",J923,0)</f>
        <v>0</v>
      </c>
      <c r="BH923" s="228">
        <f>IF(N923="sníž. přenesená",J923,0)</f>
        <v>0</v>
      </c>
      <c r="BI923" s="228">
        <f>IF(N923="nulová",J923,0)</f>
        <v>0</v>
      </c>
      <c r="BJ923" s="20" t="s">
        <v>79</v>
      </c>
      <c r="BK923" s="228">
        <f>ROUND(I923*H923,2)</f>
        <v>0</v>
      </c>
      <c r="BL923" s="20" t="s">
        <v>338</v>
      </c>
      <c r="BM923" s="227" t="s">
        <v>1424</v>
      </c>
    </row>
    <row r="924" s="2" customFormat="1">
      <c r="A924" s="41"/>
      <c r="B924" s="42"/>
      <c r="C924" s="43"/>
      <c r="D924" s="229" t="s">
        <v>223</v>
      </c>
      <c r="E924" s="43"/>
      <c r="F924" s="230" t="s">
        <v>1425</v>
      </c>
      <c r="G924" s="43"/>
      <c r="H924" s="43"/>
      <c r="I924" s="231"/>
      <c r="J924" s="43"/>
      <c r="K924" s="43"/>
      <c r="L924" s="47"/>
      <c r="M924" s="232"/>
      <c r="N924" s="233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223</v>
      </c>
      <c r="AU924" s="20" t="s">
        <v>81</v>
      </c>
    </row>
    <row r="925" s="2" customFormat="1" ht="21.75" customHeight="1">
      <c r="A925" s="41"/>
      <c r="B925" s="42"/>
      <c r="C925" s="216" t="s">
        <v>1426</v>
      </c>
      <c r="D925" s="216" t="s">
        <v>216</v>
      </c>
      <c r="E925" s="217" t="s">
        <v>1427</v>
      </c>
      <c r="F925" s="218" t="s">
        <v>1428</v>
      </c>
      <c r="G925" s="219" t="s">
        <v>258</v>
      </c>
      <c r="H925" s="220">
        <v>14</v>
      </c>
      <c r="I925" s="221"/>
      <c r="J925" s="222">
        <f>ROUND(I925*H925,2)</f>
        <v>0</v>
      </c>
      <c r="K925" s="218" t="s">
        <v>220</v>
      </c>
      <c r="L925" s="47"/>
      <c r="M925" s="223" t="s">
        <v>19</v>
      </c>
      <c r="N925" s="224" t="s">
        <v>43</v>
      </c>
      <c r="O925" s="87"/>
      <c r="P925" s="225">
        <f>O925*H925</f>
        <v>0</v>
      </c>
      <c r="Q925" s="225">
        <v>0</v>
      </c>
      <c r="R925" s="225">
        <f>Q925*H925</f>
        <v>0</v>
      </c>
      <c r="S925" s="225">
        <v>0</v>
      </c>
      <c r="T925" s="226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7" t="s">
        <v>338</v>
      </c>
      <c r="AT925" s="227" t="s">
        <v>216</v>
      </c>
      <c r="AU925" s="227" t="s">
        <v>81</v>
      </c>
      <c r="AY925" s="20" t="s">
        <v>214</v>
      </c>
      <c r="BE925" s="228">
        <f>IF(N925="základní",J925,0)</f>
        <v>0</v>
      </c>
      <c r="BF925" s="228">
        <f>IF(N925="snížená",J925,0)</f>
        <v>0</v>
      </c>
      <c r="BG925" s="228">
        <f>IF(N925="zákl. přenesená",J925,0)</f>
        <v>0</v>
      </c>
      <c r="BH925" s="228">
        <f>IF(N925="sníž. přenesená",J925,0)</f>
        <v>0</v>
      </c>
      <c r="BI925" s="228">
        <f>IF(N925="nulová",J925,0)</f>
        <v>0</v>
      </c>
      <c r="BJ925" s="20" t="s">
        <v>79</v>
      </c>
      <c r="BK925" s="228">
        <f>ROUND(I925*H925,2)</f>
        <v>0</v>
      </c>
      <c r="BL925" s="20" t="s">
        <v>338</v>
      </c>
      <c r="BM925" s="227" t="s">
        <v>1429</v>
      </c>
    </row>
    <row r="926" s="2" customFormat="1">
      <c r="A926" s="41"/>
      <c r="B926" s="42"/>
      <c r="C926" s="43"/>
      <c r="D926" s="229" t="s">
        <v>223</v>
      </c>
      <c r="E926" s="43"/>
      <c r="F926" s="230" t="s">
        <v>1430</v>
      </c>
      <c r="G926" s="43"/>
      <c r="H926" s="43"/>
      <c r="I926" s="231"/>
      <c r="J926" s="43"/>
      <c r="K926" s="43"/>
      <c r="L926" s="47"/>
      <c r="M926" s="232"/>
      <c r="N926" s="233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223</v>
      </c>
      <c r="AU926" s="20" t="s">
        <v>81</v>
      </c>
    </row>
    <row r="927" s="2" customFormat="1" ht="24.15" customHeight="1">
      <c r="A927" s="41"/>
      <c r="B927" s="42"/>
      <c r="C927" s="216" t="s">
        <v>1431</v>
      </c>
      <c r="D927" s="216" t="s">
        <v>216</v>
      </c>
      <c r="E927" s="217" t="s">
        <v>1432</v>
      </c>
      <c r="F927" s="218" t="s">
        <v>1433</v>
      </c>
      <c r="G927" s="219" t="s">
        <v>282</v>
      </c>
      <c r="H927" s="220">
        <v>4.7729999999999997</v>
      </c>
      <c r="I927" s="221"/>
      <c r="J927" s="222">
        <f>ROUND(I927*H927,2)</f>
        <v>0</v>
      </c>
      <c r="K927" s="218" t="s">
        <v>220</v>
      </c>
      <c r="L927" s="47"/>
      <c r="M927" s="223" t="s">
        <v>19</v>
      </c>
      <c r="N927" s="224" t="s">
        <v>43</v>
      </c>
      <c r="O927" s="87"/>
      <c r="P927" s="225">
        <f>O927*H927</f>
        <v>0</v>
      </c>
      <c r="Q927" s="225">
        <v>0</v>
      </c>
      <c r="R927" s="225">
        <f>Q927*H927</f>
        <v>0</v>
      </c>
      <c r="S927" s="225">
        <v>0</v>
      </c>
      <c r="T927" s="226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7" t="s">
        <v>338</v>
      </c>
      <c r="AT927" s="227" t="s">
        <v>216</v>
      </c>
      <c r="AU927" s="227" t="s">
        <v>81</v>
      </c>
      <c r="AY927" s="20" t="s">
        <v>214</v>
      </c>
      <c r="BE927" s="228">
        <f>IF(N927="základní",J927,0)</f>
        <v>0</v>
      </c>
      <c r="BF927" s="228">
        <f>IF(N927="snížená",J927,0)</f>
        <v>0</v>
      </c>
      <c r="BG927" s="228">
        <f>IF(N927="zákl. přenesená",J927,0)</f>
        <v>0</v>
      </c>
      <c r="BH927" s="228">
        <f>IF(N927="sníž. přenesená",J927,0)</f>
        <v>0</v>
      </c>
      <c r="BI927" s="228">
        <f>IF(N927="nulová",J927,0)</f>
        <v>0</v>
      </c>
      <c r="BJ927" s="20" t="s">
        <v>79</v>
      </c>
      <c r="BK927" s="228">
        <f>ROUND(I927*H927,2)</f>
        <v>0</v>
      </c>
      <c r="BL927" s="20" t="s">
        <v>338</v>
      </c>
      <c r="BM927" s="227" t="s">
        <v>1434</v>
      </c>
    </row>
    <row r="928" s="2" customFormat="1">
      <c r="A928" s="41"/>
      <c r="B928" s="42"/>
      <c r="C928" s="43"/>
      <c r="D928" s="229" t="s">
        <v>223</v>
      </c>
      <c r="E928" s="43"/>
      <c r="F928" s="230" t="s">
        <v>1435</v>
      </c>
      <c r="G928" s="43"/>
      <c r="H928" s="43"/>
      <c r="I928" s="231"/>
      <c r="J928" s="43"/>
      <c r="K928" s="43"/>
      <c r="L928" s="47"/>
      <c r="M928" s="232"/>
      <c r="N928" s="233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223</v>
      </c>
      <c r="AU928" s="20" t="s">
        <v>81</v>
      </c>
    </row>
    <row r="929" s="12" customFormat="1" ht="22.8" customHeight="1">
      <c r="A929" s="12"/>
      <c r="B929" s="200"/>
      <c r="C929" s="201"/>
      <c r="D929" s="202" t="s">
        <v>71</v>
      </c>
      <c r="E929" s="214" t="s">
        <v>1436</v>
      </c>
      <c r="F929" s="214" t="s">
        <v>1437</v>
      </c>
      <c r="G929" s="201"/>
      <c r="H929" s="201"/>
      <c r="I929" s="204"/>
      <c r="J929" s="215">
        <f>BK929</f>
        <v>0</v>
      </c>
      <c r="K929" s="201"/>
      <c r="L929" s="206"/>
      <c r="M929" s="207"/>
      <c r="N929" s="208"/>
      <c r="O929" s="208"/>
      <c r="P929" s="209">
        <f>SUM(P930:P958)</f>
        <v>0</v>
      </c>
      <c r="Q929" s="208"/>
      <c r="R929" s="209">
        <f>SUM(R930:R958)</f>
        <v>0.78479591000000004</v>
      </c>
      <c r="S929" s="208"/>
      <c r="T929" s="210">
        <f>SUM(T930:T958)</f>
        <v>0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211" t="s">
        <v>81</v>
      </c>
      <c r="AT929" s="212" t="s">
        <v>71</v>
      </c>
      <c r="AU929" s="212" t="s">
        <v>79</v>
      </c>
      <c r="AY929" s="211" t="s">
        <v>214</v>
      </c>
      <c r="BK929" s="213">
        <f>SUM(BK930:BK958)</f>
        <v>0</v>
      </c>
    </row>
    <row r="930" s="2" customFormat="1" ht="24.15" customHeight="1">
      <c r="A930" s="41"/>
      <c r="B930" s="42"/>
      <c r="C930" s="216" t="s">
        <v>1438</v>
      </c>
      <c r="D930" s="216" t="s">
        <v>216</v>
      </c>
      <c r="E930" s="217" t="s">
        <v>1439</v>
      </c>
      <c r="F930" s="218" t="s">
        <v>1440</v>
      </c>
      <c r="G930" s="219" t="s">
        <v>219</v>
      </c>
      <c r="H930" s="220">
        <v>2609.6550000000002</v>
      </c>
      <c r="I930" s="221"/>
      <c r="J930" s="222">
        <f>ROUND(I930*H930,2)</f>
        <v>0</v>
      </c>
      <c r="K930" s="218" t="s">
        <v>220</v>
      </c>
      <c r="L930" s="47"/>
      <c r="M930" s="223" t="s">
        <v>19</v>
      </c>
      <c r="N930" s="224" t="s">
        <v>43</v>
      </c>
      <c r="O930" s="87"/>
      <c r="P930" s="225">
        <f>O930*H930</f>
        <v>0</v>
      </c>
      <c r="Q930" s="225">
        <v>0.00022000000000000001</v>
      </c>
      <c r="R930" s="225">
        <f>Q930*H930</f>
        <v>0.57412410000000003</v>
      </c>
      <c r="S930" s="225">
        <v>0</v>
      </c>
      <c r="T930" s="226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27" t="s">
        <v>338</v>
      </c>
      <c r="AT930" s="227" t="s">
        <v>216</v>
      </c>
      <c r="AU930" s="227" t="s">
        <v>81</v>
      </c>
      <c r="AY930" s="20" t="s">
        <v>214</v>
      </c>
      <c r="BE930" s="228">
        <f>IF(N930="základní",J930,0)</f>
        <v>0</v>
      </c>
      <c r="BF930" s="228">
        <f>IF(N930="snížená",J930,0)</f>
        <v>0</v>
      </c>
      <c r="BG930" s="228">
        <f>IF(N930="zákl. přenesená",J930,0)</f>
        <v>0</v>
      </c>
      <c r="BH930" s="228">
        <f>IF(N930="sníž. přenesená",J930,0)</f>
        <v>0</v>
      </c>
      <c r="BI930" s="228">
        <f>IF(N930="nulová",J930,0)</f>
        <v>0</v>
      </c>
      <c r="BJ930" s="20" t="s">
        <v>79</v>
      </c>
      <c r="BK930" s="228">
        <f>ROUND(I930*H930,2)</f>
        <v>0</v>
      </c>
      <c r="BL930" s="20" t="s">
        <v>338</v>
      </c>
      <c r="BM930" s="227" t="s">
        <v>1441</v>
      </c>
    </row>
    <row r="931" s="2" customFormat="1">
      <c r="A931" s="41"/>
      <c r="B931" s="42"/>
      <c r="C931" s="43"/>
      <c r="D931" s="229" t="s">
        <v>223</v>
      </c>
      <c r="E931" s="43"/>
      <c r="F931" s="230" t="s">
        <v>1442</v>
      </c>
      <c r="G931" s="43"/>
      <c r="H931" s="43"/>
      <c r="I931" s="231"/>
      <c r="J931" s="43"/>
      <c r="K931" s="43"/>
      <c r="L931" s="47"/>
      <c r="M931" s="232"/>
      <c r="N931" s="233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223</v>
      </c>
      <c r="AU931" s="20" t="s">
        <v>81</v>
      </c>
    </row>
    <row r="932" s="15" customFormat="1">
      <c r="A932" s="15"/>
      <c r="B932" s="257"/>
      <c r="C932" s="258"/>
      <c r="D932" s="236" t="s">
        <v>225</v>
      </c>
      <c r="E932" s="259" t="s">
        <v>19</v>
      </c>
      <c r="F932" s="260" t="s">
        <v>1443</v>
      </c>
      <c r="G932" s="258"/>
      <c r="H932" s="259" t="s">
        <v>19</v>
      </c>
      <c r="I932" s="261"/>
      <c r="J932" s="258"/>
      <c r="K932" s="258"/>
      <c r="L932" s="262"/>
      <c r="M932" s="263"/>
      <c r="N932" s="264"/>
      <c r="O932" s="264"/>
      <c r="P932" s="264"/>
      <c r="Q932" s="264"/>
      <c r="R932" s="264"/>
      <c r="S932" s="264"/>
      <c r="T932" s="26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66" t="s">
        <v>225</v>
      </c>
      <c r="AU932" s="266" t="s">
        <v>81</v>
      </c>
      <c r="AV932" s="15" t="s">
        <v>79</v>
      </c>
      <c r="AW932" s="15" t="s">
        <v>33</v>
      </c>
      <c r="AX932" s="15" t="s">
        <v>72</v>
      </c>
      <c r="AY932" s="266" t="s">
        <v>214</v>
      </c>
    </row>
    <row r="933" s="15" customFormat="1">
      <c r="A933" s="15"/>
      <c r="B933" s="257"/>
      <c r="C933" s="258"/>
      <c r="D933" s="236" t="s">
        <v>225</v>
      </c>
      <c r="E933" s="259" t="s">
        <v>19</v>
      </c>
      <c r="F933" s="260" t="s">
        <v>1444</v>
      </c>
      <c r="G933" s="258"/>
      <c r="H933" s="259" t="s">
        <v>19</v>
      </c>
      <c r="I933" s="261"/>
      <c r="J933" s="258"/>
      <c r="K933" s="258"/>
      <c r="L933" s="262"/>
      <c r="M933" s="263"/>
      <c r="N933" s="264"/>
      <c r="O933" s="264"/>
      <c r="P933" s="264"/>
      <c r="Q933" s="264"/>
      <c r="R933" s="264"/>
      <c r="S933" s="264"/>
      <c r="T933" s="26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6" t="s">
        <v>225</v>
      </c>
      <c r="AU933" s="266" t="s">
        <v>81</v>
      </c>
      <c r="AV933" s="15" t="s">
        <v>79</v>
      </c>
      <c r="AW933" s="15" t="s">
        <v>33</v>
      </c>
      <c r="AX933" s="15" t="s">
        <v>72</v>
      </c>
      <c r="AY933" s="266" t="s">
        <v>214</v>
      </c>
    </row>
    <row r="934" s="13" customFormat="1">
      <c r="A934" s="13"/>
      <c r="B934" s="234"/>
      <c r="C934" s="235"/>
      <c r="D934" s="236" t="s">
        <v>225</v>
      </c>
      <c r="E934" s="237" t="s">
        <v>19</v>
      </c>
      <c r="F934" s="238" t="s">
        <v>1445</v>
      </c>
      <c r="G934" s="235"/>
      <c r="H934" s="239">
        <v>599.32600000000002</v>
      </c>
      <c r="I934" s="240"/>
      <c r="J934" s="235"/>
      <c r="K934" s="235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225</v>
      </c>
      <c r="AU934" s="245" t="s">
        <v>81</v>
      </c>
      <c r="AV934" s="13" t="s">
        <v>81</v>
      </c>
      <c r="AW934" s="13" t="s">
        <v>33</v>
      </c>
      <c r="AX934" s="13" t="s">
        <v>72</v>
      </c>
      <c r="AY934" s="245" t="s">
        <v>214</v>
      </c>
    </row>
    <row r="935" s="15" customFormat="1">
      <c r="A935" s="15"/>
      <c r="B935" s="257"/>
      <c r="C935" s="258"/>
      <c r="D935" s="236" t="s">
        <v>225</v>
      </c>
      <c r="E935" s="259" t="s">
        <v>19</v>
      </c>
      <c r="F935" s="260" t="s">
        <v>1446</v>
      </c>
      <c r="G935" s="258"/>
      <c r="H935" s="259" t="s">
        <v>19</v>
      </c>
      <c r="I935" s="261"/>
      <c r="J935" s="258"/>
      <c r="K935" s="258"/>
      <c r="L935" s="262"/>
      <c r="M935" s="263"/>
      <c r="N935" s="264"/>
      <c r="O935" s="264"/>
      <c r="P935" s="264"/>
      <c r="Q935" s="264"/>
      <c r="R935" s="264"/>
      <c r="S935" s="264"/>
      <c r="T935" s="26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6" t="s">
        <v>225</v>
      </c>
      <c r="AU935" s="266" t="s">
        <v>81</v>
      </c>
      <c r="AV935" s="15" t="s">
        <v>79</v>
      </c>
      <c r="AW935" s="15" t="s">
        <v>33</v>
      </c>
      <c r="AX935" s="15" t="s">
        <v>72</v>
      </c>
      <c r="AY935" s="266" t="s">
        <v>214</v>
      </c>
    </row>
    <row r="936" s="13" customFormat="1">
      <c r="A936" s="13"/>
      <c r="B936" s="234"/>
      <c r="C936" s="235"/>
      <c r="D936" s="236" t="s">
        <v>225</v>
      </c>
      <c r="E936" s="237" t="s">
        <v>19</v>
      </c>
      <c r="F936" s="238" t="s">
        <v>1447</v>
      </c>
      <c r="G936" s="235"/>
      <c r="H936" s="239">
        <v>1803.9290000000001</v>
      </c>
      <c r="I936" s="240"/>
      <c r="J936" s="235"/>
      <c r="K936" s="235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225</v>
      </c>
      <c r="AU936" s="245" t="s">
        <v>81</v>
      </c>
      <c r="AV936" s="13" t="s">
        <v>81</v>
      </c>
      <c r="AW936" s="13" t="s">
        <v>33</v>
      </c>
      <c r="AX936" s="13" t="s">
        <v>72</v>
      </c>
      <c r="AY936" s="245" t="s">
        <v>214</v>
      </c>
    </row>
    <row r="937" s="15" customFormat="1">
      <c r="A937" s="15"/>
      <c r="B937" s="257"/>
      <c r="C937" s="258"/>
      <c r="D937" s="236" t="s">
        <v>225</v>
      </c>
      <c r="E937" s="259" t="s">
        <v>19</v>
      </c>
      <c r="F937" s="260" t="s">
        <v>1448</v>
      </c>
      <c r="G937" s="258"/>
      <c r="H937" s="259" t="s">
        <v>19</v>
      </c>
      <c r="I937" s="261"/>
      <c r="J937" s="258"/>
      <c r="K937" s="258"/>
      <c r="L937" s="262"/>
      <c r="M937" s="263"/>
      <c r="N937" s="264"/>
      <c r="O937" s="264"/>
      <c r="P937" s="264"/>
      <c r="Q937" s="264"/>
      <c r="R937" s="264"/>
      <c r="S937" s="264"/>
      <c r="T937" s="26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6" t="s">
        <v>225</v>
      </c>
      <c r="AU937" s="266" t="s">
        <v>81</v>
      </c>
      <c r="AV937" s="15" t="s">
        <v>79</v>
      </c>
      <c r="AW937" s="15" t="s">
        <v>33</v>
      </c>
      <c r="AX937" s="15" t="s">
        <v>72</v>
      </c>
      <c r="AY937" s="266" t="s">
        <v>214</v>
      </c>
    </row>
    <row r="938" s="13" customFormat="1">
      <c r="A938" s="13"/>
      <c r="B938" s="234"/>
      <c r="C938" s="235"/>
      <c r="D938" s="236" t="s">
        <v>225</v>
      </c>
      <c r="E938" s="237" t="s">
        <v>19</v>
      </c>
      <c r="F938" s="238" t="s">
        <v>1449</v>
      </c>
      <c r="G938" s="235"/>
      <c r="H938" s="239">
        <v>206.40000000000001</v>
      </c>
      <c r="I938" s="240"/>
      <c r="J938" s="235"/>
      <c r="K938" s="235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225</v>
      </c>
      <c r="AU938" s="245" t="s">
        <v>81</v>
      </c>
      <c r="AV938" s="13" t="s">
        <v>81</v>
      </c>
      <c r="AW938" s="13" t="s">
        <v>33</v>
      </c>
      <c r="AX938" s="13" t="s">
        <v>72</v>
      </c>
      <c r="AY938" s="245" t="s">
        <v>214</v>
      </c>
    </row>
    <row r="939" s="14" customFormat="1">
      <c r="A939" s="14"/>
      <c r="B939" s="246"/>
      <c r="C939" s="247"/>
      <c r="D939" s="236" t="s">
        <v>225</v>
      </c>
      <c r="E939" s="248" t="s">
        <v>19</v>
      </c>
      <c r="F939" s="249" t="s">
        <v>227</v>
      </c>
      <c r="G939" s="247"/>
      <c r="H939" s="250">
        <v>2609.6550000000002</v>
      </c>
      <c r="I939" s="251"/>
      <c r="J939" s="247"/>
      <c r="K939" s="247"/>
      <c r="L939" s="252"/>
      <c r="M939" s="253"/>
      <c r="N939" s="254"/>
      <c r="O939" s="254"/>
      <c r="P939" s="254"/>
      <c r="Q939" s="254"/>
      <c r="R939" s="254"/>
      <c r="S939" s="254"/>
      <c r="T939" s="25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6" t="s">
        <v>225</v>
      </c>
      <c r="AU939" s="256" t="s">
        <v>81</v>
      </c>
      <c r="AV939" s="14" t="s">
        <v>104</v>
      </c>
      <c r="AW939" s="14" t="s">
        <v>33</v>
      </c>
      <c r="AX939" s="14" t="s">
        <v>79</v>
      </c>
      <c r="AY939" s="256" t="s">
        <v>214</v>
      </c>
    </row>
    <row r="940" s="2" customFormat="1" ht="16.5" customHeight="1">
      <c r="A940" s="41"/>
      <c r="B940" s="42"/>
      <c r="C940" s="216" t="s">
        <v>1450</v>
      </c>
      <c r="D940" s="216" t="s">
        <v>216</v>
      </c>
      <c r="E940" s="217" t="s">
        <v>1451</v>
      </c>
      <c r="F940" s="218" t="s">
        <v>1452</v>
      </c>
      <c r="G940" s="219" t="s">
        <v>219</v>
      </c>
      <c r="H940" s="220">
        <v>2.2000000000000002</v>
      </c>
      <c r="I940" s="221"/>
      <c r="J940" s="222">
        <f>ROUND(I940*H940,2)</f>
        <v>0</v>
      </c>
      <c r="K940" s="218" t="s">
        <v>220</v>
      </c>
      <c r="L940" s="47"/>
      <c r="M940" s="223" t="s">
        <v>19</v>
      </c>
      <c r="N940" s="224" t="s">
        <v>43</v>
      </c>
      <c r="O940" s="87"/>
      <c r="P940" s="225">
        <f>O940*H940</f>
        <v>0</v>
      </c>
      <c r="Q940" s="225">
        <v>0.00013999999999999999</v>
      </c>
      <c r="R940" s="225">
        <f>Q940*H940</f>
        <v>0.00030800000000000001</v>
      </c>
      <c r="S940" s="225">
        <v>0</v>
      </c>
      <c r="T940" s="226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7" t="s">
        <v>338</v>
      </c>
      <c r="AT940" s="227" t="s">
        <v>216</v>
      </c>
      <c r="AU940" s="227" t="s">
        <v>81</v>
      </c>
      <c r="AY940" s="20" t="s">
        <v>214</v>
      </c>
      <c r="BE940" s="228">
        <f>IF(N940="základní",J940,0)</f>
        <v>0</v>
      </c>
      <c r="BF940" s="228">
        <f>IF(N940="snížená",J940,0)</f>
        <v>0</v>
      </c>
      <c r="BG940" s="228">
        <f>IF(N940="zákl. přenesená",J940,0)</f>
        <v>0</v>
      </c>
      <c r="BH940" s="228">
        <f>IF(N940="sníž. přenesená",J940,0)</f>
        <v>0</v>
      </c>
      <c r="BI940" s="228">
        <f>IF(N940="nulová",J940,0)</f>
        <v>0</v>
      </c>
      <c r="BJ940" s="20" t="s">
        <v>79</v>
      </c>
      <c r="BK940" s="228">
        <f>ROUND(I940*H940,2)</f>
        <v>0</v>
      </c>
      <c r="BL940" s="20" t="s">
        <v>338</v>
      </c>
      <c r="BM940" s="227" t="s">
        <v>1453</v>
      </c>
    </row>
    <row r="941" s="2" customFormat="1">
      <c r="A941" s="41"/>
      <c r="B941" s="42"/>
      <c r="C941" s="43"/>
      <c r="D941" s="229" t="s">
        <v>223</v>
      </c>
      <c r="E941" s="43"/>
      <c r="F941" s="230" t="s">
        <v>1454</v>
      </c>
      <c r="G941" s="43"/>
      <c r="H941" s="43"/>
      <c r="I941" s="231"/>
      <c r="J941" s="43"/>
      <c r="K941" s="43"/>
      <c r="L941" s="47"/>
      <c r="M941" s="232"/>
      <c r="N941" s="233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223</v>
      </c>
      <c r="AU941" s="20" t="s">
        <v>81</v>
      </c>
    </row>
    <row r="942" s="13" customFormat="1">
      <c r="A942" s="13"/>
      <c r="B942" s="234"/>
      <c r="C942" s="235"/>
      <c r="D942" s="236" t="s">
        <v>225</v>
      </c>
      <c r="E942" s="237" t="s">
        <v>19</v>
      </c>
      <c r="F942" s="238" t="s">
        <v>1455</v>
      </c>
      <c r="G942" s="235"/>
      <c r="H942" s="239">
        <v>2.2000000000000002</v>
      </c>
      <c r="I942" s="240"/>
      <c r="J942" s="235"/>
      <c r="K942" s="235"/>
      <c r="L942" s="241"/>
      <c r="M942" s="242"/>
      <c r="N942" s="243"/>
      <c r="O942" s="243"/>
      <c r="P942" s="243"/>
      <c r="Q942" s="243"/>
      <c r="R942" s="243"/>
      <c r="S942" s="243"/>
      <c r="T942" s="24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5" t="s">
        <v>225</v>
      </c>
      <c r="AU942" s="245" t="s">
        <v>81</v>
      </c>
      <c r="AV942" s="13" t="s">
        <v>81</v>
      </c>
      <c r="AW942" s="13" t="s">
        <v>33</v>
      </c>
      <c r="AX942" s="13" t="s">
        <v>72</v>
      </c>
      <c r="AY942" s="245" t="s">
        <v>214</v>
      </c>
    </row>
    <row r="943" s="14" customFormat="1">
      <c r="A943" s="14"/>
      <c r="B943" s="246"/>
      <c r="C943" s="247"/>
      <c r="D943" s="236" t="s">
        <v>225</v>
      </c>
      <c r="E943" s="248" t="s">
        <v>19</v>
      </c>
      <c r="F943" s="249" t="s">
        <v>227</v>
      </c>
      <c r="G943" s="247"/>
      <c r="H943" s="250">
        <v>2.2000000000000002</v>
      </c>
      <c r="I943" s="251"/>
      <c r="J943" s="247"/>
      <c r="K943" s="247"/>
      <c r="L943" s="252"/>
      <c r="M943" s="253"/>
      <c r="N943" s="254"/>
      <c r="O943" s="254"/>
      <c r="P943" s="254"/>
      <c r="Q943" s="254"/>
      <c r="R943" s="254"/>
      <c r="S943" s="254"/>
      <c r="T943" s="25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6" t="s">
        <v>225</v>
      </c>
      <c r="AU943" s="256" t="s">
        <v>81</v>
      </c>
      <c r="AV943" s="14" t="s">
        <v>104</v>
      </c>
      <c r="AW943" s="14" t="s">
        <v>33</v>
      </c>
      <c r="AX943" s="14" t="s">
        <v>79</v>
      </c>
      <c r="AY943" s="256" t="s">
        <v>214</v>
      </c>
    </row>
    <row r="944" s="2" customFormat="1" ht="16.5" customHeight="1">
      <c r="A944" s="41"/>
      <c r="B944" s="42"/>
      <c r="C944" s="216" t="s">
        <v>1456</v>
      </c>
      <c r="D944" s="216" t="s">
        <v>216</v>
      </c>
      <c r="E944" s="217" t="s">
        <v>1457</v>
      </c>
      <c r="F944" s="218" t="s">
        <v>1458</v>
      </c>
      <c r="G944" s="219" t="s">
        <v>219</v>
      </c>
      <c r="H944" s="220">
        <v>208.28100000000001</v>
      </c>
      <c r="I944" s="221"/>
      <c r="J944" s="222">
        <f>ROUND(I944*H944,2)</f>
        <v>0</v>
      </c>
      <c r="K944" s="218" t="s">
        <v>220</v>
      </c>
      <c r="L944" s="47"/>
      <c r="M944" s="223" t="s">
        <v>19</v>
      </c>
      <c r="N944" s="224" t="s">
        <v>43</v>
      </c>
      <c r="O944" s="87"/>
      <c r="P944" s="225">
        <f>O944*H944</f>
        <v>0</v>
      </c>
      <c r="Q944" s="225">
        <v>0</v>
      </c>
      <c r="R944" s="225">
        <f>Q944*H944</f>
        <v>0</v>
      </c>
      <c r="S944" s="225">
        <v>0</v>
      </c>
      <c r="T944" s="226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27" t="s">
        <v>338</v>
      </c>
      <c r="AT944" s="227" t="s">
        <v>216</v>
      </c>
      <c r="AU944" s="227" t="s">
        <v>81</v>
      </c>
      <c r="AY944" s="20" t="s">
        <v>214</v>
      </c>
      <c r="BE944" s="228">
        <f>IF(N944="základní",J944,0)</f>
        <v>0</v>
      </c>
      <c r="BF944" s="228">
        <f>IF(N944="snížená",J944,0)</f>
        <v>0</v>
      </c>
      <c r="BG944" s="228">
        <f>IF(N944="zákl. přenesená",J944,0)</f>
        <v>0</v>
      </c>
      <c r="BH944" s="228">
        <f>IF(N944="sníž. přenesená",J944,0)</f>
        <v>0</v>
      </c>
      <c r="BI944" s="228">
        <f>IF(N944="nulová",J944,0)</f>
        <v>0</v>
      </c>
      <c r="BJ944" s="20" t="s">
        <v>79</v>
      </c>
      <c r="BK944" s="228">
        <f>ROUND(I944*H944,2)</f>
        <v>0</v>
      </c>
      <c r="BL944" s="20" t="s">
        <v>338</v>
      </c>
      <c r="BM944" s="227" t="s">
        <v>1459</v>
      </c>
    </row>
    <row r="945" s="2" customFormat="1">
      <c r="A945" s="41"/>
      <c r="B945" s="42"/>
      <c r="C945" s="43"/>
      <c r="D945" s="229" t="s">
        <v>223</v>
      </c>
      <c r="E945" s="43"/>
      <c r="F945" s="230" t="s">
        <v>1460</v>
      </c>
      <c r="G945" s="43"/>
      <c r="H945" s="43"/>
      <c r="I945" s="231"/>
      <c r="J945" s="43"/>
      <c r="K945" s="43"/>
      <c r="L945" s="47"/>
      <c r="M945" s="232"/>
      <c r="N945" s="233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223</v>
      </c>
      <c r="AU945" s="20" t="s">
        <v>81</v>
      </c>
    </row>
    <row r="946" s="15" customFormat="1">
      <c r="A946" s="15"/>
      <c r="B946" s="257"/>
      <c r="C946" s="258"/>
      <c r="D946" s="236" t="s">
        <v>225</v>
      </c>
      <c r="E946" s="259" t="s">
        <v>19</v>
      </c>
      <c r="F946" s="260" t="s">
        <v>237</v>
      </c>
      <c r="G946" s="258"/>
      <c r="H946" s="259" t="s">
        <v>19</v>
      </c>
      <c r="I946" s="261"/>
      <c r="J946" s="258"/>
      <c r="K946" s="258"/>
      <c r="L946" s="262"/>
      <c r="M946" s="263"/>
      <c r="N946" s="264"/>
      <c r="O946" s="264"/>
      <c r="P946" s="264"/>
      <c r="Q946" s="264"/>
      <c r="R946" s="264"/>
      <c r="S946" s="264"/>
      <c r="T946" s="26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6" t="s">
        <v>225</v>
      </c>
      <c r="AU946" s="266" t="s">
        <v>81</v>
      </c>
      <c r="AV946" s="15" t="s">
        <v>79</v>
      </c>
      <c r="AW946" s="15" t="s">
        <v>33</v>
      </c>
      <c r="AX946" s="15" t="s">
        <v>72</v>
      </c>
      <c r="AY946" s="266" t="s">
        <v>214</v>
      </c>
    </row>
    <row r="947" s="13" customFormat="1">
      <c r="A947" s="13"/>
      <c r="B947" s="234"/>
      <c r="C947" s="235"/>
      <c r="D947" s="236" t="s">
        <v>225</v>
      </c>
      <c r="E947" s="237" t="s">
        <v>19</v>
      </c>
      <c r="F947" s="238" t="s">
        <v>1461</v>
      </c>
      <c r="G947" s="235"/>
      <c r="H947" s="239">
        <v>46.354999999999997</v>
      </c>
      <c r="I947" s="240"/>
      <c r="J947" s="235"/>
      <c r="K947" s="235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225</v>
      </c>
      <c r="AU947" s="245" t="s">
        <v>81</v>
      </c>
      <c r="AV947" s="13" t="s">
        <v>81</v>
      </c>
      <c r="AW947" s="13" t="s">
        <v>33</v>
      </c>
      <c r="AX947" s="13" t="s">
        <v>72</v>
      </c>
      <c r="AY947" s="245" t="s">
        <v>214</v>
      </c>
    </row>
    <row r="948" s="13" customFormat="1">
      <c r="A948" s="13"/>
      <c r="B948" s="234"/>
      <c r="C948" s="235"/>
      <c r="D948" s="236" t="s">
        <v>225</v>
      </c>
      <c r="E948" s="237" t="s">
        <v>19</v>
      </c>
      <c r="F948" s="238" t="s">
        <v>1462</v>
      </c>
      <c r="G948" s="235"/>
      <c r="H948" s="239">
        <v>113.726</v>
      </c>
      <c r="I948" s="240"/>
      <c r="J948" s="235"/>
      <c r="K948" s="235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225</v>
      </c>
      <c r="AU948" s="245" t="s">
        <v>81</v>
      </c>
      <c r="AV948" s="13" t="s">
        <v>81</v>
      </c>
      <c r="AW948" s="13" t="s">
        <v>33</v>
      </c>
      <c r="AX948" s="13" t="s">
        <v>72</v>
      </c>
      <c r="AY948" s="245" t="s">
        <v>214</v>
      </c>
    </row>
    <row r="949" s="14" customFormat="1">
      <c r="A949" s="14"/>
      <c r="B949" s="246"/>
      <c r="C949" s="247"/>
      <c r="D949" s="236" t="s">
        <v>225</v>
      </c>
      <c r="E949" s="248" t="s">
        <v>19</v>
      </c>
      <c r="F949" s="249" t="s">
        <v>227</v>
      </c>
      <c r="G949" s="247"/>
      <c r="H949" s="250">
        <v>160.08099999999999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6" t="s">
        <v>225</v>
      </c>
      <c r="AU949" s="256" t="s">
        <v>81</v>
      </c>
      <c r="AV949" s="14" t="s">
        <v>104</v>
      </c>
      <c r="AW949" s="14" t="s">
        <v>33</v>
      </c>
      <c r="AX949" s="14" t="s">
        <v>72</v>
      </c>
      <c r="AY949" s="256" t="s">
        <v>214</v>
      </c>
    </row>
    <row r="950" s="15" customFormat="1">
      <c r="A950" s="15"/>
      <c r="B950" s="257"/>
      <c r="C950" s="258"/>
      <c r="D950" s="236" t="s">
        <v>225</v>
      </c>
      <c r="E950" s="259" t="s">
        <v>19</v>
      </c>
      <c r="F950" s="260" t="s">
        <v>244</v>
      </c>
      <c r="G950" s="258"/>
      <c r="H950" s="259" t="s">
        <v>19</v>
      </c>
      <c r="I950" s="261"/>
      <c r="J950" s="258"/>
      <c r="K950" s="258"/>
      <c r="L950" s="262"/>
      <c r="M950" s="263"/>
      <c r="N950" s="264"/>
      <c r="O950" s="264"/>
      <c r="P950" s="264"/>
      <c r="Q950" s="264"/>
      <c r="R950" s="264"/>
      <c r="S950" s="264"/>
      <c r="T950" s="26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6" t="s">
        <v>225</v>
      </c>
      <c r="AU950" s="266" t="s">
        <v>81</v>
      </c>
      <c r="AV950" s="15" t="s">
        <v>79</v>
      </c>
      <c r="AW950" s="15" t="s">
        <v>33</v>
      </c>
      <c r="AX950" s="15" t="s">
        <v>72</v>
      </c>
      <c r="AY950" s="266" t="s">
        <v>214</v>
      </c>
    </row>
    <row r="951" s="13" customFormat="1">
      <c r="A951" s="13"/>
      <c r="B951" s="234"/>
      <c r="C951" s="235"/>
      <c r="D951" s="236" t="s">
        <v>225</v>
      </c>
      <c r="E951" s="237" t="s">
        <v>19</v>
      </c>
      <c r="F951" s="238" t="s">
        <v>1463</v>
      </c>
      <c r="G951" s="235"/>
      <c r="H951" s="239">
        <v>17.074999999999999</v>
      </c>
      <c r="I951" s="240"/>
      <c r="J951" s="235"/>
      <c r="K951" s="235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225</v>
      </c>
      <c r="AU951" s="245" t="s">
        <v>81</v>
      </c>
      <c r="AV951" s="13" t="s">
        <v>81</v>
      </c>
      <c r="AW951" s="13" t="s">
        <v>33</v>
      </c>
      <c r="AX951" s="13" t="s">
        <v>72</v>
      </c>
      <c r="AY951" s="245" t="s">
        <v>214</v>
      </c>
    </row>
    <row r="952" s="14" customFormat="1">
      <c r="A952" s="14"/>
      <c r="B952" s="246"/>
      <c r="C952" s="247"/>
      <c r="D952" s="236" t="s">
        <v>225</v>
      </c>
      <c r="E952" s="248" t="s">
        <v>19</v>
      </c>
      <c r="F952" s="249" t="s">
        <v>227</v>
      </c>
      <c r="G952" s="247"/>
      <c r="H952" s="250">
        <v>17.074999999999999</v>
      </c>
      <c r="I952" s="251"/>
      <c r="J952" s="247"/>
      <c r="K952" s="247"/>
      <c r="L952" s="252"/>
      <c r="M952" s="253"/>
      <c r="N952" s="254"/>
      <c r="O952" s="254"/>
      <c r="P952" s="254"/>
      <c r="Q952" s="254"/>
      <c r="R952" s="254"/>
      <c r="S952" s="254"/>
      <c r="T952" s="25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6" t="s">
        <v>225</v>
      </c>
      <c r="AU952" s="256" t="s">
        <v>81</v>
      </c>
      <c r="AV952" s="14" t="s">
        <v>104</v>
      </c>
      <c r="AW952" s="14" t="s">
        <v>33</v>
      </c>
      <c r="AX952" s="14" t="s">
        <v>72</v>
      </c>
      <c r="AY952" s="256" t="s">
        <v>214</v>
      </c>
    </row>
    <row r="953" s="15" customFormat="1">
      <c r="A953" s="15"/>
      <c r="B953" s="257"/>
      <c r="C953" s="258"/>
      <c r="D953" s="236" t="s">
        <v>225</v>
      </c>
      <c r="E953" s="259" t="s">
        <v>19</v>
      </c>
      <c r="F953" s="260" t="s">
        <v>1464</v>
      </c>
      <c r="G953" s="258"/>
      <c r="H953" s="259" t="s">
        <v>19</v>
      </c>
      <c r="I953" s="261"/>
      <c r="J953" s="258"/>
      <c r="K953" s="258"/>
      <c r="L953" s="262"/>
      <c r="M953" s="263"/>
      <c r="N953" s="264"/>
      <c r="O953" s="264"/>
      <c r="P953" s="264"/>
      <c r="Q953" s="264"/>
      <c r="R953" s="264"/>
      <c r="S953" s="264"/>
      <c r="T953" s="26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6" t="s">
        <v>225</v>
      </c>
      <c r="AU953" s="266" t="s">
        <v>81</v>
      </c>
      <c r="AV953" s="15" t="s">
        <v>79</v>
      </c>
      <c r="AW953" s="15" t="s">
        <v>33</v>
      </c>
      <c r="AX953" s="15" t="s">
        <v>72</v>
      </c>
      <c r="AY953" s="266" t="s">
        <v>214</v>
      </c>
    </row>
    <row r="954" s="13" customFormat="1">
      <c r="A954" s="13"/>
      <c r="B954" s="234"/>
      <c r="C954" s="235"/>
      <c r="D954" s="236" t="s">
        <v>225</v>
      </c>
      <c r="E954" s="237" t="s">
        <v>19</v>
      </c>
      <c r="F954" s="238" t="s">
        <v>1465</v>
      </c>
      <c r="G954" s="235"/>
      <c r="H954" s="239">
        <v>10.574999999999999</v>
      </c>
      <c r="I954" s="240"/>
      <c r="J954" s="235"/>
      <c r="K954" s="235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225</v>
      </c>
      <c r="AU954" s="245" t="s">
        <v>81</v>
      </c>
      <c r="AV954" s="13" t="s">
        <v>81</v>
      </c>
      <c r="AW954" s="13" t="s">
        <v>33</v>
      </c>
      <c r="AX954" s="13" t="s">
        <v>72</v>
      </c>
      <c r="AY954" s="245" t="s">
        <v>214</v>
      </c>
    </row>
    <row r="955" s="13" customFormat="1">
      <c r="A955" s="13"/>
      <c r="B955" s="234"/>
      <c r="C955" s="235"/>
      <c r="D955" s="236" t="s">
        <v>225</v>
      </c>
      <c r="E955" s="237" t="s">
        <v>19</v>
      </c>
      <c r="F955" s="238" t="s">
        <v>1466</v>
      </c>
      <c r="G955" s="235"/>
      <c r="H955" s="239">
        <v>20.550000000000001</v>
      </c>
      <c r="I955" s="240"/>
      <c r="J955" s="235"/>
      <c r="K955" s="235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225</v>
      </c>
      <c r="AU955" s="245" t="s">
        <v>81</v>
      </c>
      <c r="AV955" s="13" t="s">
        <v>81</v>
      </c>
      <c r="AW955" s="13" t="s">
        <v>33</v>
      </c>
      <c r="AX955" s="13" t="s">
        <v>72</v>
      </c>
      <c r="AY955" s="245" t="s">
        <v>214</v>
      </c>
    </row>
    <row r="956" s="14" customFormat="1">
      <c r="A956" s="14"/>
      <c r="B956" s="246"/>
      <c r="C956" s="247"/>
      <c r="D956" s="236" t="s">
        <v>225</v>
      </c>
      <c r="E956" s="248" t="s">
        <v>19</v>
      </c>
      <c r="F956" s="249" t="s">
        <v>227</v>
      </c>
      <c r="G956" s="247"/>
      <c r="H956" s="250">
        <v>31.125</v>
      </c>
      <c r="I956" s="251"/>
      <c r="J956" s="247"/>
      <c r="K956" s="247"/>
      <c r="L956" s="252"/>
      <c r="M956" s="253"/>
      <c r="N956" s="254"/>
      <c r="O956" s="254"/>
      <c r="P956" s="254"/>
      <c r="Q956" s="254"/>
      <c r="R956" s="254"/>
      <c r="S956" s="254"/>
      <c r="T956" s="25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6" t="s">
        <v>225</v>
      </c>
      <c r="AU956" s="256" t="s">
        <v>81</v>
      </c>
      <c r="AV956" s="14" t="s">
        <v>104</v>
      </c>
      <c r="AW956" s="14" t="s">
        <v>33</v>
      </c>
      <c r="AX956" s="14" t="s">
        <v>72</v>
      </c>
      <c r="AY956" s="256" t="s">
        <v>214</v>
      </c>
    </row>
    <row r="957" s="16" customFormat="1">
      <c r="A957" s="16"/>
      <c r="B957" s="267"/>
      <c r="C957" s="268"/>
      <c r="D957" s="236" t="s">
        <v>225</v>
      </c>
      <c r="E957" s="269" t="s">
        <v>19</v>
      </c>
      <c r="F957" s="270" t="s">
        <v>246</v>
      </c>
      <c r="G957" s="268"/>
      <c r="H957" s="271">
        <v>208.28100000000001</v>
      </c>
      <c r="I957" s="272"/>
      <c r="J957" s="268"/>
      <c r="K957" s="268"/>
      <c r="L957" s="273"/>
      <c r="M957" s="274"/>
      <c r="N957" s="275"/>
      <c r="O957" s="275"/>
      <c r="P957" s="275"/>
      <c r="Q957" s="275"/>
      <c r="R957" s="275"/>
      <c r="S957" s="275"/>
      <c r="T957" s="27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T957" s="277" t="s">
        <v>225</v>
      </c>
      <c r="AU957" s="277" t="s">
        <v>81</v>
      </c>
      <c r="AV957" s="16" t="s">
        <v>221</v>
      </c>
      <c r="AW957" s="16" t="s">
        <v>33</v>
      </c>
      <c r="AX957" s="16" t="s">
        <v>79</v>
      </c>
      <c r="AY957" s="277" t="s">
        <v>214</v>
      </c>
    </row>
    <row r="958" s="2" customFormat="1" ht="16.5" customHeight="1">
      <c r="A958" s="41"/>
      <c r="B958" s="42"/>
      <c r="C958" s="216" t="s">
        <v>1467</v>
      </c>
      <c r="D958" s="216" t="s">
        <v>216</v>
      </c>
      <c r="E958" s="217" t="s">
        <v>1468</v>
      </c>
      <c r="F958" s="218" t="s">
        <v>1469</v>
      </c>
      <c r="G958" s="219" t="s">
        <v>219</v>
      </c>
      <c r="H958" s="220">
        <v>208.28100000000001</v>
      </c>
      <c r="I958" s="221"/>
      <c r="J958" s="222">
        <f>ROUND(I958*H958,2)</f>
        <v>0</v>
      </c>
      <c r="K958" s="218" t="s">
        <v>19</v>
      </c>
      <c r="L958" s="47"/>
      <c r="M958" s="223" t="s">
        <v>19</v>
      </c>
      <c r="N958" s="224" t="s">
        <v>43</v>
      </c>
      <c r="O958" s="87"/>
      <c r="P958" s="225">
        <f>O958*H958</f>
        <v>0</v>
      </c>
      <c r="Q958" s="225">
        <v>0.0010100000000000001</v>
      </c>
      <c r="R958" s="225">
        <f>Q958*H958</f>
        <v>0.21036381000000001</v>
      </c>
      <c r="S958" s="225">
        <v>0</v>
      </c>
      <c r="T958" s="226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27" t="s">
        <v>338</v>
      </c>
      <c r="AT958" s="227" t="s">
        <v>216</v>
      </c>
      <c r="AU958" s="227" t="s">
        <v>81</v>
      </c>
      <c r="AY958" s="20" t="s">
        <v>214</v>
      </c>
      <c r="BE958" s="228">
        <f>IF(N958="základní",J958,0)</f>
        <v>0</v>
      </c>
      <c r="BF958" s="228">
        <f>IF(N958="snížená",J958,0)</f>
        <v>0</v>
      </c>
      <c r="BG958" s="228">
        <f>IF(N958="zákl. přenesená",J958,0)</f>
        <v>0</v>
      </c>
      <c r="BH958" s="228">
        <f>IF(N958="sníž. přenesená",J958,0)</f>
        <v>0</v>
      </c>
      <c r="BI958" s="228">
        <f>IF(N958="nulová",J958,0)</f>
        <v>0</v>
      </c>
      <c r="BJ958" s="20" t="s">
        <v>79</v>
      </c>
      <c r="BK958" s="228">
        <f>ROUND(I958*H958,2)</f>
        <v>0</v>
      </c>
      <c r="BL958" s="20" t="s">
        <v>338</v>
      </c>
      <c r="BM958" s="227" t="s">
        <v>1470</v>
      </c>
    </row>
    <row r="959" s="12" customFormat="1" ht="22.8" customHeight="1">
      <c r="A959" s="12"/>
      <c r="B959" s="200"/>
      <c r="C959" s="201"/>
      <c r="D959" s="202" t="s">
        <v>71</v>
      </c>
      <c r="E959" s="214" t="s">
        <v>1471</v>
      </c>
      <c r="F959" s="214" t="s">
        <v>1472</v>
      </c>
      <c r="G959" s="201"/>
      <c r="H959" s="201"/>
      <c r="I959" s="204"/>
      <c r="J959" s="215">
        <f>BK959</f>
        <v>0</v>
      </c>
      <c r="K959" s="201"/>
      <c r="L959" s="206"/>
      <c r="M959" s="207"/>
      <c r="N959" s="208"/>
      <c r="O959" s="208"/>
      <c r="P959" s="209">
        <f>SUM(P960:P1007)</f>
        <v>0</v>
      </c>
      <c r="Q959" s="208"/>
      <c r="R959" s="209">
        <f>SUM(R960:R1007)</f>
        <v>0.61044463999999998</v>
      </c>
      <c r="S959" s="208"/>
      <c r="T959" s="210">
        <f>SUM(T960:T1007)</f>
        <v>0</v>
      </c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R959" s="211" t="s">
        <v>81</v>
      </c>
      <c r="AT959" s="212" t="s">
        <v>71</v>
      </c>
      <c r="AU959" s="212" t="s">
        <v>79</v>
      </c>
      <c r="AY959" s="211" t="s">
        <v>214</v>
      </c>
      <c r="BK959" s="213">
        <f>SUM(BK960:BK1007)</f>
        <v>0</v>
      </c>
    </row>
    <row r="960" s="2" customFormat="1" ht="21.75" customHeight="1">
      <c r="A960" s="41"/>
      <c r="B960" s="42"/>
      <c r="C960" s="216" t="s">
        <v>1473</v>
      </c>
      <c r="D960" s="216" t="s">
        <v>216</v>
      </c>
      <c r="E960" s="217" t="s">
        <v>1474</v>
      </c>
      <c r="F960" s="218" t="s">
        <v>1475</v>
      </c>
      <c r="G960" s="219" t="s">
        <v>219</v>
      </c>
      <c r="H960" s="220">
        <v>708.73000000000002</v>
      </c>
      <c r="I960" s="221"/>
      <c r="J960" s="222">
        <f>ROUND(I960*H960,2)</f>
        <v>0</v>
      </c>
      <c r="K960" s="218" t="s">
        <v>220</v>
      </c>
      <c r="L960" s="47"/>
      <c r="M960" s="223" t="s">
        <v>19</v>
      </c>
      <c r="N960" s="224" t="s">
        <v>43</v>
      </c>
      <c r="O960" s="87"/>
      <c r="P960" s="225">
        <f>O960*H960</f>
        <v>0</v>
      </c>
      <c r="Q960" s="225">
        <v>0</v>
      </c>
      <c r="R960" s="225">
        <f>Q960*H960</f>
        <v>0</v>
      </c>
      <c r="S960" s="225">
        <v>0</v>
      </c>
      <c r="T960" s="226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7" t="s">
        <v>338</v>
      </c>
      <c r="AT960" s="227" t="s">
        <v>216</v>
      </c>
      <c r="AU960" s="227" t="s">
        <v>81</v>
      </c>
      <c r="AY960" s="20" t="s">
        <v>214</v>
      </c>
      <c r="BE960" s="228">
        <f>IF(N960="základní",J960,0)</f>
        <v>0</v>
      </c>
      <c r="BF960" s="228">
        <f>IF(N960="snížená",J960,0)</f>
        <v>0</v>
      </c>
      <c r="BG960" s="228">
        <f>IF(N960="zákl. přenesená",J960,0)</f>
        <v>0</v>
      </c>
      <c r="BH960" s="228">
        <f>IF(N960="sníž. přenesená",J960,0)</f>
        <v>0</v>
      </c>
      <c r="BI960" s="228">
        <f>IF(N960="nulová",J960,0)</f>
        <v>0</v>
      </c>
      <c r="BJ960" s="20" t="s">
        <v>79</v>
      </c>
      <c r="BK960" s="228">
        <f>ROUND(I960*H960,2)</f>
        <v>0</v>
      </c>
      <c r="BL960" s="20" t="s">
        <v>338</v>
      </c>
      <c r="BM960" s="227" t="s">
        <v>1476</v>
      </c>
    </row>
    <row r="961" s="2" customFormat="1">
      <c r="A961" s="41"/>
      <c r="B961" s="42"/>
      <c r="C961" s="43"/>
      <c r="D961" s="229" t="s">
        <v>223</v>
      </c>
      <c r="E961" s="43"/>
      <c r="F961" s="230" t="s">
        <v>1477</v>
      </c>
      <c r="G961" s="43"/>
      <c r="H961" s="43"/>
      <c r="I961" s="231"/>
      <c r="J961" s="43"/>
      <c r="K961" s="43"/>
      <c r="L961" s="47"/>
      <c r="M961" s="232"/>
      <c r="N961" s="233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T961" s="20" t="s">
        <v>223</v>
      </c>
      <c r="AU961" s="20" t="s">
        <v>81</v>
      </c>
    </row>
    <row r="962" s="13" customFormat="1">
      <c r="A962" s="13"/>
      <c r="B962" s="234"/>
      <c r="C962" s="235"/>
      <c r="D962" s="236" t="s">
        <v>225</v>
      </c>
      <c r="E962" s="237" t="s">
        <v>19</v>
      </c>
      <c r="F962" s="238" t="s">
        <v>1478</v>
      </c>
      <c r="G962" s="235"/>
      <c r="H962" s="239">
        <v>699.38</v>
      </c>
      <c r="I962" s="240"/>
      <c r="J962" s="235"/>
      <c r="K962" s="235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225</v>
      </c>
      <c r="AU962" s="245" t="s">
        <v>81</v>
      </c>
      <c r="AV962" s="13" t="s">
        <v>81</v>
      </c>
      <c r="AW962" s="13" t="s">
        <v>33</v>
      </c>
      <c r="AX962" s="13" t="s">
        <v>72</v>
      </c>
      <c r="AY962" s="245" t="s">
        <v>214</v>
      </c>
    </row>
    <row r="963" s="13" customFormat="1">
      <c r="A963" s="13"/>
      <c r="B963" s="234"/>
      <c r="C963" s="235"/>
      <c r="D963" s="236" t="s">
        <v>225</v>
      </c>
      <c r="E963" s="237" t="s">
        <v>19</v>
      </c>
      <c r="F963" s="238" t="s">
        <v>1479</v>
      </c>
      <c r="G963" s="235"/>
      <c r="H963" s="239">
        <v>9.3499999999999996</v>
      </c>
      <c r="I963" s="240"/>
      <c r="J963" s="235"/>
      <c r="K963" s="235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225</v>
      </c>
      <c r="AU963" s="245" t="s">
        <v>81</v>
      </c>
      <c r="AV963" s="13" t="s">
        <v>81</v>
      </c>
      <c r="AW963" s="13" t="s">
        <v>33</v>
      </c>
      <c r="AX963" s="13" t="s">
        <v>72</v>
      </c>
      <c r="AY963" s="245" t="s">
        <v>214</v>
      </c>
    </row>
    <row r="964" s="14" customFormat="1">
      <c r="A964" s="14"/>
      <c r="B964" s="246"/>
      <c r="C964" s="247"/>
      <c r="D964" s="236" t="s">
        <v>225</v>
      </c>
      <c r="E964" s="248" t="s">
        <v>19</v>
      </c>
      <c r="F964" s="249" t="s">
        <v>227</v>
      </c>
      <c r="G964" s="247"/>
      <c r="H964" s="250">
        <v>708.73000000000002</v>
      </c>
      <c r="I964" s="251"/>
      <c r="J964" s="247"/>
      <c r="K964" s="247"/>
      <c r="L964" s="252"/>
      <c r="M964" s="253"/>
      <c r="N964" s="254"/>
      <c r="O964" s="254"/>
      <c r="P964" s="254"/>
      <c r="Q964" s="254"/>
      <c r="R964" s="254"/>
      <c r="S964" s="254"/>
      <c r="T964" s="25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6" t="s">
        <v>225</v>
      </c>
      <c r="AU964" s="256" t="s">
        <v>81</v>
      </c>
      <c r="AV964" s="14" t="s">
        <v>104</v>
      </c>
      <c r="AW964" s="14" t="s">
        <v>33</v>
      </c>
      <c r="AX964" s="14" t="s">
        <v>79</v>
      </c>
      <c r="AY964" s="256" t="s">
        <v>214</v>
      </c>
    </row>
    <row r="965" s="2" customFormat="1" ht="24.15" customHeight="1">
      <c r="A965" s="41"/>
      <c r="B965" s="42"/>
      <c r="C965" s="216" t="s">
        <v>1480</v>
      </c>
      <c r="D965" s="216" t="s">
        <v>216</v>
      </c>
      <c r="E965" s="217" t="s">
        <v>1481</v>
      </c>
      <c r="F965" s="218" t="s">
        <v>1482</v>
      </c>
      <c r="G965" s="219" t="s">
        <v>219</v>
      </c>
      <c r="H965" s="220">
        <v>478.17599999999999</v>
      </c>
      <c r="I965" s="221"/>
      <c r="J965" s="222">
        <f>ROUND(I965*H965,2)</f>
        <v>0</v>
      </c>
      <c r="K965" s="218" t="s">
        <v>220</v>
      </c>
      <c r="L965" s="47"/>
      <c r="M965" s="223" t="s">
        <v>19</v>
      </c>
      <c r="N965" s="224" t="s">
        <v>43</v>
      </c>
      <c r="O965" s="87"/>
      <c r="P965" s="225">
        <f>O965*H965</f>
        <v>0</v>
      </c>
      <c r="Q965" s="225">
        <v>0</v>
      </c>
      <c r="R965" s="225">
        <f>Q965*H965</f>
        <v>0</v>
      </c>
      <c r="S965" s="225">
        <v>0</v>
      </c>
      <c r="T965" s="226">
        <f>S965*H965</f>
        <v>0</v>
      </c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R965" s="227" t="s">
        <v>338</v>
      </c>
      <c r="AT965" s="227" t="s">
        <v>216</v>
      </c>
      <c r="AU965" s="227" t="s">
        <v>81</v>
      </c>
      <c r="AY965" s="20" t="s">
        <v>214</v>
      </c>
      <c r="BE965" s="228">
        <f>IF(N965="základní",J965,0)</f>
        <v>0</v>
      </c>
      <c r="BF965" s="228">
        <f>IF(N965="snížená",J965,0)</f>
        <v>0</v>
      </c>
      <c r="BG965" s="228">
        <f>IF(N965="zákl. přenesená",J965,0)</f>
        <v>0</v>
      </c>
      <c r="BH965" s="228">
        <f>IF(N965="sníž. přenesená",J965,0)</f>
        <v>0</v>
      </c>
      <c r="BI965" s="228">
        <f>IF(N965="nulová",J965,0)</f>
        <v>0</v>
      </c>
      <c r="BJ965" s="20" t="s">
        <v>79</v>
      </c>
      <c r="BK965" s="228">
        <f>ROUND(I965*H965,2)</f>
        <v>0</v>
      </c>
      <c r="BL965" s="20" t="s">
        <v>338</v>
      </c>
      <c r="BM965" s="227" t="s">
        <v>1483</v>
      </c>
    </row>
    <row r="966" s="2" customFormat="1">
      <c r="A966" s="41"/>
      <c r="B966" s="42"/>
      <c r="C966" s="43"/>
      <c r="D966" s="229" t="s">
        <v>223</v>
      </c>
      <c r="E966" s="43"/>
      <c r="F966" s="230" t="s">
        <v>1484</v>
      </c>
      <c r="G966" s="43"/>
      <c r="H966" s="43"/>
      <c r="I966" s="231"/>
      <c r="J966" s="43"/>
      <c r="K966" s="43"/>
      <c r="L966" s="47"/>
      <c r="M966" s="232"/>
      <c r="N966" s="233"/>
      <c r="O966" s="87"/>
      <c r="P966" s="87"/>
      <c r="Q966" s="87"/>
      <c r="R966" s="87"/>
      <c r="S966" s="87"/>
      <c r="T966" s="88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T966" s="20" t="s">
        <v>223</v>
      </c>
      <c r="AU966" s="20" t="s">
        <v>81</v>
      </c>
    </row>
    <row r="967" s="13" customFormat="1">
      <c r="A967" s="13"/>
      <c r="B967" s="234"/>
      <c r="C967" s="235"/>
      <c r="D967" s="236" t="s">
        <v>225</v>
      </c>
      <c r="E967" s="237" t="s">
        <v>19</v>
      </c>
      <c r="F967" s="238" t="s">
        <v>1485</v>
      </c>
      <c r="G967" s="235"/>
      <c r="H967" s="239">
        <v>269.89499999999998</v>
      </c>
      <c r="I967" s="240"/>
      <c r="J967" s="235"/>
      <c r="K967" s="235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225</v>
      </c>
      <c r="AU967" s="245" t="s">
        <v>81</v>
      </c>
      <c r="AV967" s="13" t="s">
        <v>81</v>
      </c>
      <c r="AW967" s="13" t="s">
        <v>33</v>
      </c>
      <c r="AX967" s="13" t="s">
        <v>72</v>
      </c>
      <c r="AY967" s="245" t="s">
        <v>214</v>
      </c>
    </row>
    <row r="968" s="13" customFormat="1">
      <c r="A968" s="13"/>
      <c r="B968" s="234"/>
      <c r="C968" s="235"/>
      <c r="D968" s="236" t="s">
        <v>225</v>
      </c>
      <c r="E968" s="237" t="s">
        <v>19</v>
      </c>
      <c r="F968" s="238" t="s">
        <v>1486</v>
      </c>
      <c r="G968" s="235"/>
      <c r="H968" s="239">
        <v>208.28100000000001</v>
      </c>
      <c r="I968" s="240"/>
      <c r="J968" s="235"/>
      <c r="K968" s="235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225</v>
      </c>
      <c r="AU968" s="245" t="s">
        <v>81</v>
      </c>
      <c r="AV968" s="13" t="s">
        <v>81</v>
      </c>
      <c r="AW968" s="13" t="s">
        <v>33</v>
      </c>
      <c r="AX968" s="13" t="s">
        <v>72</v>
      </c>
      <c r="AY968" s="245" t="s">
        <v>214</v>
      </c>
    </row>
    <row r="969" s="14" customFormat="1">
      <c r="A969" s="14"/>
      <c r="B969" s="246"/>
      <c r="C969" s="247"/>
      <c r="D969" s="236" t="s">
        <v>225</v>
      </c>
      <c r="E969" s="248" t="s">
        <v>19</v>
      </c>
      <c r="F969" s="249" t="s">
        <v>227</v>
      </c>
      <c r="G969" s="247"/>
      <c r="H969" s="250">
        <v>478.17599999999999</v>
      </c>
      <c r="I969" s="251"/>
      <c r="J969" s="247"/>
      <c r="K969" s="247"/>
      <c r="L969" s="252"/>
      <c r="M969" s="253"/>
      <c r="N969" s="254"/>
      <c r="O969" s="254"/>
      <c r="P969" s="254"/>
      <c r="Q969" s="254"/>
      <c r="R969" s="254"/>
      <c r="S969" s="254"/>
      <c r="T969" s="25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6" t="s">
        <v>225</v>
      </c>
      <c r="AU969" s="256" t="s">
        <v>81</v>
      </c>
      <c r="AV969" s="14" t="s">
        <v>104</v>
      </c>
      <c r="AW969" s="14" t="s">
        <v>33</v>
      </c>
      <c r="AX969" s="14" t="s">
        <v>79</v>
      </c>
      <c r="AY969" s="256" t="s">
        <v>214</v>
      </c>
    </row>
    <row r="970" s="2" customFormat="1" ht="24.15" customHeight="1">
      <c r="A970" s="41"/>
      <c r="B970" s="42"/>
      <c r="C970" s="216" t="s">
        <v>1487</v>
      </c>
      <c r="D970" s="216" t="s">
        <v>216</v>
      </c>
      <c r="E970" s="217" t="s">
        <v>1488</v>
      </c>
      <c r="F970" s="218" t="s">
        <v>1489</v>
      </c>
      <c r="G970" s="219" t="s">
        <v>274</v>
      </c>
      <c r="H970" s="220">
        <v>708.91099999999994</v>
      </c>
      <c r="I970" s="221"/>
      <c r="J970" s="222">
        <f>ROUND(I970*H970,2)</f>
        <v>0</v>
      </c>
      <c r="K970" s="218" t="s">
        <v>220</v>
      </c>
      <c r="L970" s="47"/>
      <c r="M970" s="223" t="s">
        <v>19</v>
      </c>
      <c r="N970" s="224" t="s">
        <v>43</v>
      </c>
      <c r="O970" s="87"/>
      <c r="P970" s="225">
        <f>O970*H970</f>
        <v>0</v>
      </c>
      <c r="Q970" s="225">
        <v>0</v>
      </c>
      <c r="R970" s="225">
        <f>Q970*H970</f>
        <v>0</v>
      </c>
      <c r="S970" s="225">
        <v>0</v>
      </c>
      <c r="T970" s="226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27" t="s">
        <v>338</v>
      </c>
      <c r="AT970" s="227" t="s">
        <v>216</v>
      </c>
      <c r="AU970" s="227" t="s">
        <v>81</v>
      </c>
      <c r="AY970" s="20" t="s">
        <v>214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20" t="s">
        <v>79</v>
      </c>
      <c r="BK970" s="228">
        <f>ROUND(I970*H970,2)</f>
        <v>0</v>
      </c>
      <c r="BL970" s="20" t="s">
        <v>338</v>
      </c>
      <c r="BM970" s="227" t="s">
        <v>1490</v>
      </c>
    </row>
    <row r="971" s="2" customFormat="1">
      <c r="A971" s="41"/>
      <c r="B971" s="42"/>
      <c r="C971" s="43"/>
      <c r="D971" s="229" t="s">
        <v>223</v>
      </c>
      <c r="E971" s="43"/>
      <c r="F971" s="230" t="s">
        <v>1491</v>
      </c>
      <c r="G971" s="43"/>
      <c r="H971" s="43"/>
      <c r="I971" s="231"/>
      <c r="J971" s="43"/>
      <c r="K971" s="43"/>
      <c r="L971" s="47"/>
      <c r="M971" s="232"/>
      <c r="N971" s="233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223</v>
      </c>
      <c r="AU971" s="20" t="s">
        <v>81</v>
      </c>
    </row>
    <row r="972" s="15" customFormat="1">
      <c r="A972" s="15"/>
      <c r="B972" s="257"/>
      <c r="C972" s="258"/>
      <c r="D972" s="236" t="s">
        <v>225</v>
      </c>
      <c r="E972" s="259" t="s">
        <v>19</v>
      </c>
      <c r="F972" s="260" t="s">
        <v>1492</v>
      </c>
      <c r="G972" s="258"/>
      <c r="H972" s="259" t="s">
        <v>19</v>
      </c>
      <c r="I972" s="261"/>
      <c r="J972" s="258"/>
      <c r="K972" s="258"/>
      <c r="L972" s="262"/>
      <c r="M972" s="263"/>
      <c r="N972" s="264"/>
      <c r="O972" s="264"/>
      <c r="P972" s="264"/>
      <c r="Q972" s="264"/>
      <c r="R972" s="264"/>
      <c r="S972" s="264"/>
      <c r="T972" s="26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6" t="s">
        <v>225</v>
      </c>
      <c r="AU972" s="266" t="s">
        <v>81</v>
      </c>
      <c r="AV972" s="15" t="s">
        <v>79</v>
      </c>
      <c r="AW972" s="15" t="s">
        <v>33</v>
      </c>
      <c r="AX972" s="15" t="s">
        <v>72</v>
      </c>
      <c r="AY972" s="266" t="s">
        <v>214</v>
      </c>
    </row>
    <row r="973" s="13" customFormat="1">
      <c r="A973" s="13"/>
      <c r="B973" s="234"/>
      <c r="C973" s="235"/>
      <c r="D973" s="236" t="s">
        <v>225</v>
      </c>
      <c r="E973" s="237" t="s">
        <v>19</v>
      </c>
      <c r="F973" s="238" t="s">
        <v>1493</v>
      </c>
      <c r="G973" s="235"/>
      <c r="H973" s="239">
        <v>708.91099999999994</v>
      </c>
      <c r="I973" s="240"/>
      <c r="J973" s="235"/>
      <c r="K973" s="235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225</v>
      </c>
      <c r="AU973" s="245" t="s">
        <v>81</v>
      </c>
      <c r="AV973" s="13" t="s">
        <v>81</v>
      </c>
      <c r="AW973" s="13" t="s">
        <v>33</v>
      </c>
      <c r="AX973" s="13" t="s">
        <v>72</v>
      </c>
      <c r="AY973" s="245" t="s">
        <v>214</v>
      </c>
    </row>
    <row r="974" s="14" customFormat="1">
      <c r="A974" s="14"/>
      <c r="B974" s="246"/>
      <c r="C974" s="247"/>
      <c r="D974" s="236" t="s">
        <v>225</v>
      </c>
      <c r="E974" s="248" t="s">
        <v>19</v>
      </c>
      <c r="F974" s="249" t="s">
        <v>227</v>
      </c>
      <c r="G974" s="247"/>
      <c r="H974" s="250">
        <v>708.91099999999994</v>
      </c>
      <c r="I974" s="251"/>
      <c r="J974" s="247"/>
      <c r="K974" s="247"/>
      <c r="L974" s="252"/>
      <c r="M974" s="253"/>
      <c r="N974" s="254"/>
      <c r="O974" s="254"/>
      <c r="P974" s="254"/>
      <c r="Q974" s="254"/>
      <c r="R974" s="254"/>
      <c r="S974" s="254"/>
      <c r="T974" s="25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6" t="s">
        <v>225</v>
      </c>
      <c r="AU974" s="256" t="s">
        <v>81</v>
      </c>
      <c r="AV974" s="14" t="s">
        <v>104</v>
      </c>
      <c r="AW974" s="14" t="s">
        <v>33</v>
      </c>
      <c r="AX974" s="14" t="s">
        <v>79</v>
      </c>
      <c r="AY974" s="256" t="s">
        <v>214</v>
      </c>
    </row>
    <row r="975" s="2" customFormat="1" ht="24.15" customHeight="1">
      <c r="A975" s="41"/>
      <c r="B975" s="42"/>
      <c r="C975" s="216" t="s">
        <v>1494</v>
      </c>
      <c r="D975" s="216" t="s">
        <v>216</v>
      </c>
      <c r="E975" s="217" t="s">
        <v>1495</v>
      </c>
      <c r="F975" s="218" t="s">
        <v>1496</v>
      </c>
      <c r="G975" s="219" t="s">
        <v>219</v>
      </c>
      <c r="H975" s="220">
        <v>311.28500000000003</v>
      </c>
      <c r="I975" s="221"/>
      <c r="J975" s="222">
        <f>ROUND(I975*H975,2)</f>
        <v>0</v>
      </c>
      <c r="K975" s="218" t="s">
        <v>220</v>
      </c>
      <c r="L975" s="47"/>
      <c r="M975" s="223" t="s">
        <v>19</v>
      </c>
      <c r="N975" s="224" t="s">
        <v>43</v>
      </c>
      <c r="O975" s="87"/>
      <c r="P975" s="225">
        <f>O975*H975</f>
        <v>0</v>
      </c>
      <c r="Q975" s="225">
        <v>0</v>
      </c>
      <c r="R975" s="225">
        <f>Q975*H975</f>
        <v>0</v>
      </c>
      <c r="S975" s="225">
        <v>0</v>
      </c>
      <c r="T975" s="226">
        <f>S975*H975</f>
        <v>0</v>
      </c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R975" s="227" t="s">
        <v>338</v>
      </c>
      <c r="AT975" s="227" t="s">
        <v>216</v>
      </c>
      <c r="AU975" s="227" t="s">
        <v>81</v>
      </c>
      <c r="AY975" s="20" t="s">
        <v>214</v>
      </c>
      <c r="BE975" s="228">
        <f>IF(N975="základní",J975,0)</f>
        <v>0</v>
      </c>
      <c r="BF975" s="228">
        <f>IF(N975="snížená",J975,0)</f>
        <v>0</v>
      </c>
      <c r="BG975" s="228">
        <f>IF(N975="zákl. přenesená",J975,0)</f>
        <v>0</v>
      </c>
      <c r="BH975" s="228">
        <f>IF(N975="sníž. přenesená",J975,0)</f>
        <v>0</v>
      </c>
      <c r="BI975" s="228">
        <f>IF(N975="nulová",J975,0)</f>
        <v>0</v>
      </c>
      <c r="BJ975" s="20" t="s">
        <v>79</v>
      </c>
      <c r="BK975" s="228">
        <f>ROUND(I975*H975,2)</f>
        <v>0</v>
      </c>
      <c r="BL975" s="20" t="s">
        <v>338</v>
      </c>
      <c r="BM975" s="227" t="s">
        <v>1497</v>
      </c>
    </row>
    <row r="976" s="2" customFormat="1">
      <c r="A976" s="41"/>
      <c r="B976" s="42"/>
      <c r="C976" s="43"/>
      <c r="D976" s="229" t="s">
        <v>223</v>
      </c>
      <c r="E976" s="43"/>
      <c r="F976" s="230" t="s">
        <v>1498</v>
      </c>
      <c r="G976" s="43"/>
      <c r="H976" s="43"/>
      <c r="I976" s="231"/>
      <c r="J976" s="43"/>
      <c r="K976" s="43"/>
      <c r="L976" s="47"/>
      <c r="M976" s="232"/>
      <c r="N976" s="233"/>
      <c r="O976" s="87"/>
      <c r="P976" s="87"/>
      <c r="Q976" s="87"/>
      <c r="R976" s="87"/>
      <c r="S976" s="87"/>
      <c r="T976" s="88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T976" s="20" t="s">
        <v>223</v>
      </c>
      <c r="AU976" s="20" t="s">
        <v>81</v>
      </c>
    </row>
    <row r="977" s="15" customFormat="1">
      <c r="A977" s="15"/>
      <c r="B977" s="257"/>
      <c r="C977" s="258"/>
      <c r="D977" s="236" t="s">
        <v>225</v>
      </c>
      <c r="E977" s="259" t="s">
        <v>19</v>
      </c>
      <c r="F977" s="260" t="s">
        <v>1499</v>
      </c>
      <c r="G977" s="258"/>
      <c r="H977" s="259" t="s">
        <v>19</v>
      </c>
      <c r="I977" s="261"/>
      <c r="J977" s="258"/>
      <c r="K977" s="258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225</v>
      </c>
      <c r="AU977" s="266" t="s">
        <v>81</v>
      </c>
      <c r="AV977" s="15" t="s">
        <v>79</v>
      </c>
      <c r="AW977" s="15" t="s">
        <v>33</v>
      </c>
      <c r="AX977" s="15" t="s">
        <v>72</v>
      </c>
      <c r="AY977" s="266" t="s">
        <v>214</v>
      </c>
    </row>
    <row r="978" s="13" customFormat="1">
      <c r="A978" s="13"/>
      <c r="B978" s="234"/>
      <c r="C978" s="235"/>
      <c r="D978" s="236" t="s">
        <v>225</v>
      </c>
      <c r="E978" s="237" t="s">
        <v>19</v>
      </c>
      <c r="F978" s="238" t="s">
        <v>1500</v>
      </c>
      <c r="G978" s="235"/>
      <c r="H978" s="239">
        <v>37.310000000000002</v>
      </c>
      <c r="I978" s="240"/>
      <c r="J978" s="235"/>
      <c r="K978" s="235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225</v>
      </c>
      <c r="AU978" s="245" t="s">
        <v>81</v>
      </c>
      <c r="AV978" s="13" t="s">
        <v>81</v>
      </c>
      <c r="AW978" s="13" t="s">
        <v>33</v>
      </c>
      <c r="AX978" s="13" t="s">
        <v>72</v>
      </c>
      <c r="AY978" s="245" t="s">
        <v>214</v>
      </c>
    </row>
    <row r="979" s="15" customFormat="1">
      <c r="A979" s="15"/>
      <c r="B979" s="257"/>
      <c r="C979" s="258"/>
      <c r="D979" s="236" t="s">
        <v>225</v>
      </c>
      <c r="E979" s="259" t="s">
        <v>19</v>
      </c>
      <c r="F979" s="260" t="s">
        <v>1501</v>
      </c>
      <c r="G979" s="258"/>
      <c r="H979" s="259" t="s">
        <v>19</v>
      </c>
      <c r="I979" s="261"/>
      <c r="J979" s="258"/>
      <c r="K979" s="258"/>
      <c r="L979" s="262"/>
      <c r="M979" s="263"/>
      <c r="N979" s="264"/>
      <c r="O979" s="264"/>
      <c r="P979" s="264"/>
      <c r="Q979" s="264"/>
      <c r="R979" s="264"/>
      <c r="S979" s="264"/>
      <c r="T979" s="26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6" t="s">
        <v>225</v>
      </c>
      <c r="AU979" s="266" t="s">
        <v>81</v>
      </c>
      <c r="AV979" s="15" t="s">
        <v>79</v>
      </c>
      <c r="AW979" s="15" t="s">
        <v>33</v>
      </c>
      <c r="AX979" s="15" t="s">
        <v>72</v>
      </c>
      <c r="AY979" s="266" t="s">
        <v>214</v>
      </c>
    </row>
    <row r="980" s="13" customFormat="1">
      <c r="A980" s="13"/>
      <c r="B980" s="234"/>
      <c r="C980" s="235"/>
      <c r="D980" s="236" t="s">
        <v>225</v>
      </c>
      <c r="E980" s="237" t="s">
        <v>19</v>
      </c>
      <c r="F980" s="238" t="s">
        <v>1502</v>
      </c>
      <c r="G980" s="235"/>
      <c r="H980" s="239">
        <v>12.4</v>
      </c>
      <c r="I980" s="240"/>
      <c r="J980" s="235"/>
      <c r="K980" s="235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225</v>
      </c>
      <c r="AU980" s="245" t="s">
        <v>81</v>
      </c>
      <c r="AV980" s="13" t="s">
        <v>81</v>
      </c>
      <c r="AW980" s="13" t="s">
        <v>33</v>
      </c>
      <c r="AX980" s="13" t="s">
        <v>72</v>
      </c>
      <c r="AY980" s="245" t="s">
        <v>214</v>
      </c>
    </row>
    <row r="981" s="15" customFormat="1">
      <c r="A981" s="15"/>
      <c r="B981" s="257"/>
      <c r="C981" s="258"/>
      <c r="D981" s="236" t="s">
        <v>225</v>
      </c>
      <c r="E981" s="259" t="s">
        <v>19</v>
      </c>
      <c r="F981" s="260" t="s">
        <v>1503</v>
      </c>
      <c r="G981" s="258"/>
      <c r="H981" s="259" t="s">
        <v>19</v>
      </c>
      <c r="I981" s="261"/>
      <c r="J981" s="258"/>
      <c r="K981" s="258"/>
      <c r="L981" s="262"/>
      <c r="M981" s="263"/>
      <c r="N981" s="264"/>
      <c r="O981" s="264"/>
      <c r="P981" s="264"/>
      <c r="Q981" s="264"/>
      <c r="R981" s="264"/>
      <c r="S981" s="264"/>
      <c r="T981" s="26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6" t="s">
        <v>225</v>
      </c>
      <c r="AU981" s="266" t="s">
        <v>81</v>
      </c>
      <c r="AV981" s="15" t="s">
        <v>79</v>
      </c>
      <c r="AW981" s="15" t="s">
        <v>33</v>
      </c>
      <c r="AX981" s="15" t="s">
        <v>72</v>
      </c>
      <c r="AY981" s="266" t="s">
        <v>214</v>
      </c>
    </row>
    <row r="982" s="13" customFormat="1">
      <c r="A982" s="13"/>
      <c r="B982" s="234"/>
      <c r="C982" s="235"/>
      <c r="D982" s="236" t="s">
        <v>225</v>
      </c>
      <c r="E982" s="237" t="s">
        <v>19</v>
      </c>
      <c r="F982" s="238" t="s">
        <v>1504</v>
      </c>
      <c r="G982" s="235"/>
      <c r="H982" s="239">
        <v>18.815000000000001</v>
      </c>
      <c r="I982" s="240"/>
      <c r="J982" s="235"/>
      <c r="K982" s="235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225</v>
      </c>
      <c r="AU982" s="245" t="s">
        <v>81</v>
      </c>
      <c r="AV982" s="13" t="s">
        <v>81</v>
      </c>
      <c r="AW982" s="13" t="s">
        <v>33</v>
      </c>
      <c r="AX982" s="13" t="s">
        <v>72</v>
      </c>
      <c r="AY982" s="245" t="s">
        <v>214</v>
      </c>
    </row>
    <row r="983" s="15" customFormat="1">
      <c r="A983" s="15"/>
      <c r="B983" s="257"/>
      <c r="C983" s="258"/>
      <c r="D983" s="236" t="s">
        <v>225</v>
      </c>
      <c r="E983" s="259" t="s">
        <v>19</v>
      </c>
      <c r="F983" s="260" t="s">
        <v>1505</v>
      </c>
      <c r="G983" s="258"/>
      <c r="H983" s="259" t="s">
        <v>19</v>
      </c>
      <c r="I983" s="261"/>
      <c r="J983" s="258"/>
      <c r="K983" s="258"/>
      <c r="L983" s="262"/>
      <c r="M983" s="263"/>
      <c r="N983" s="264"/>
      <c r="O983" s="264"/>
      <c r="P983" s="264"/>
      <c r="Q983" s="264"/>
      <c r="R983" s="264"/>
      <c r="S983" s="264"/>
      <c r="T983" s="26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6" t="s">
        <v>225</v>
      </c>
      <c r="AU983" s="266" t="s">
        <v>81</v>
      </c>
      <c r="AV983" s="15" t="s">
        <v>79</v>
      </c>
      <c r="AW983" s="15" t="s">
        <v>33</v>
      </c>
      <c r="AX983" s="15" t="s">
        <v>72</v>
      </c>
      <c r="AY983" s="266" t="s">
        <v>214</v>
      </c>
    </row>
    <row r="984" s="13" customFormat="1">
      <c r="A984" s="13"/>
      <c r="B984" s="234"/>
      <c r="C984" s="235"/>
      <c r="D984" s="236" t="s">
        <v>225</v>
      </c>
      <c r="E984" s="237" t="s">
        <v>19</v>
      </c>
      <c r="F984" s="238" t="s">
        <v>1506</v>
      </c>
      <c r="G984" s="235"/>
      <c r="H984" s="239">
        <v>242.75999999999999</v>
      </c>
      <c r="I984" s="240"/>
      <c r="J984" s="235"/>
      <c r="K984" s="235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225</v>
      </c>
      <c r="AU984" s="245" t="s">
        <v>81</v>
      </c>
      <c r="AV984" s="13" t="s">
        <v>81</v>
      </c>
      <c r="AW984" s="13" t="s">
        <v>33</v>
      </c>
      <c r="AX984" s="13" t="s">
        <v>72</v>
      </c>
      <c r="AY984" s="245" t="s">
        <v>214</v>
      </c>
    </row>
    <row r="985" s="14" customFormat="1">
      <c r="A985" s="14"/>
      <c r="B985" s="246"/>
      <c r="C985" s="247"/>
      <c r="D985" s="236" t="s">
        <v>225</v>
      </c>
      <c r="E985" s="248" t="s">
        <v>19</v>
      </c>
      <c r="F985" s="249" t="s">
        <v>227</v>
      </c>
      <c r="G985" s="247"/>
      <c r="H985" s="250">
        <v>311.28500000000003</v>
      </c>
      <c r="I985" s="251"/>
      <c r="J985" s="247"/>
      <c r="K985" s="247"/>
      <c r="L985" s="252"/>
      <c r="M985" s="253"/>
      <c r="N985" s="254"/>
      <c r="O985" s="254"/>
      <c r="P985" s="254"/>
      <c r="Q985" s="254"/>
      <c r="R985" s="254"/>
      <c r="S985" s="254"/>
      <c r="T985" s="25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6" t="s">
        <v>225</v>
      </c>
      <c r="AU985" s="256" t="s">
        <v>81</v>
      </c>
      <c r="AV985" s="14" t="s">
        <v>104</v>
      </c>
      <c r="AW985" s="14" t="s">
        <v>33</v>
      </c>
      <c r="AX985" s="14" t="s">
        <v>79</v>
      </c>
      <c r="AY985" s="256" t="s">
        <v>214</v>
      </c>
    </row>
    <row r="986" s="2" customFormat="1" ht="16.5" customHeight="1">
      <c r="A986" s="41"/>
      <c r="B986" s="42"/>
      <c r="C986" s="278" t="s">
        <v>1507</v>
      </c>
      <c r="D986" s="278" t="s">
        <v>300</v>
      </c>
      <c r="E986" s="279" t="s">
        <v>1508</v>
      </c>
      <c r="F986" s="280" t="s">
        <v>1509</v>
      </c>
      <c r="G986" s="281" t="s">
        <v>219</v>
      </c>
      <c r="H986" s="282">
        <v>342.41399999999999</v>
      </c>
      <c r="I986" s="283"/>
      <c r="J986" s="284">
        <f>ROUND(I986*H986,2)</f>
        <v>0</v>
      </c>
      <c r="K986" s="280" t="s">
        <v>220</v>
      </c>
      <c r="L986" s="285"/>
      <c r="M986" s="286" t="s">
        <v>19</v>
      </c>
      <c r="N986" s="287" t="s">
        <v>43</v>
      </c>
      <c r="O986" s="87"/>
      <c r="P986" s="225">
        <f>O986*H986</f>
        <v>0</v>
      </c>
      <c r="Q986" s="225">
        <v>0</v>
      </c>
      <c r="R986" s="225">
        <f>Q986*H986</f>
        <v>0</v>
      </c>
      <c r="S986" s="225">
        <v>0</v>
      </c>
      <c r="T986" s="226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27" t="s">
        <v>461</v>
      </c>
      <c r="AT986" s="227" t="s">
        <v>300</v>
      </c>
      <c r="AU986" s="227" t="s">
        <v>81</v>
      </c>
      <c r="AY986" s="20" t="s">
        <v>214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20" t="s">
        <v>79</v>
      </c>
      <c r="BK986" s="228">
        <f>ROUND(I986*H986,2)</f>
        <v>0</v>
      </c>
      <c r="BL986" s="20" t="s">
        <v>338</v>
      </c>
      <c r="BM986" s="227" t="s">
        <v>1510</v>
      </c>
    </row>
    <row r="987" s="13" customFormat="1">
      <c r="A987" s="13"/>
      <c r="B987" s="234"/>
      <c r="C987" s="235"/>
      <c r="D987" s="236" t="s">
        <v>225</v>
      </c>
      <c r="E987" s="235"/>
      <c r="F987" s="238" t="s">
        <v>1511</v>
      </c>
      <c r="G987" s="235"/>
      <c r="H987" s="239">
        <v>342.41399999999999</v>
      </c>
      <c r="I987" s="240"/>
      <c r="J987" s="235"/>
      <c r="K987" s="235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225</v>
      </c>
      <c r="AU987" s="245" t="s">
        <v>81</v>
      </c>
      <c r="AV987" s="13" t="s">
        <v>81</v>
      </c>
      <c r="AW987" s="13" t="s">
        <v>4</v>
      </c>
      <c r="AX987" s="13" t="s">
        <v>79</v>
      </c>
      <c r="AY987" s="245" t="s">
        <v>214</v>
      </c>
    </row>
    <row r="988" s="2" customFormat="1" ht="24.15" customHeight="1">
      <c r="A988" s="41"/>
      <c r="B988" s="42"/>
      <c r="C988" s="216" t="s">
        <v>1512</v>
      </c>
      <c r="D988" s="216" t="s">
        <v>216</v>
      </c>
      <c r="E988" s="217" t="s">
        <v>1513</v>
      </c>
      <c r="F988" s="218" t="s">
        <v>1514</v>
      </c>
      <c r="G988" s="219" t="s">
        <v>219</v>
      </c>
      <c r="H988" s="220">
        <v>2347.864</v>
      </c>
      <c r="I988" s="221"/>
      <c r="J988" s="222">
        <f>ROUND(I988*H988,2)</f>
        <v>0</v>
      </c>
      <c r="K988" s="218" t="s">
        <v>220</v>
      </c>
      <c r="L988" s="47"/>
      <c r="M988" s="223" t="s">
        <v>19</v>
      </c>
      <c r="N988" s="224" t="s">
        <v>43</v>
      </c>
      <c r="O988" s="87"/>
      <c r="P988" s="225">
        <f>O988*H988</f>
        <v>0</v>
      </c>
      <c r="Q988" s="225">
        <v>0.00025999999999999998</v>
      </c>
      <c r="R988" s="225">
        <f>Q988*H988</f>
        <v>0.61044463999999998</v>
      </c>
      <c r="S988" s="225">
        <v>0</v>
      </c>
      <c r="T988" s="226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7" t="s">
        <v>338</v>
      </c>
      <c r="AT988" s="227" t="s">
        <v>216</v>
      </c>
      <c r="AU988" s="227" t="s">
        <v>81</v>
      </c>
      <c r="AY988" s="20" t="s">
        <v>214</v>
      </c>
      <c r="BE988" s="228">
        <f>IF(N988="základní",J988,0)</f>
        <v>0</v>
      </c>
      <c r="BF988" s="228">
        <f>IF(N988="snížená",J988,0)</f>
        <v>0</v>
      </c>
      <c r="BG988" s="228">
        <f>IF(N988="zákl. přenesená",J988,0)</f>
        <v>0</v>
      </c>
      <c r="BH988" s="228">
        <f>IF(N988="sníž. přenesená",J988,0)</f>
        <v>0</v>
      </c>
      <c r="BI988" s="228">
        <f>IF(N988="nulová",J988,0)</f>
        <v>0</v>
      </c>
      <c r="BJ988" s="20" t="s">
        <v>79</v>
      </c>
      <c r="BK988" s="228">
        <f>ROUND(I988*H988,2)</f>
        <v>0</v>
      </c>
      <c r="BL988" s="20" t="s">
        <v>338</v>
      </c>
      <c r="BM988" s="227" t="s">
        <v>1515</v>
      </c>
    </row>
    <row r="989" s="2" customFormat="1">
      <c r="A989" s="41"/>
      <c r="B989" s="42"/>
      <c r="C989" s="43"/>
      <c r="D989" s="229" t="s">
        <v>223</v>
      </c>
      <c r="E989" s="43"/>
      <c r="F989" s="230" t="s">
        <v>1516</v>
      </c>
      <c r="G989" s="43"/>
      <c r="H989" s="43"/>
      <c r="I989" s="231"/>
      <c r="J989" s="43"/>
      <c r="K989" s="43"/>
      <c r="L989" s="47"/>
      <c r="M989" s="232"/>
      <c r="N989" s="233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223</v>
      </c>
      <c r="AU989" s="20" t="s">
        <v>81</v>
      </c>
    </row>
    <row r="990" s="15" customFormat="1">
      <c r="A990" s="15"/>
      <c r="B990" s="257"/>
      <c r="C990" s="258"/>
      <c r="D990" s="236" t="s">
        <v>225</v>
      </c>
      <c r="E990" s="259" t="s">
        <v>19</v>
      </c>
      <c r="F990" s="260" t="s">
        <v>1517</v>
      </c>
      <c r="G990" s="258"/>
      <c r="H990" s="259" t="s">
        <v>19</v>
      </c>
      <c r="I990" s="261"/>
      <c r="J990" s="258"/>
      <c r="K990" s="258"/>
      <c r="L990" s="262"/>
      <c r="M990" s="263"/>
      <c r="N990" s="264"/>
      <c r="O990" s="264"/>
      <c r="P990" s="264"/>
      <c r="Q990" s="264"/>
      <c r="R990" s="264"/>
      <c r="S990" s="264"/>
      <c r="T990" s="26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66" t="s">
        <v>225</v>
      </c>
      <c r="AU990" s="266" t="s">
        <v>81</v>
      </c>
      <c r="AV990" s="15" t="s">
        <v>79</v>
      </c>
      <c r="AW990" s="15" t="s">
        <v>33</v>
      </c>
      <c r="AX990" s="15" t="s">
        <v>72</v>
      </c>
      <c r="AY990" s="266" t="s">
        <v>214</v>
      </c>
    </row>
    <row r="991" s="15" customFormat="1">
      <c r="A991" s="15"/>
      <c r="B991" s="257"/>
      <c r="C991" s="258"/>
      <c r="D991" s="236" t="s">
        <v>225</v>
      </c>
      <c r="E991" s="259" t="s">
        <v>19</v>
      </c>
      <c r="F991" s="260" t="s">
        <v>1518</v>
      </c>
      <c r="G991" s="258"/>
      <c r="H991" s="259" t="s">
        <v>19</v>
      </c>
      <c r="I991" s="261"/>
      <c r="J991" s="258"/>
      <c r="K991" s="258"/>
      <c r="L991" s="262"/>
      <c r="M991" s="263"/>
      <c r="N991" s="264"/>
      <c r="O991" s="264"/>
      <c r="P991" s="264"/>
      <c r="Q991" s="264"/>
      <c r="R991" s="264"/>
      <c r="S991" s="264"/>
      <c r="T991" s="26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6" t="s">
        <v>225</v>
      </c>
      <c r="AU991" s="266" t="s">
        <v>81</v>
      </c>
      <c r="AV991" s="15" t="s">
        <v>79</v>
      </c>
      <c r="AW991" s="15" t="s">
        <v>33</v>
      </c>
      <c r="AX991" s="15" t="s">
        <v>72</v>
      </c>
      <c r="AY991" s="266" t="s">
        <v>214</v>
      </c>
    </row>
    <row r="992" s="13" customFormat="1">
      <c r="A992" s="13"/>
      <c r="B992" s="234"/>
      <c r="C992" s="235"/>
      <c r="D992" s="236" t="s">
        <v>225</v>
      </c>
      <c r="E992" s="237" t="s">
        <v>19</v>
      </c>
      <c r="F992" s="238" t="s">
        <v>1519</v>
      </c>
      <c r="G992" s="235"/>
      <c r="H992" s="239">
        <v>524.89999999999998</v>
      </c>
      <c r="I992" s="240"/>
      <c r="J992" s="235"/>
      <c r="K992" s="235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225</v>
      </c>
      <c r="AU992" s="245" t="s">
        <v>81</v>
      </c>
      <c r="AV992" s="13" t="s">
        <v>81</v>
      </c>
      <c r="AW992" s="13" t="s">
        <v>33</v>
      </c>
      <c r="AX992" s="13" t="s">
        <v>72</v>
      </c>
      <c r="AY992" s="245" t="s">
        <v>214</v>
      </c>
    </row>
    <row r="993" s="13" customFormat="1">
      <c r="A993" s="13"/>
      <c r="B993" s="234"/>
      <c r="C993" s="235"/>
      <c r="D993" s="236" t="s">
        <v>225</v>
      </c>
      <c r="E993" s="237" t="s">
        <v>19</v>
      </c>
      <c r="F993" s="238" t="s">
        <v>1520</v>
      </c>
      <c r="G993" s="235"/>
      <c r="H993" s="239">
        <v>357.58999999999997</v>
      </c>
      <c r="I993" s="240"/>
      <c r="J993" s="235"/>
      <c r="K993" s="235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225</v>
      </c>
      <c r="AU993" s="245" t="s">
        <v>81</v>
      </c>
      <c r="AV993" s="13" t="s">
        <v>81</v>
      </c>
      <c r="AW993" s="13" t="s">
        <v>33</v>
      </c>
      <c r="AX993" s="13" t="s">
        <v>72</v>
      </c>
      <c r="AY993" s="245" t="s">
        <v>214</v>
      </c>
    </row>
    <row r="994" s="13" customFormat="1">
      <c r="A994" s="13"/>
      <c r="B994" s="234"/>
      <c r="C994" s="235"/>
      <c r="D994" s="236" t="s">
        <v>225</v>
      </c>
      <c r="E994" s="237" t="s">
        <v>19</v>
      </c>
      <c r="F994" s="238" t="s">
        <v>1521</v>
      </c>
      <c r="G994" s="235"/>
      <c r="H994" s="239">
        <v>1675.376</v>
      </c>
      <c r="I994" s="240"/>
      <c r="J994" s="235"/>
      <c r="K994" s="235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225</v>
      </c>
      <c r="AU994" s="245" t="s">
        <v>81</v>
      </c>
      <c r="AV994" s="13" t="s">
        <v>81</v>
      </c>
      <c r="AW994" s="13" t="s">
        <v>33</v>
      </c>
      <c r="AX994" s="13" t="s">
        <v>72</v>
      </c>
      <c r="AY994" s="245" t="s">
        <v>214</v>
      </c>
    </row>
    <row r="995" s="14" customFormat="1">
      <c r="A995" s="14"/>
      <c r="B995" s="246"/>
      <c r="C995" s="247"/>
      <c r="D995" s="236" t="s">
        <v>225</v>
      </c>
      <c r="E995" s="248" t="s">
        <v>19</v>
      </c>
      <c r="F995" s="249" t="s">
        <v>227</v>
      </c>
      <c r="G995" s="247"/>
      <c r="H995" s="250">
        <v>2557.866</v>
      </c>
      <c r="I995" s="251"/>
      <c r="J995" s="247"/>
      <c r="K995" s="247"/>
      <c r="L995" s="252"/>
      <c r="M995" s="253"/>
      <c r="N995" s="254"/>
      <c r="O995" s="254"/>
      <c r="P995" s="254"/>
      <c r="Q995" s="254"/>
      <c r="R995" s="254"/>
      <c r="S995" s="254"/>
      <c r="T995" s="25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6" t="s">
        <v>225</v>
      </c>
      <c r="AU995" s="256" t="s">
        <v>81</v>
      </c>
      <c r="AV995" s="14" t="s">
        <v>104</v>
      </c>
      <c r="AW995" s="14" t="s">
        <v>33</v>
      </c>
      <c r="AX995" s="14" t="s">
        <v>72</v>
      </c>
      <c r="AY995" s="256" t="s">
        <v>214</v>
      </c>
    </row>
    <row r="996" s="15" customFormat="1">
      <c r="A996" s="15"/>
      <c r="B996" s="257"/>
      <c r="C996" s="258"/>
      <c r="D996" s="236" t="s">
        <v>225</v>
      </c>
      <c r="E996" s="259" t="s">
        <v>19</v>
      </c>
      <c r="F996" s="260" t="s">
        <v>1522</v>
      </c>
      <c r="G996" s="258"/>
      <c r="H996" s="259" t="s">
        <v>19</v>
      </c>
      <c r="I996" s="261"/>
      <c r="J996" s="258"/>
      <c r="K996" s="258"/>
      <c r="L996" s="262"/>
      <c r="M996" s="263"/>
      <c r="N996" s="264"/>
      <c r="O996" s="264"/>
      <c r="P996" s="264"/>
      <c r="Q996" s="264"/>
      <c r="R996" s="264"/>
      <c r="S996" s="264"/>
      <c r="T996" s="26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6" t="s">
        <v>225</v>
      </c>
      <c r="AU996" s="266" t="s">
        <v>81</v>
      </c>
      <c r="AV996" s="15" t="s">
        <v>79</v>
      </c>
      <c r="AW996" s="15" t="s">
        <v>33</v>
      </c>
      <c r="AX996" s="15" t="s">
        <v>72</v>
      </c>
      <c r="AY996" s="266" t="s">
        <v>214</v>
      </c>
    </row>
    <row r="997" s="15" customFormat="1">
      <c r="A997" s="15"/>
      <c r="B997" s="257"/>
      <c r="C997" s="258"/>
      <c r="D997" s="236" t="s">
        <v>225</v>
      </c>
      <c r="E997" s="259" t="s">
        <v>19</v>
      </c>
      <c r="F997" s="260" t="s">
        <v>425</v>
      </c>
      <c r="G997" s="258"/>
      <c r="H997" s="259" t="s">
        <v>19</v>
      </c>
      <c r="I997" s="261"/>
      <c r="J997" s="258"/>
      <c r="K997" s="258"/>
      <c r="L997" s="262"/>
      <c r="M997" s="263"/>
      <c r="N997" s="264"/>
      <c r="O997" s="264"/>
      <c r="P997" s="264"/>
      <c r="Q997" s="264"/>
      <c r="R997" s="264"/>
      <c r="S997" s="264"/>
      <c r="T997" s="26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6" t="s">
        <v>225</v>
      </c>
      <c r="AU997" s="266" t="s">
        <v>81</v>
      </c>
      <c r="AV997" s="15" t="s">
        <v>79</v>
      </c>
      <c r="AW997" s="15" t="s">
        <v>33</v>
      </c>
      <c r="AX997" s="15" t="s">
        <v>72</v>
      </c>
      <c r="AY997" s="266" t="s">
        <v>214</v>
      </c>
    </row>
    <row r="998" s="13" customFormat="1">
      <c r="A998" s="13"/>
      <c r="B998" s="234"/>
      <c r="C998" s="235"/>
      <c r="D998" s="236" t="s">
        <v>225</v>
      </c>
      <c r="E998" s="237" t="s">
        <v>19</v>
      </c>
      <c r="F998" s="238" t="s">
        <v>426</v>
      </c>
      <c r="G998" s="235"/>
      <c r="H998" s="239">
        <v>109.24</v>
      </c>
      <c r="I998" s="240"/>
      <c r="J998" s="235"/>
      <c r="K998" s="235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225</v>
      </c>
      <c r="AU998" s="245" t="s">
        <v>81</v>
      </c>
      <c r="AV998" s="13" t="s">
        <v>81</v>
      </c>
      <c r="AW998" s="13" t="s">
        <v>33</v>
      </c>
      <c r="AX998" s="13" t="s">
        <v>72</v>
      </c>
      <c r="AY998" s="245" t="s">
        <v>214</v>
      </c>
    </row>
    <row r="999" s="13" customFormat="1">
      <c r="A999" s="13"/>
      <c r="B999" s="234"/>
      <c r="C999" s="235"/>
      <c r="D999" s="236" t="s">
        <v>225</v>
      </c>
      <c r="E999" s="237" t="s">
        <v>19</v>
      </c>
      <c r="F999" s="238" t="s">
        <v>427</v>
      </c>
      <c r="G999" s="235"/>
      <c r="H999" s="239">
        <v>14.35</v>
      </c>
      <c r="I999" s="240"/>
      <c r="J999" s="235"/>
      <c r="K999" s="235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225</v>
      </c>
      <c r="AU999" s="245" t="s">
        <v>81</v>
      </c>
      <c r="AV999" s="13" t="s">
        <v>81</v>
      </c>
      <c r="AW999" s="13" t="s">
        <v>33</v>
      </c>
      <c r="AX999" s="13" t="s">
        <v>72</v>
      </c>
      <c r="AY999" s="245" t="s">
        <v>214</v>
      </c>
    </row>
    <row r="1000" s="13" customFormat="1">
      <c r="A1000" s="13"/>
      <c r="B1000" s="234"/>
      <c r="C1000" s="235"/>
      <c r="D1000" s="236" t="s">
        <v>225</v>
      </c>
      <c r="E1000" s="237" t="s">
        <v>19</v>
      </c>
      <c r="F1000" s="238" t="s">
        <v>428</v>
      </c>
      <c r="G1000" s="235"/>
      <c r="H1000" s="239">
        <v>51.5</v>
      </c>
      <c r="I1000" s="240"/>
      <c r="J1000" s="235"/>
      <c r="K1000" s="235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225</v>
      </c>
      <c r="AU1000" s="245" t="s">
        <v>81</v>
      </c>
      <c r="AV1000" s="13" t="s">
        <v>81</v>
      </c>
      <c r="AW1000" s="13" t="s">
        <v>33</v>
      </c>
      <c r="AX1000" s="13" t="s">
        <v>72</v>
      </c>
      <c r="AY1000" s="245" t="s">
        <v>214</v>
      </c>
    </row>
    <row r="1001" s="13" customFormat="1">
      <c r="A1001" s="13"/>
      <c r="B1001" s="234"/>
      <c r="C1001" s="235"/>
      <c r="D1001" s="236" t="s">
        <v>225</v>
      </c>
      <c r="E1001" s="237" t="s">
        <v>19</v>
      </c>
      <c r="F1001" s="238" t="s">
        <v>429</v>
      </c>
      <c r="G1001" s="235"/>
      <c r="H1001" s="239">
        <v>32.345999999999997</v>
      </c>
      <c r="I1001" s="240"/>
      <c r="J1001" s="235"/>
      <c r="K1001" s="235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225</v>
      </c>
      <c r="AU1001" s="245" t="s">
        <v>81</v>
      </c>
      <c r="AV1001" s="13" t="s">
        <v>81</v>
      </c>
      <c r="AW1001" s="13" t="s">
        <v>33</v>
      </c>
      <c r="AX1001" s="13" t="s">
        <v>72</v>
      </c>
      <c r="AY1001" s="245" t="s">
        <v>214</v>
      </c>
    </row>
    <row r="1002" s="13" customFormat="1">
      <c r="A1002" s="13"/>
      <c r="B1002" s="234"/>
      <c r="C1002" s="235"/>
      <c r="D1002" s="236" t="s">
        <v>225</v>
      </c>
      <c r="E1002" s="237" t="s">
        <v>19</v>
      </c>
      <c r="F1002" s="238" t="s">
        <v>430</v>
      </c>
      <c r="G1002" s="235"/>
      <c r="H1002" s="239">
        <v>60.738</v>
      </c>
      <c r="I1002" s="240"/>
      <c r="J1002" s="235"/>
      <c r="K1002" s="235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225</v>
      </c>
      <c r="AU1002" s="245" t="s">
        <v>81</v>
      </c>
      <c r="AV1002" s="13" t="s">
        <v>81</v>
      </c>
      <c r="AW1002" s="13" t="s">
        <v>33</v>
      </c>
      <c r="AX1002" s="13" t="s">
        <v>72</v>
      </c>
      <c r="AY1002" s="245" t="s">
        <v>214</v>
      </c>
    </row>
    <row r="1003" s="14" customFormat="1">
      <c r="A1003" s="14"/>
      <c r="B1003" s="246"/>
      <c r="C1003" s="247"/>
      <c r="D1003" s="236" t="s">
        <v>225</v>
      </c>
      <c r="E1003" s="248" t="s">
        <v>19</v>
      </c>
      <c r="F1003" s="249" t="s">
        <v>227</v>
      </c>
      <c r="G1003" s="247"/>
      <c r="H1003" s="250">
        <v>268.17399999999998</v>
      </c>
      <c r="I1003" s="251"/>
      <c r="J1003" s="247"/>
      <c r="K1003" s="247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6" t="s">
        <v>225</v>
      </c>
      <c r="AU1003" s="256" t="s">
        <v>81</v>
      </c>
      <c r="AV1003" s="14" t="s">
        <v>104</v>
      </c>
      <c r="AW1003" s="14" t="s">
        <v>33</v>
      </c>
      <c r="AX1003" s="14" t="s">
        <v>72</v>
      </c>
      <c r="AY1003" s="256" t="s">
        <v>214</v>
      </c>
    </row>
    <row r="1004" s="13" customFormat="1">
      <c r="A1004" s="13"/>
      <c r="B1004" s="234"/>
      <c r="C1004" s="235"/>
      <c r="D1004" s="236" t="s">
        <v>225</v>
      </c>
      <c r="E1004" s="237" t="s">
        <v>19</v>
      </c>
      <c r="F1004" s="238" t="s">
        <v>1523</v>
      </c>
      <c r="G1004" s="235"/>
      <c r="H1004" s="239">
        <v>-269.89499999999998</v>
      </c>
      <c r="I1004" s="240"/>
      <c r="J1004" s="235"/>
      <c r="K1004" s="235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225</v>
      </c>
      <c r="AU1004" s="245" t="s">
        <v>81</v>
      </c>
      <c r="AV1004" s="13" t="s">
        <v>81</v>
      </c>
      <c r="AW1004" s="13" t="s">
        <v>33</v>
      </c>
      <c r="AX1004" s="13" t="s">
        <v>72</v>
      </c>
      <c r="AY1004" s="245" t="s">
        <v>214</v>
      </c>
    </row>
    <row r="1005" s="13" customFormat="1">
      <c r="A1005" s="13"/>
      <c r="B1005" s="234"/>
      <c r="C1005" s="235"/>
      <c r="D1005" s="236" t="s">
        <v>225</v>
      </c>
      <c r="E1005" s="237" t="s">
        <v>19</v>
      </c>
      <c r="F1005" s="238" t="s">
        <v>1524</v>
      </c>
      <c r="G1005" s="235"/>
      <c r="H1005" s="239">
        <v>-208.28100000000001</v>
      </c>
      <c r="I1005" s="240"/>
      <c r="J1005" s="235"/>
      <c r="K1005" s="235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225</v>
      </c>
      <c r="AU1005" s="245" t="s">
        <v>81</v>
      </c>
      <c r="AV1005" s="13" t="s">
        <v>81</v>
      </c>
      <c r="AW1005" s="13" t="s">
        <v>33</v>
      </c>
      <c r="AX1005" s="13" t="s">
        <v>72</v>
      </c>
      <c r="AY1005" s="245" t="s">
        <v>214</v>
      </c>
    </row>
    <row r="1006" s="14" customFormat="1">
      <c r="A1006" s="14"/>
      <c r="B1006" s="246"/>
      <c r="C1006" s="247"/>
      <c r="D1006" s="236" t="s">
        <v>225</v>
      </c>
      <c r="E1006" s="248" t="s">
        <v>19</v>
      </c>
      <c r="F1006" s="249" t="s">
        <v>227</v>
      </c>
      <c r="G1006" s="247"/>
      <c r="H1006" s="250">
        <v>-478.17599999999999</v>
      </c>
      <c r="I1006" s="251"/>
      <c r="J1006" s="247"/>
      <c r="K1006" s="247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6" t="s">
        <v>225</v>
      </c>
      <c r="AU1006" s="256" t="s">
        <v>81</v>
      </c>
      <c r="AV1006" s="14" t="s">
        <v>104</v>
      </c>
      <c r="AW1006" s="14" t="s">
        <v>33</v>
      </c>
      <c r="AX1006" s="14" t="s">
        <v>72</v>
      </c>
      <c r="AY1006" s="256" t="s">
        <v>214</v>
      </c>
    </row>
    <row r="1007" s="16" customFormat="1">
      <c r="A1007" s="16"/>
      <c r="B1007" s="267"/>
      <c r="C1007" s="268"/>
      <c r="D1007" s="236" t="s">
        <v>225</v>
      </c>
      <c r="E1007" s="269" t="s">
        <v>19</v>
      </c>
      <c r="F1007" s="270" t="s">
        <v>246</v>
      </c>
      <c r="G1007" s="268"/>
      <c r="H1007" s="271">
        <v>2347.864</v>
      </c>
      <c r="I1007" s="272"/>
      <c r="J1007" s="268"/>
      <c r="K1007" s="268"/>
      <c r="L1007" s="273"/>
      <c r="M1007" s="274"/>
      <c r="N1007" s="275"/>
      <c r="O1007" s="275"/>
      <c r="P1007" s="275"/>
      <c r="Q1007" s="275"/>
      <c r="R1007" s="275"/>
      <c r="S1007" s="275"/>
      <c r="T1007" s="27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77" t="s">
        <v>225</v>
      </c>
      <c r="AU1007" s="277" t="s">
        <v>81</v>
      </c>
      <c r="AV1007" s="16" t="s">
        <v>221</v>
      </c>
      <c r="AW1007" s="16" t="s">
        <v>33</v>
      </c>
      <c r="AX1007" s="16" t="s">
        <v>79</v>
      </c>
      <c r="AY1007" s="277" t="s">
        <v>214</v>
      </c>
    </row>
    <row r="1008" s="12" customFormat="1" ht="22.8" customHeight="1">
      <c r="A1008" s="12"/>
      <c r="B1008" s="200"/>
      <c r="C1008" s="201"/>
      <c r="D1008" s="202" t="s">
        <v>71</v>
      </c>
      <c r="E1008" s="214" t="s">
        <v>1525</v>
      </c>
      <c r="F1008" s="214" t="s">
        <v>1526</v>
      </c>
      <c r="G1008" s="201"/>
      <c r="H1008" s="201"/>
      <c r="I1008" s="204"/>
      <c r="J1008" s="215">
        <f>BK1008</f>
        <v>0</v>
      </c>
      <c r="K1008" s="201"/>
      <c r="L1008" s="206"/>
      <c r="M1008" s="207"/>
      <c r="N1008" s="208"/>
      <c r="O1008" s="208"/>
      <c r="P1008" s="209">
        <f>SUM(P1009:P1015)</f>
        <v>0</v>
      </c>
      <c r="Q1008" s="208"/>
      <c r="R1008" s="209">
        <f>SUM(R1009:R1015)</f>
        <v>0.049644399999999998</v>
      </c>
      <c r="S1008" s="208"/>
      <c r="T1008" s="210">
        <f>SUM(T1009:T1015)</f>
        <v>0</v>
      </c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R1008" s="211" t="s">
        <v>81</v>
      </c>
      <c r="AT1008" s="212" t="s">
        <v>71</v>
      </c>
      <c r="AU1008" s="212" t="s">
        <v>79</v>
      </c>
      <c r="AY1008" s="211" t="s">
        <v>214</v>
      </c>
      <c r="BK1008" s="213">
        <f>SUM(BK1009:BK1015)</f>
        <v>0</v>
      </c>
    </row>
    <row r="1009" s="2" customFormat="1" ht="16.5" customHeight="1">
      <c r="A1009" s="41"/>
      <c r="B1009" s="42"/>
      <c r="C1009" s="216" t="s">
        <v>1527</v>
      </c>
      <c r="D1009" s="216" t="s">
        <v>216</v>
      </c>
      <c r="E1009" s="217" t="s">
        <v>1528</v>
      </c>
      <c r="F1009" s="218" t="s">
        <v>1529</v>
      </c>
      <c r="G1009" s="219" t="s">
        <v>219</v>
      </c>
      <c r="H1009" s="220">
        <v>38.188000000000002</v>
      </c>
      <c r="I1009" s="221"/>
      <c r="J1009" s="222">
        <f>ROUND(I1009*H1009,2)</f>
        <v>0</v>
      </c>
      <c r="K1009" s="218" t="s">
        <v>220</v>
      </c>
      <c r="L1009" s="47"/>
      <c r="M1009" s="223" t="s">
        <v>19</v>
      </c>
      <c r="N1009" s="224" t="s">
        <v>43</v>
      </c>
      <c r="O1009" s="87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338</v>
      </c>
      <c r="AT1009" s="227" t="s">
        <v>216</v>
      </c>
      <c r="AU1009" s="227" t="s">
        <v>81</v>
      </c>
      <c r="AY1009" s="20" t="s">
        <v>214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79</v>
      </c>
      <c r="BK1009" s="228">
        <f>ROUND(I1009*H1009,2)</f>
        <v>0</v>
      </c>
      <c r="BL1009" s="20" t="s">
        <v>338</v>
      </c>
      <c r="BM1009" s="227" t="s">
        <v>1530</v>
      </c>
    </row>
    <row r="1010" s="2" customFormat="1">
      <c r="A1010" s="41"/>
      <c r="B1010" s="42"/>
      <c r="C1010" s="43"/>
      <c r="D1010" s="229" t="s">
        <v>223</v>
      </c>
      <c r="E1010" s="43"/>
      <c r="F1010" s="230" t="s">
        <v>1531</v>
      </c>
      <c r="G1010" s="43"/>
      <c r="H1010" s="43"/>
      <c r="I1010" s="231"/>
      <c r="J1010" s="43"/>
      <c r="K1010" s="43"/>
      <c r="L1010" s="47"/>
      <c r="M1010" s="232"/>
      <c r="N1010" s="233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223</v>
      </c>
      <c r="AU1010" s="20" t="s">
        <v>81</v>
      </c>
    </row>
    <row r="1011" s="13" customFormat="1">
      <c r="A1011" s="13"/>
      <c r="B1011" s="234"/>
      <c r="C1011" s="235"/>
      <c r="D1011" s="236" t="s">
        <v>225</v>
      </c>
      <c r="E1011" s="237" t="s">
        <v>19</v>
      </c>
      <c r="F1011" s="238" t="s">
        <v>1532</v>
      </c>
      <c r="G1011" s="235"/>
      <c r="H1011" s="239">
        <v>38.188000000000002</v>
      </c>
      <c r="I1011" s="240"/>
      <c r="J1011" s="235"/>
      <c r="K1011" s="235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225</v>
      </c>
      <c r="AU1011" s="245" t="s">
        <v>81</v>
      </c>
      <c r="AV1011" s="13" t="s">
        <v>81</v>
      </c>
      <c r="AW1011" s="13" t="s">
        <v>33</v>
      </c>
      <c r="AX1011" s="13" t="s">
        <v>72</v>
      </c>
      <c r="AY1011" s="245" t="s">
        <v>214</v>
      </c>
    </row>
    <row r="1012" s="14" customFormat="1">
      <c r="A1012" s="14"/>
      <c r="B1012" s="246"/>
      <c r="C1012" s="247"/>
      <c r="D1012" s="236" t="s">
        <v>225</v>
      </c>
      <c r="E1012" s="248" t="s">
        <v>19</v>
      </c>
      <c r="F1012" s="249" t="s">
        <v>227</v>
      </c>
      <c r="G1012" s="247"/>
      <c r="H1012" s="250">
        <v>38.188000000000002</v>
      </c>
      <c r="I1012" s="251"/>
      <c r="J1012" s="247"/>
      <c r="K1012" s="247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6" t="s">
        <v>225</v>
      </c>
      <c r="AU1012" s="256" t="s">
        <v>81</v>
      </c>
      <c r="AV1012" s="14" t="s">
        <v>104</v>
      </c>
      <c r="AW1012" s="14" t="s">
        <v>33</v>
      </c>
      <c r="AX1012" s="14" t="s">
        <v>79</v>
      </c>
      <c r="AY1012" s="256" t="s">
        <v>214</v>
      </c>
    </row>
    <row r="1013" s="2" customFormat="1" ht="16.5" customHeight="1">
      <c r="A1013" s="41"/>
      <c r="B1013" s="42"/>
      <c r="C1013" s="278" t="s">
        <v>1533</v>
      </c>
      <c r="D1013" s="278" t="s">
        <v>300</v>
      </c>
      <c r="E1013" s="279" t="s">
        <v>1534</v>
      </c>
      <c r="F1013" s="280" t="s">
        <v>1535</v>
      </c>
      <c r="G1013" s="281" t="s">
        <v>219</v>
      </c>
      <c r="H1013" s="282">
        <v>38.188000000000002</v>
      </c>
      <c r="I1013" s="283"/>
      <c r="J1013" s="284">
        <f>ROUND(I1013*H1013,2)</f>
        <v>0</v>
      </c>
      <c r="K1013" s="280" t="s">
        <v>220</v>
      </c>
      <c r="L1013" s="285"/>
      <c r="M1013" s="286" t="s">
        <v>19</v>
      </c>
      <c r="N1013" s="287" t="s">
        <v>43</v>
      </c>
      <c r="O1013" s="87"/>
      <c r="P1013" s="225">
        <f>O1013*H1013</f>
        <v>0</v>
      </c>
      <c r="Q1013" s="225">
        <v>0.0012999999999999999</v>
      </c>
      <c r="R1013" s="225">
        <f>Q1013*H1013</f>
        <v>0.049644399999999998</v>
      </c>
      <c r="S1013" s="225">
        <v>0</v>
      </c>
      <c r="T1013" s="226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27" t="s">
        <v>461</v>
      </c>
      <c r="AT1013" s="227" t="s">
        <v>300</v>
      </c>
      <c r="AU1013" s="227" t="s">
        <v>81</v>
      </c>
      <c r="AY1013" s="20" t="s">
        <v>214</v>
      </c>
      <c r="BE1013" s="228">
        <f>IF(N1013="základní",J1013,0)</f>
        <v>0</v>
      </c>
      <c r="BF1013" s="228">
        <f>IF(N1013="snížená",J1013,0)</f>
        <v>0</v>
      </c>
      <c r="BG1013" s="228">
        <f>IF(N1013="zákl. přenesená",J1013,0)</f>
        <v>0</v>
      </c>
      <c r="BH1013" s="228">
        <f>IF(N1013="sníž. přenesená",J1013,0)</f>
        <v>0</v>
      </c>
      <c r="BI1013" s="228">
        <f>IF(N1013="nulová",J1013,0)</f>
        <v>0</v>
      </c>
      <c r="BJ1013" s="20" t="s">
        <v>79</v>
      </c>
      <c r="BK1013" s="228">
        <f>ROUND(I1013*H1013,2)</f>
        <v>0</v>
      </c>
      <c r="BL1013" s="20" t="s">
        <v>338</v>
      </c>
      <c r="BM1013" s="227" t="s">
        <v>1536</v>
      </c>
    </row>
    <row r="1014" s="2" customFormat="1" ht="24.15" customHeight="1">
      <c r="A1014" s="41"/>
      <c r="B1014" s="42"/>
      <c r="C1014" s="216" t="s">
        <v>1537</v>
      </c>
      <c r="D1014" s="216" t="s">
        <v>216</v>
      </c>
      <c r="E1014" s="217" t="s">
        <v>1538</v>
      </c>
      <c r="F1014" s="218" t="s">
        <v>1539</v>
      </c>
      <c r="G1014" s="219" t="s">
        <v>282</v>
      </c>
      <c r="H1014" s="220">
        <v>0.050000000000000003</v>
      </c>
      <c r="I1014" s="221"/>
      <c r="J1014" s="222">
        <f>ROUND(I1014*H1014,2)</f>
        <v>0</v>
      </c>
      <c r="K1014" s="218" t="s">
        <v>220</v>
      </c>
      <c r="L1014" s="47"/>
      <c r="M1014" s="223" t="s">
        <v>19</v>
      </c>
      <c r="N1014" s="224" t="s">
        <v>43</v>
      </c>
      <c r="O1014" s="87"/>
      <c r="P1014" s="225">
        <f>O1014*H1014</f>
        <v>0</v>
      </c>
      <c r="Q1014" s="225">
        <v>0</v>
      </c>
      <c r="R1014" s="225">
        <f>Q1014*H1014</f>
        <v>0</v>
      </c>
      <c r="S1014" s="225">
        <v>0</v>
      </c>
      <c r="T1014" s="226">
        <f>S1014*H1014</f>
        <v>0</v>
      </c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R1014" s="227" t="s">
        <v>338</v>
      </c>
      <c r="AT1014" s="227" t="s">
        <v>216</v>
      </c>
      <c r="AU1014" s="227" t="s">
        <v>81</v>
      </c>
      <c r="AY1014" s="20" t="s">
        <v>214</v>
      </c>
      <c r="BE1014" s="228">
        <f>IF(N1014="základní",J1014,0)</f>
        <v>0</v>
      </c>
      <c r="BF1014" s="228">
        <f>IF(N1014="snížená",J1014,0)</f>
        <v>0</v>
      </c>
      <c r="BG1014" s="228">
        <f>IF(N1014="zákl. přenesená",J1014,0)</f>
        <v>0</v>
      </c>
      <c r="BH1014" s="228">
        <f>IF(N1014="sníž. přenesená",J1014,0)</f>
        <v>0</v>
      </c>
      <c r="BI1014" s="228">
        <f>IF(N1014="nulová",J1014,0)</f>
        <v>0</v>
      </c>
      <c r="BJ1014" s="20" t="s">
        <v>79</v>
      </c>
      <c r="BK1014" s="228">
        <f>ROUND(I1014*H1014,2)</f>
        <v>0</v>
      </c>
      <c r="BL1014" s="20" t="s">
        <v>338</v>
      </c>
      <c r="BM1014" s="227" t="s">
        <v>1540</v>
      </c>
    </row>
    <row r="1015" s="2" customFormat="1">
      <c r="A1015" s="41"/>
      <c r="B1015" s="42"/>
      <c r="C1015" s="43"/>
      <c r="D1015" s="229" t="s">
        <v>223</v>
      </c>
      <c r="E1015" s="43"/>
      <c r="F1015" s="230" t="s">
        <v>1541</v>
      </c>
      <c r="G1015" s="43"/>
      <c r="H1015" s="43"/>
      <c r="I1015" s="231"/>
      <c r="J1015" s="43"/>
      <c r="K1015" s="43"/>
      <c r="L1015" s="47"/>
      <c r="M1015" s="232"/>
      <c r="N1015" s="233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T1015" s="20" t="s">
        <v>223</v>
      </c>
      <c r="AU1015" s="20" t="s">
        <v>81</v>
      </c>
    </row>
    <row r="1016" s="12" customFormat="1" ht="22.8" customHeight="1">
      <c r="A1016" s="12"/>
      <c r="B1016" s="200"/>
      <c r="C1016" s="201"/>
      <c r="D1016" s="202" t="s">
        <v>71</v>
      </c>
      <c r="E1016" s="214" t="s">
        <v>1542</v>
      </c>
      <c r="F1016" s="214" t="s">
        <v>1543</v>
      </c>
      <c r="G1016" s="201"/>
      <c r="H1016" s="201"/>
      <c r="I1016" s="204"/>
      <c r="J1016" s="215">
        <f>BK1016</f>
        <v>0</v>
      </c>
      <c r="K1016" s="201"/>
      <c r="L1016" s="206"/>
      <c r="M1016" s="207"/>
      <c r="N1016" s="208"/>
      <c r="O1016" s="208"/>
      <c r="P1016" s="209">
        <f>SUM(P1017:P1048)</f>
        <v>0</v>
      </c>
      <c r="Q1016" s="208"/>
      <c r="R1016" s="209">
        <f>SUM(R1017:R1048)</f>
        <v>1.4971732799999999</v>
      </c>
      <c r="S1016" s="208"/>
      <c r="T1016" s="210">
        <f>SUM(T1017:T1048)</f>
        <v>0</v>
      </c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R1016" s="211" t="s">
        <v>81</v>
      </c>
      <c r="AT1016" s="212" t="s">
        <v>71</v>
      </c>
      <c r="AU1016" s="212" t="s">
        <v>79</v>
      </c>
      <c r="AY1016" s="211" t="s">
        <v>214</v>
      </c>
      <c r="BK1016" s="213">
        <f>SUM(BK1017:BK1048)</f>
        <v>0</v>
      </c>
    </row>
    <row r="1017" s="2" customFormat="1" ht="16.5" customHeight="1">
      <c r="A1017" s="41"/>
      <c r="B1017" s="42"/>
      <c r="C1017" s="216" t="s">
        <v>1544</v>
      </c>
      <c r="D1017" s="216" t="s">
        <v>216</v>
      </c>
      <c r="E1017" s="217" t="s">
        <v>1545</v>
      </c>
      <c r="F1017" s="218" t="s">
        <v>1546</v>
      </c>
      <c r="G1017" s="219" t="s">
        <v>219</v>
      </c>
      <c r="H1017" s="220">
        <v>1841.5409999999999</v>
      </c>
      <c r="I1017" s="221"/>
      <c r="J1017" s="222">
        <f>ROUND(I1017*H1017,2)</f>
        <v>0</v>
      </c>
      <c r="K1017" s="218" t="s">
        <v>220</v>
      </c>
      <c r="L1017" s="47"/>
      <c r="M1017" s="223" t="s">
        <v>19</v>
      </c>
      <c r="N1017" s="224" t="s">
        <v>43</v>
      </c>
      <c r="O1017" s="87"/>
      <c r="P1017" s="225">
        <f>O1017*H1017</f>
        <v>0</v>
      </c>
      <c r="Q1017" s="225">
        <v>0</v>
      </c>
      <c r="R1017" s="225">
        <f>Q1017*H1017</f>
        <v>0</v>
      </c>
      <c r="S1017" s="225">
        <v>0</v>
      </c>
      <c r="T1017" s="226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27" t="s">
        <v>338</v>
      </c>
      <c r="AT1017" s="227" t="s">
        <v>216</v>
      </c>
      <c r="AU1017" s="227" t="s">
        <v>81</v>
      </c>
      <c r="AY1017" s="20" t="s">
        <v>214</v>
      </c>
      <c r="BE1017" s="228">
        <f>IF(N1017="základní",J1017,0)</f>
        <v>0</v>
      </c>
      <c r="BF1017" s="228">
        <f>IF(N1017="snížená",J1017,0)</f>
        <v>0</v>
      </c>
      <c r="BG1017" s="228">
        <f>IF(N1017="zákl. přenesená",J1017,0)</f>
        <v>0</v>
      </c>
      <c r="BH1017" s="228">
        <f>IF(N1017="sníž. přenesená",J1017,0)</f>
        <v>0</v>
      </c>
      <c r="BI1017" s="228">
        <f>IF(N1017="nulová",J1017,0)</f>
        <v>0</v>
      </c>
      <c r="BJ1017" s="20" t="s">
        <v>79</v>
      </c>
      <c r="BK1017" s="228">
        <f>ROUND(I1017*H1017,2)</f>
        <v>0</v>
      </c>
      <c r="BL1017" s="20" t="s">
        <v>338</v>
      </c>
      <c r="BM1017" s="227" t="s">
        <v>1547</v>
      </c>
    </row>
    <row r="1018" s="2" customFormat="1">
      <c r="A1018" s="41"/>
      <c r="B1018" s="42"/>
      <c r="C1018" s="43"/>
      <c r="D1018" s="229" t="s">
        <v>223</v>
      </c>
      <c r="E1018" s="43"/>
      <c r="F1018" s="230" t="s">
        <v>1548</v>
      </c>
      <c r="G1018" s="43"/>
      <c r="H1018" s="43"/>
      <c r="I1018" s="231"/>
      <c r="J1018" s="43"/>
      <c r="K1018" s="43"/>
      <c r="L1018" s="47"/>
      <c r="M1018" s="232"/>
      <c r="N1018" s="233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223</v>
      </c>
      <c r="AU1018" s="20" t="s">
        <v>81</v>
      </c>
    </row>
    <row r="1019" s="2" customFormat="1" ht="16.5" customHeight="1">
      <c r="A1019" s="41"/>
      <c r="B1019" s="42"/>
      <c r="C1019" s="216" t="s">
        <v>1549</v>
      </c>
      <c r="D1019" s="216" t="s">
        <v>216</v>
      </c>
      <c r="E1019" s="217" t="s">
        <v>1550</v>
      </c>
      <c r="F1019" s="218" t="s">
        <v>1551</v>
      </c>
      <c r="G1019" s="219" t="s">
        <v>219</v>
      </c>
      <c r="H1019" s="220">
        <v>1841.5409999999999</v>
      </c>
      <c r="I1019" s="221"/>
      <c r="J1019" s="222">
        <f>ROUND(I1019*H1019,2)</f>
        <v>0</v>
      </c>
      <c r="K1019" s="218" t="s">
        <v>220</v>
      </c>
      <c r="L1019" s="47"/>
      <c r="M1019" s="223" t="s">
        <v>19</v>
      </c>
      <c r="N1019" s="224" t="s">
        <v>43</v>
      </c>
      <c r="O1019" s="87"/>
      <c r="P1019" s="225">
        <f>O1019*H1019</f>
        <v>0</v>
      </c>
      <c r="Q1019" s="225">
        <v>8.0000000000000007E-05</v>
      </c>
      <c r="R1019" s="225">
        <f>Q1019*H1019</f>
        <v>0.14732328</v>
      </c>
      <c r="S1019" s="225">
        <v>0</v>
      </c>
      <c r="T1019" s="226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27" t="s">
        <v>338</v>
      </c>
      <c r="AT1019" s="227" t="s">
        <v>216</v>
      </c>
      <c r="AU1019" s="227" t="s">
        <v>81</v>
      </c>
      <c r="AY1019" s="20" t="s">
        <v>214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20" t="s">
        <v>79</v>
      </c>
      <c r="BK1019" s="228">
        <f>ROUND(I1019*H1019,2)</f>
        <v>0</v>
      </c>
      <c r="BL1019" s="20" t="s">
        <v>338</v>
      </c>
      <c r="BM1019" s="227" t="s">
        <v>1552</v>
      </c>
    </row>
    <row r="1020" s="2" customFormat="1">
      <c r="A1020" s="41"/>
      <c r="B1020" s="42"/>
      <c r="C1020" s="43"/>
      <c r="D1020" s="229" t="s">
        <v>223</v>
      </c>
      <c r="E1020" s="43"/>
      <c r="F1020" s="230" t="s">
        <v>1553</v>
      </c>
      <c r="G1020" s="43"/>
      <c r="H1020" s="43"/>
      <c r="I1020" s="231"/>
      <c r="J1020" s="43"/>
      <c r="K1020" s="43"/>
      <c r="L1020" s="47"/>
      <c r="M1020" s="232"/>
      <c r="N1020" s="233"/>
      <c r="O1020" s="87"/>
      <c r="P1020" s="87"/>
      <c r="Q1020" s="87"/>
      <c r="R1020" s="87"/>
      <c r="S1020" s="87"/>
      <c r="T1020" s="88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T1020" s="20" t="s">
        <v>223</v>
      </c>
      <c r="AU1020" s="20" t="s">
        <v>81</v>
      </c>
    </row>
    <row r="1021" s="2" customFormat="1" ht="16.5" customHeight="1">
      <c r="A1021" s="41"/>
      <c r="B1021" s="42"/>
      <c r="C1021" s="216" t="s">
        <v>1554</v>
      </c>
      <c r="D1021" s="216" t="s">
        <v>216</v>
      </c>
      <c r="E1021" s="217" t="s">
        <v>1555</v>
      </c>
      <c r="F1021" s="218" t="s">
        <v>1556</v>
      </c>
      <c r="G1021" s="219" t="s">
        <v>219</v>
      </c>
      <c r="H1021" s="220">
        <v>1841.5409999999999</v>
      </c>
      <c r="I1021" s="221"/>
      <c r="J1021" s="222">
        <f>ROUND(I1021*H1021,2)</f>
        <v>0</v>
      </c>
      <c r="K1021" s="218" t="s">
        <v>220</v>
      </c>
      <c r="L1021" s="47"/>
      <c r="M1021" s="223" t="s">
        <v>19</v>
      </c>
      <c r="N1021" s="224" t="s">
        <v>43</v>
      </c>
      <c r="O1021" s="87"/>
      <c r="P1021" s="225">
        <f>O1021*H1021</f>
        <v>0</v>
      </c>
      <c r="Q1021" s="225">
        <v>0</v>
      </c>
      <c r="R1021" s="225">
        <f>Q1021*H1021</f>
        <v>0</v>
      </c>
      <c r="S1021" s="225">
        <v>0</v>
      </c>
      <c r="T1021" s="226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27" t="s">
        <v>338</v>
      </c>
      <c r="AT1021" s="227" t="s">
        <v>216</v>
      </c>
      <c r="AU1021" s="227" t="s">
        <v>81</v>
      </c>
      <c r="AY1021" s="20" t="s">
        <v>214</v>
      </c>
      <c r="BE1021" s="228">
        <f>IF(N1021="základní",J1021,0)</f>
        <v>0</v>
      </c>
      <c r="BF1021" s="228">
        <f>IF(N1021="snížená",J1021,0)</f>
        <v>0</v>
      </c>
      <c r="BG1021" s="228">
        <f>IF(N1021="zákl. přenesená",J1021,0)</f>
        <v>0</v>
      </c>
      <c r="BH1021" s="228">
        <f>IF(N1021="sníž. přenesená",J1021,0)</f>
        <v>0</v>
      </c>
      <c r="BI1021" s="228">
        <f>IF(N1021="nulová",J1021,0)</f>
        <v>0</v>
      </c>
      <c r="BJ1021" s="20" t="s">
        <v>79</v>
      </c>
      <c r="BK1021" s="228">
        <f>ROUND(I1021*H1021,2)</f>
        <v>0</v>
      </c>
      <c r="BL1021" s="20" t="s">
        <v>338</v>
      </c>
      <c r="BM1021" s="227" t="s">
        <v>1557</v>
      </c>
    </row>
    <row r="1022" s="2" customFormat="1">
      <c r="A1022" s="41"/>
      <c r="B1022" s="42"/>
      <c r="C1022" s="43"/>
      <c r="D1022" s="229" t="s">
        <v>223</v>
      </c>
      <c r="E1022" s="43"/>
      <c r="F1022" s="230" t="s">
        <v>1558</v>
      </c>
      <c r="G1022" s="43"/>
      <c r="H1022" s="43"/>
      <c r="I1022" s="231"/>
      <c r="J1022" s="43"/>
      <c r="K1022" s="43"/>
      <c r="L1022" s="47"/>
      <c r="M1022" s="232"/>
      <c r="N1022" s="233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223</v>
      </c>
      <c r="AU1022" s="20" t="s">
        <v>81</v>
      </c>
    </row>
    <row r="1023" s="15" customFormat="1">
      <c r="A1023" s="15"/>
      <c r="B1023" s="257"/>
      <c r="C1023" s="258"/>
      <c r="D1023" s="236" t="s">
        <v>225</v>
      </c>
      <c r="E1023" s="259" t="s">
        <v>19</v>
      </c>
      <c r="F1023" s="260" t="s">
        <v>1559</v>
      </c>
      <c r="G1023" s="258"/>
      <c r="H1023" s="259" t="s">
        <v>19</v>
      </c>
      <c r="I1023" s="261"/>
      <c r="J1023" s="258"/>
      <c r="K1023" s="258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6" t="s">
        <v>225</v>
      </c>
      <c r="AU1023" s="266" t="s">
        <v>81</v>
      </c>
      <c r="AV1023" s="15" t="s">
        <v>79</v>
      </c>
      <c r="AW1023" s="15" t="s">
        <v>33</v>
      </c>
      <c r="AX1023" s="15" t="s">
        <v>72</v>
      </c>
      <c r="AY1023" s="266" t="s">
        <v>214</v>
      </c>
    </row>
    <row r="1024" s="15" customFormat="1">
      <c r="A1024" s="15"/>
      <c r="B1024" s="257"/>
      <c r="C1024" s="258"/>
      <c r="D1024" s="236" t="s">
        <v>225</v>
      </c>
      <c r="E1024" s="259" t="s">
        <v>19</v>
      </c>
      <c r="F1024" s="260" t="s">
        <v>285</v>
      </c>
      <c r="G1024" s="258"/>
      <c r="H1024" s="259" t="s">
        <v>19</v>
      </c>
      <c r="I1024" s="261"/>
      <c r="J1024" s="258"/>
      <c r="K1024" s="258"/>
      <c r="L1024" s="262"/>
      <c r="M1024" s="263"/>
      <c r="N1024" s="264"/>
      <c r="O1024" s="264"/>
      <c r="P1024" s="264"/>
      <c r="Q1024" s="264"/>
      <c r="R1024" s="264"/>
      <c r="S1024" s="264"/>
      <c r="T1024" s="26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6" t="s">
        <v>225</v>
      </c>
      <c r="AU1024" s="266" t="s">
        <v>81</v>
      </c>
      <c r="AV1024" s="15" t="s">
        <v>79</v>
      </c>
      <c r="AW1024" s="15" t="s">
        <v>33</v>
      </c>
      <c r="AX1024" s="15" t="s">
        <v>72</v>
      </c>
      <c r="AY1024" s="266" t="s">
        <v>214</v>
      </c>
    </row>
    <row r="1025" s="13" customFormat="1">
      <c r="A1025" s="13"/>
      <c r="B1025" s="234"/>
      <c r="C1025" s="235"/>
      <c r="D1025" s="236" t="s">
        <v>225</v>
      </c>
      <c r="E1025" s="237" t="s">
        <v>19</v>
      </c>
      <c r="F1025" s="238" t="s">
        <v>1560</v>
      </c>
      <c r="G1025" s="235"/>
      <c r="H1025" s="239">
        <v>126.50400000000001</v>
      </c>
      <c r="I1025" s="240"/>
      <c r="J1025" s="235"/>
      <c r="K1025" s="235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225</v>
      </c>
      <c r="AU1025" s="245" t="s">
        <v>81</v>
      </c>
      <c r="AV1025" s="13" t="s">
        <v>81</v>
      </c>
      <c r="AW1025" s="13" t="s">
        <v>33</v>
      </c>
      <c r="AX1025" s="13" t="s">
        <v>72</v>
      </c>
      <c r="AY1025" s="245" t="s">
        <v>214</v>
      </c>
    </row>
    <row r="1026" s="13" customFormat="1">
      <c r="A1026" s="13"/>
      <c r="B1026" s="234"/>
      <c r="C1026" s="235"/>
      <c r="D1026" s="236" t="s">
        <v>225</v>
      </c>
      <c r="E1026" s="237" t="s">
        <v>19</v>
      </c>
      <c r="F1026" s="238" t="s">
        <v>1561</v>
      </c>
      <c r="G1026" s="235"/>
      <c r="H1026" s="239">
        <v>99.655000000000001</v>
      </c>
      <c r="I1026" s="240"/>
      <c r="J1026" s="235"/>
      <c r="K1026" s="235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225</v>
      </c>
      <c r="AU1026" s="245" t="s">
        <v>81</v>
      </c>
      <c r="AV1026" s="13" t="s">
        <v>81</v>
      </c>
      <c r="AW1026" s="13" t="s">
        <v>33</v>
      </c>
      <c r="AX1026" s="13" t="s">
        <v>72</v>
      </c>
      <c r="AY1026" s="245" t="s">
        <v>214</v>
      </c>
    </row>
    <row r="1027" s="13" customFormat="1">
      <c r="A1027" s="13"/>
      <c r="B1027" s="234"/>
      <c r="C1027" s="235"/>
      <c r="D1027" s="236" t="s">
        <v>225</v>
      </c>
      <c r="E1027" s="237" t="s">
        <v>19</v>
      </c>
      <c r="F1027" s="238" t="s">
        <v>1562</v>
      </c>
      <c r="G1027" s="235"/>
      <c r="H1027" s="239">
        <v>25.145</v>
      </c>
      <c r="I1027" s="240"/>
      <c r="J1027" s="235"/>
      <c r="K1027" s="235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225</v>
      </c>
      <c r="AU1027" s="245" t="s">
        <v>81</v>
      </c>
      <c r="AV1027" s="13" t="s">
        <v>81</v>
      </c>
      <c r="AW1027" s="13" t="s">
        <v>33</v>
      </c>
      <c r="AX1027" s="13" t="s">
        <v>72</v>
      </c>
      <c r="AY1027" s="245" t="s">
        <v>214</v>
      </c>
    </row>
    <row r="1028" s="13" customFormat="1">
      <c r="A1028" s="13"/>
      <c r="B1028" s="234"/>
      <c r="C1028" s="235"/>
      <c r="D1028" s="236" t="s">
        <v>225</v>
      </c>
      <c r="E1028" s="237" t="s">
        <v>19</v>
      </c>
      <c r="F1028" s="238" t="s">
        <v>1563</v>
      </c>
      <c r="G1028" s="235"/>
      <c r="H1028" s="239">
        <v>320.50599999999997</v>
      </c>
      <c r="I1028" s="240"/>
      <c r="J1028" s="235"/>
      <c r="K1028" s="235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225</v>
      </c>
      <c r="AU1028" s="245" t="s">
        <v>81</v>
      </c>
      <c r="AV1028" s="13" t="s">
        <v>81</v>
      </c>
      <c r="AW1028" s="13" t="s">
        <v>33</v>
      </c>
      <c r="AX1028" s="13" t="s">
        <v>72</v>
      </c>
      <c r="AY1028" s="245" t="s">
        <v>214</v>
      </c>
    </row>
    <row r="1029" s="13" customFormat="1">
      <c r="A1029" s="13"/>
      <c r="B1029" s="234"/>
      <c r="C1029" s="235"/>
      <c r="D1029" s="236" t="s">
        <v>225</v>
      </c>
      <c r="E1029" s="237" t="s">
        <v>19</v>
      </c>
      <c r="F1029" s="238" t="s">
        <v>1564</v>
      </c>
      <c r="G1029" s="235"/>
      <c r="H1029" s="239">
        <v>15.68</v>
      </c>
      <c r="I1029" s="240"/>
      <c r="J1029" s="235"/>
      <c r="K1029" s="235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225</v>
      </c>
      <c r="AU1029" s="245" t="s">
        <v>81</v>
      </c>
      <c r="AV1029" s="13" t="s">
        <v>81</v>
      </c>
      <c r="AW1029" s="13" t="s">
        <v>33</v>
      </c>
      <c r="AX1029" s="13" t="s">
        <v>72</v>
      </c>
      <c r="AY1029" s="245" t="s">
        <v>214</v>
      </c>
    </row>
    <row r="1030" s="13" customFormat="1">
      <c r="A1030" s="13"/>
      <c r="B1030" s="234"/>
      <c r="C1030" s="235"/>
      <c r="D1030" s="236" t="s">
        <v>225</v>
      </c>
      <c r="E1030" s="237" t="s">
        <v>19</v>
      </c>
      <c r="F1030" s="238" t="s">
        <v>1565</v>
      </c>
      <c r="G1030" s="235"/>
      <c r="H1030" s="239">
        <v>320.05799999999999</v>
      </c>
      <c r="I1030" s="240"/>
      <c r="J1030" s="235"/>
      <c r="K1030" s="235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5" t="s">
        <v>225</v>
      </c>
      <c r="AU1030" s="245" t="s">
        <v>81</v>
      </c>
      <c r="AV1030" s="13" t="s">
        <v>81</v>
      </c>
      <c r="AW1030" s="13" t="s">
        <v>33</v>
      </c>
      <c r="AX1030" s="13" t="s">
        <v>72</v>
      </c>
      <c r="AY1030" s="245" t="s">
        <v>214</v>
      </c>
    </row>
    <row r="1031" s="13" customFormat="1">
      <c r="A1031" s="13"/>
      <c r="B1031" s="234"/>
      <c r="C1031" s="235"/>
      <c r="D1031" s="236" t="s">
        <v>225</v>
      </c>
      <c r="E1031" s="237" t="s">
        <v>19</v>
      </c>
      <c r="F1031" s="238" t="s">
        <v>1566</v>
      </c>
      <c r="G1031" s="235"/>
      <c r="H1031" s="239">
        <v>155.958</v>
      </c>
      <c r="I1031" s="240"/>
      <c r="J1031" s="235"/>
      <c r="K1031" s="235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5" t="s">
        <v>225</v>
      </c>
      <c r="AU1031" s="245" t="s">
        <v>81</v>
      </c>
      <c r="AV1031" s="13" t="s">
        <v>81</v>
      </c>
      <c r="AW1031" s="13" t="s">
        <v>33</v>
      </c>
      <c r="AX1031" s="13" t="s">
        <v>72</v>
      </c>
      <c r="AY1031" s="245" t="s">
        <v>214</v>
      </c>
    </row>
    <row r="1032" s="13" customFormat="1">
      <c r="A1032" s="13"/>
      <c r="B1032" s="234"/>
      <c r="C1032" s="235"/>
      <c r="D1032" s="236" t="s">
        <v>225</v>
      </c>
      <c r="E1032" s="237" t="s">
        <v>19</v>
      </c>
      <c r="F1032" s="238" t="s">
        <v>1567</v>
      </c>
      <c r="G1032" s="235"/>
      <c r="H1032" s="239">
        <v>684.85599999999999</v>
      </c>
      <c r="I1032" s="240"/>
      <c r="J1032" s="235"/>
      <c r="K1032" s="235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225</v>
      </c>
      <c r="AU1032" s="245" t="s">
        <v>81</v>
      </c>
      <c r="AV1032" s="13" t="s">
        <v>81</v>
      </c>
      <c r="AW1032" s="13" t="s">
        <v>33</v>
      </c>
      <c r="AX1032" s="13" t="s">
        <v>72</v>
      </c>
      <c r="AY1032" s="245" t="s">
        <v>214</v>
      </c>
    </row>
    <row r="1033" s="13" customFormat="1">
      <c r="A1033" s="13"/>
      <c r="B1033" s="234"/>
      <c r="C1033" s="235"/>
      <c r="D1033" s="236" t="s">
        <v>225</v>
      </c>
      <c r="E1033" s="237" t="s">
        <v>19</v>
      </c>
      <c r="F1033" s="238" t="s">
        <v>1568</v>
      </c>
      <c r="G1033" s="235"/>
      <c r="H1033" s="239">
        <v>35.835000000000001</v>
      </c>
      <c r="I1033" s="240"/>
      <c r="J1033" s="235"/>
      <c r="K1033" s="235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225</v>
      </c>
      <c r="AU1033" s="245" t="s">
        <v>81</v>
      </c>
      <c r="AV1033" s="13" t="s">
        <v>81</v>
      </c>
      <c r="AW1033" s="13" t="s">
        <v>33</v>
      </c>
      <c r="AX1033" s="13" t="s">
        <v>72</v>
      </c>
      <c r="AY1033" s="245" t="s">
        <v>214</v>
      </c>
    </row>
    <row r="1034" s="13" customFormat="1">
      <c r="A1034" s="13"/>
      <c r="B1034" s="234"/>
      <c r="C1034" s="235"/>
      <c r="D1034" s="236" t="s">
        <v>225</v>
      </c>
      <c r="E1034" s="237" t="s">
        <v>19</v>
      </c>
      <c r="F1034" s="238" t="s">
        <v>1569</v>
      </c>
      <c r="G1034" s="235"/>
      <c r="H1034" s="239">
        <v>26</v>
      </c>
      <c r="I1034" s="240"/>
      <c r="J1034" s="235"/>
      <c r="K1034" s="235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225</v>
      </c>
      <c r="AU1034" s="245" t="s">
        <v>81</v>
      </c>
      <c r="AV1034" s="13" t="s">
        <v>81</v>
      </c>
      <c r="AW1034" s="13" t="s">
        <v>33</v>
      </c>
      <c r="AX1034" s="13" t="s">
        <v>72</v>
      </c>
      <c r="AY1034" s="245" t="s">
        <v>214</v>
      </c>
    </row>
    <row r="1035" s="13" customFormat="1">
      <c r="A1035" s="13"/>
      <c r="B1035" s="234"/>
      <c r="C1035" s="235"/>
      <c r="D1035" s="236" t="s">
        <v>225</v>
      </c>
      <c r="E1035" s="237" t="s">
        <v>19</v>
      </c>
      <c r="F1035" s="238" t="s">
        <v>1570</v>
      </c>
      <c r="G1035" s="235"/>
      <c r="H1035" s="239">
        <v>9.3829999999999991</v>
      </c>
      <c r="I1035" s="240"/>
      <c r="J1035" s="235"/>
      <c r="K1035" s="235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225</v>
      </c>
      <c r="AU1035" s="245" t="s">
        <v>81</v>
      </c>
      <c r="AV1035" s="13" t="s">
        <v>81</v>
      </c>
      <c r="AW1035" s="13" t="s">
        <v>33</v>
      </c>
      <c r="AX1035" s="13" t="s">
        <v>72</v>
      </c>
      <c r="AY1035" s="245" t="s">
        <v>214</v>
      </c>
    </row>
    <row r="1036" s="13" customFormat="1">
      <c r="A1036" s="13"/>
      <c r="B1036" s="234"/>
      <c r="C1036" s="235"/>
      <c r="D1036" s="236" t="s">
        <v>225</v>
      </c>
      <c r="E1036" s="237" t="s">
        <v>19</v>
      </c>
      <c r="F1036" s="238" t="s">
        <v>1571</v>
      </c>
      <c r="G1036" s="235"/>
      <c r="H1036" s="239">
        <v>9.891</v>
      </c>
      <c r="I1036" s="240"/>
      <c r="J1036" s="235"/>
      <c r="K1036" s="235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225</v>
      </c>
      <c r="AU1036" s="245" t="s">
        <v>81</v>
      </c>
      <c r="AV1036" s="13" t="s">
        <v>81</v>
      </c>
      <c r="AW1036" s="13" t="s">
        <v>33</v>
      </c>
      <c r="AX1036" s="13" t="s">
        <v>72</v>
      </c>
      <c r="AY1036" s="245" t="s">
        <v>214</v>
      </c>
    </row>
    <row r="1037" s="13" customFormat="1">
      <c r="A1037" s="13"/>
      <c r="B1037" s="234"/>
      <c r="C1037" s="235"/>
      <c r="D1037" s="236" t="s">
        <v>225</v>
      </c>
      <c r="E1037" s="237" t="s">
        <v>19</v>
      </c>
      <c r="F1037" s="238" t="s">
        <v>1572</v>
      </c>
      <c r="G1037" s="235"/>
      <c r="H1037" s="239">
        <v>12.07</v>
      </c>
      <c r="I1037" s="240"/>
      <c r="J1037" s="235"/>
      <c r="K1037" s="235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225</v>
      </c>
      <c r="AU1037" s="245" t="s">
        <v>81</v>
      </c>
      <c r="AV1037" s="13" t="s">
        <v>81</v>
      </c>
      <c r="AW1037" s="13" t="s">
        <v>33</v>
      </c>
      <c r="AX1037" s="13" t="s">
        <v>72</v>
      </c>
      <c r="AY1037" s="245" t="s">
        <v>214</v>
      </c>
    </row>
    <row r="1038" s="14" customFormat="1">
      <c r="A1038" s="14"/>
      <c r="B1038" s="246"/>
      <c r="C1038" s="247"/>
      <c r="D1038" s="236" t="s">
        <v>225</v>
      </c>
      <c r="E1038" s="248" t="s">
        <v>19</v>
      </c>
      <c r="F1038" s="249" t="s">
        <v>227</v>
      </c>
      <c r="G1038" s="247"/>
      <c r="H1038" s="250">
        <v>1841.5409999999999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225</v>
      </c>
      <c r="AU1038" s="256" t="s">
        <v>81</v>
      </c>
      <c r="AV1038" s="14" t="s">
        <v>104</v>
      </c>
      <c r="AW1038" s="14" t="s">
        <v>33</v>
      </c>
      <c r="AX1038" s="14" t="s">
        <v>79</v>
      </c>
      <c r="AY1038" s="256" t="s">
        <v>214</v>
      </c>
    </row>
    <row r="1039" s="2" customFormat="1" ht="16.5" customHeight="1">
      <c r="A1039" s="41"/>
      <c r="B1039" s="42"/>
      <c r="C1039" s="278" t="s">
        <v>1573</v>
      </c>
      <c r="D1039" s="278" t="s">
        <v>300</v>
      </c>
      <c r="E1039" s="279" t="s">
        <v>1574</v>
      </c>
      <c r="F1039" s="280" t="s">
        <v>1575</v>
      </c>
      <c r="G1039" s="281" t="s">
        <v>1288</v>
      </c>
      <c r="H1039" s="282">
        <v>530.36400000000003</v>
      </c>
      <c r="I1039" s="283"/>
      <c r="J1039" s="284">
        <f>ROUND(I1039*H1039,2)</f>
        <v>0</v>
      </c>
      <c r="K1039" s="280" t="s">
        <v>220</v>
      </c>
      <c r="L1039" s="285"/>
      <c r="M1039" s="286" t="s">
        <v>19</v>
      </c>
      <c r="N1039" s="287" t="s">
        <v>43</v>
      </c>
      <c r="O1039" s="87"/>
      <c r="P1039" s="225">
        <f>O1039*H1039</f>
        <v>0</v>
      </c>
      <c r="Q1039" s="225">
        <v>0.001</v>
      </c>
      <c r="R1039" s="225">
        <f>Q1039*H1039</f>
        <v>0.53036400000000006</v>
      </c>
      <c r="S1039" s="225">
        <v>0</v>
      </c>
      <c r="T1039" s="226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7" t="s">
        <v>461</v>
      </c>
      <c r="AT1039" s="227" t="s">
        <v>300</v>
      </c>
      <c r="AU1039" s="227" t="s">
        <v>81</v>
      </c>
      <c r="AY1039" s="20" t="s">
        <v>214</v>
      </c>
      <c r="BE1039" s="228">
        <f>IF(N1039="základní",J1039,0)</f>
        <v>0</v>
      </c>
      <c r="BF1039" s="228">
        <f>IF(N1039="snížená",J1039,0)</f>
        <v>0</v>
      </c>
      <c r="BG1039" s="228">
        <f>IF(N1039="zákl. přenesená",J1039,0)</f>
        <v>0</v>
      </c>
      <c r="BH1039" s="228">
        <f>IF(N1039="sníž. přenesená",J1039,0)</f>
        <v>0</v>
      </c>
      <c r="BI1039" s="228">
        <f>IF(N1039="nulová",J1039,0)</f>
        <v>0</v>
      </c>
      <c r="BJ1039" s="20" t="s">
        <v>79</v>
      </c>
      <c r="BK1039" s="228">
        <f>ROUND(I1039*H1039,2)</f>
        <v>0</v>
      </c>
      <c r="BL1039" s="20" t="s">
        <v>338</v>
      </c>
      <c r="BM1039" s="227" t="s">
        <v>1576</v>
      </c>
    </row>
    <row r="1040" s="13" customFormat="1">
      <c r="A1040" s="13"/>
      <c r="B1040" s="234"/>
      <c r="C1040" s="235"/>
      <c r="D1040" s="236" t="s">
        <v>225</v>
      </c>
      <c r="E1040" s="235"/>
      <c r="F1040" s="238" t="s">
        <v>1577</v>
      </c>
      <c r="G1040" s="235"/>
      <c r="H1040" s="239">
        <v>530.36400000000003</v>
      </c>
      <c r="I1040" s="240"/>
      <c r="J1040" s="235"/>
      <c r="K1040" s="235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5" t="s">
        <v>225</v>
      </c>
      <c r="AU1040" s="245" t="s">
        <v>81</v>
      </c>
      <c r="AV1040" s="13" t="s">
        <v>81</v>
      </c>
      <c r="AW1040" s="13" t="s">
        <v>4</v>
      </c>
      <c r="AX1040" s="13" t="s">
        <v>79</v>
      </c>
      <c r="AY1040" s="245" t="s">
        <v>214</v>
      </c>
    </row>
    <row r="1041" s="2" customFormat="1" ht="16.5" customHeight="1">
      <c r="A1041" s="41"/>
      <c r="B1041" s="42"/>
      <c r="C1041" s="216" t="s">
        <v>1578</v>
      </c>
      <c r="D1041" s="216" t="s">
        <v>216</v>
      </c>
      <c r="E1041" s="217" t="s">
        <v>1579</v>
      </c>
      <c r="F1041" s="218" t="s">
        <v>1580</v>
      </c>
      <c r="G1041" s="219" t="s">
        <v>219</v>
      </c>
      <c r="H1041" s="220">
        <v>1841.5409999999999</v>
      </c>
      <c r="I1041" s="221"/>
      <c r="J1041" s="222">
        <f>ROUND(I1041*H1041,2)</f>
        <v>0</v>
      </c>
      <c r="K1041" s="218" t="s">
        <v>220</v>
      </c>
      <c r="L1041" s="47"/>
      <c r="M1041" s="223" t="s">
        <v>19</v>
      </c>
      <c r="N1041" s="224" t="s">
        <v>43</v>
      </c>
      <c r="O1041" s="87"/>
      <c r="P1041" s="225">
        <f>O1041*H1041</f>
        <v>0</v>
      </c>
      <c r="Q1041" s="225">
        <v>0</v>
      </c>
      <c r="R1041" s="225">
        <f>Q1041*H1041</f>
        <v>0</v>
      </c>
      <c r="S1041" s="225">
        <v>0</v>
      </c>
      <c r="T1041" s="226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27" t="s">
        <v>338</v>
      </c>
      <c r="AT1041" s="227" t="s">
        <v>216</v>
      </c>
      <c r="AU1041" s="227" t="s">
        <v>81</v>
      </c>
      <c r="AY1041" s="20" t="s">
        <v>214</v>
      </c>
      <c r="BE1041" s="228">
        <f>IF(N1041="základní",J1041,0)</f>
        <v>0</v>
      </c>
      <c r="BF1041" s="228">
        <f>IF(N1041="snížená",J1041,0)</f>
        <v>0</v>
      </c>
      <c r="BG1041" s="228">
        <f>IF(N1041="zákl. přenesená",J1041,0)</f>
        <v>0</v>
      </c>
      <c r="BH1041" s="228">
        <f>IF(N1041="sníž. přenesená",J1041,0)</f>
        <v>0</v>
      </c>
      <c r="BI1041" s="228">
        <f>IF(N1041="nulová",J1041,0)</f>
        <v>0</v>
      </c>
      <c r="BJ1041" s="20" t="s">
        <v>79</v>
      </c>
      <c r="BK1041" s="228">
        <f>ROUND(I1041*H1041,2)</f>
        <v>0</v>
      </c>
      <c r="BL1041" s="20" t="s">
        <v>338</v>
      </c>
      <c r="BM1041" s="227" t="s">
        <v>1581</v>
      </c>
    </row>
    <row r="1042" s="2" customFormat="1">
      <c r="A1042" s="41"/>
      <c r="B1042" s="42"/>
      <c r="C1042" s="43"/>
      <c r="D1042" s="229" t="s">
        <v>223</v>
      </c>
      <c r="E1042" s="43"/>
      <c r="F1042" s="230" t="s">
        <v>1582</v>
      </c>
      <c r="G1042" s="43"/>
      <c r="H1042" s="43"/>
      <c r="I1042" s="231"/>
      <c r="J1042" s="43"/>
      <c r="K1042" s="43"/>
      <c r="L1042" s="47"/>
      <c r="M1042" s="232"/>
      <c r="N1042" s="233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20" t="s">
        <v>223</v>
      </c>
      <c r="AU1042" s="20" t="s">
        <v>81</v>
      </c>
    </row>
    <row r="1043" s="2" customFormat="1" ht="16.5" customHeight="1">
      <c r="A1043" s="41"/>
      <c r="B1043" s="42"/>
      <c r="C1043" s="278" t="s">
        <v>1583</v>
      </c>
      <c r="D1043" s="278" t="s">
        <v>300</v>
      </c>
      <c r="E1043" s="279" t="s">
        <v>1584</v>
      </c>
      <c r="F1043" s="280" t="s">
        <v>1585</v>
      </c>
      <c r="G1043" s="281" t="s">
        <v>1288</v>
      </c>
      <c r="H1043" s="282">
        <v>298.32999999999998</v>
      </c>
      <c r="I1043" s="283"/>
      <c r="J1043" s="284">
        <f>ROUND(I1043*H1043,2)</f>
        <v>0</v>
      </c>
      <c r="K1043" s="280" t="s">
        <v>220</v>
      </c>
      <c r="L1043" s="285"/>
      <c r="M1043" s="286" t="s">
        <v>19</v>
      </c>
      <c r="N1043" s="287" t="s">
        <v>43</v>
      </c>
      <c r="O1043" s="87"/>
      <c r="P1043" s="225">
        <f>O1043*H1043</f>
        <v>0</v>
      </c>
      <c r="Q1043" s="225">
        <v>0.001</v>
      </c>
      <c r="R1043" s="225">
        <f>Q1043*H1043</f>
        <v>0.29832999999999998</v>
      </c>
      <c r="S1043" s="225">
        <v>0</v>
      </c>
      <c r="T1043" s="226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7" t="s">
        <v>461</v>
      </c>
      <c r="AT1043" s="227" t="s">
        <v>300</v>
      </c>
      <c r="AU1043" s="227" t="s">
        <v>81</v>
      </c>
      <c r="AY1043" s="20" t="s">
        <v>214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20" t="s">
        <v>79</v>
      </c>
      <c r="BK1043" s="228">
        <f>ROUND(I1043*H1043,2)</f>
        <v>0</v>
      </c>
      <c r="BL1043" s="20" t="s">
        <v>338</v>
      </c>
      <c r="BM1043" s="227" t="s">
        <v>1586</v>
      </c>
    </row>
    <row r="1044" s="13" customFormat="1">
      <c r="A1044" s="13"/>
      <c r="B1044" s="234"/>
      <c r="C1044" s="235"/>
      <c r="D1044" s="236" t="s">
        <v>225</v>
      </c>
      <c r="E1044" s="235"/>
      <c r="F1044" s="238" t="s">
        <v>1587</v>
      </c>
      <c r="G1044" s="235"/>
      <c r="H1044" s="239">
        <v>298.32999999999998</v>
      </c>
      <c r="I1044" s="240"/>
      <c r="J1044" s="235"/>
      <c r="K1044" s="235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225</v>
      </c>
      <c r="AU1044" s="245" t="s">
        <v>81</v>
      </c>
      <c r="AV1044" s="13" t="s">
        <v>81</v>
      </c>
      <c r="AW1044" s="13" t="s">
        <v>4</v>
      </c>
      <c r="AX1044" s="13" t="s">
        <v>79</v>
      </c>
      <c r="AY1044" s="245" t="s">
        <v>214</v>
      </c>
    </row>
    <row r="1045" s="2" customFormat="1" ht="21.75" customHeight="1">
      <c r="A1045" s="41"/>
      <c r="B1045" s="42"/>
      <c r="C1045" s="216" t="s">
        <v>1588</v>
      </c>
      <c r="D1045" s="216" t="s">
        <v>216</v>
      </c>
      <c r="E1045" s="217" t="s">
        <v>1589</v>
      </c>
      <c r="F1045" s="218" t="s">
        <v>1590</v>
      </c>
      <c r="G1045" s="219" t="s">
        <v>219</v>
      </c>
      <c r="H1045" s="220">
        <v>1841.5409999999999</v>
      </c>
      <c r="I1045" s="221"/>
      <c r="J1045" s="222">
        <f>ROUND(I1045*H1045,2)</f>
        <v>0</v>
      </c>
      <c r="K1045" s="218" t="s">
        <v>220</v>
      </c>
      <c r="L1045" s="47"/>
      <c r="M1045" s="223" t="s">
        <v>19</v>
      </c>
      <c r="N1045" s="224" t="s">
        <v>43</v>
      </c>
      <c r="O1045" s="87"/>
      <c r="P1045" s="225">
        <f>O1045*H1045</f>
        <v>0</v>
      </c>
      <c r="Q1045" s="225">
        <v>0</v>
      </c>
      <c r="R1045" s="225">
        <f>Q1045*H1045</f>
        <v>0</v>
      </c>
      <c r="S1045" s="225">
        <v>0</v>
      </c>
      <c r="T1045" s="226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7" t="s">
        <v>338</v>
      </c>
      <c r="AT1045" s="227" t="s">
        <v>216</v>
      </c>
      <c r="AU1045" s="227" t="s">
        <v>81</v>
      </c>
      <c r="AY1045" s="20" t="s">
        <v>214</v>
      </c>
      <c r="BE1045" s="228">
        <f>IF(N1045="základní",J1045,0)</f>
        <v>0</v>
      </c>
      <c r="BF1045" s="228">
        <f>IF(N1045="snížená",J1045,0)</f>
        <v>0</v>
      </c>
      <c r="BG1045" s="228">
        <f>IF(N1045="zákl. přenesená",J1045,0)</f>
        <v>0</v>
      </c>
      <c r="BH1045" s="228">
        <f>IF(N1045="sníž. přenesená",J1045,0)</f>
        <v>0</v>
      </c>
      <c r="BI1045" s="228">
        <f>IF(N1045="nulová",J1045,0)</f>
        <v>0</v>
      </c>
      <c r="BJ1045" s="20" t="s">
        <v>79</v>
      </c>
      <c r="BK1045" s="228">
        <f>ROUND(I1045*H1045,2)</f>
        <v>0</v>
      </c>
      <c r="BL1045" s="20" t="s">
        <v>338</v>
      </c>
      <c r="BM1045" s="227" t="s">
        <v>1591</v>
      </c>
    </row>
    <row r="1046" s="2" customFormat="1">
      <c r="A1046" s="41"/>
      <c r="B1046" s="42"/>
      <c r="C1046" s="43"/>
      <c r="D1046" s="229" t="s">
        <v>223</v>
      </c>
      <c r="E1046" s="43"/>
      <c r="F1046" s="230" t="s">
        <v>1592</v>
      </c>
      <c r="G1046" s="43"/>
      <c r="H1046" s="43"/>
      <c r="I1046" s="231"/>
      <c r="J1046" s="43"/>
      <c r="K1046" s="43"/>
      <c r="L1046" s="47"/>
      <c r="M1046" s="232"/>
      <c r="N1046" s="233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223</v>
      </c>
      <c r="AU1046" s="20" t="s">
        <v>81</v>
      </c>
    </row>
    <row r="1047" s="2" customFormat="1" ht="16.5" customHeight="1">
      <c r="A1047" s="41"/>
      <c r="B1047" s="42"/>
      <c r="C1047" s="278" t="s">
        <v>1593</v>
      </c>
      <c r="D1047" s="278" t="s">
        <v>300</v>
      </c>
      <c r="E1047" s="279" t="s">
        <v>1594</v>
      </c>
      <c r="F1047" s="280" t="s">
        <v>1595</v>
      </c>
      <c r="G1047" s="281" t="s">
        <v>1288</v>
      </c>
      <c r="H1047" s="282">
        <v>521.15599999999995</v>
      </c>
      <c r="I1047" s="283"/>
      <c r="J1047" s="284">
        <f>ROUND(I1047*H1047,2)</f>
        <v>0</v>
      </c>
      <c r="K1047" s="280" t="s">
        <v>220</v>
      </c>
      <c r="L1047" s="285"/>
      <c r="M1047" s="286" t="s">
        <v>19</v>
      </c>
      <c r="N1047" s="287" t="s">
        <v>43</v>
      </c>
      <c r="O1047" s="87"/>
      <c r="P1047" s="225">
        <f>O1047*H1047</f>
        <v>0</v>
      </c>
      <c r="Q1047" s="225">
        <v>0.001</v>
      </c>
      <c r="R1047" s="225">
        <f>Q1047*H1047</f>
        <v>0.52115599999999995</v>
      </c>
      <c r="S1047" s="225">
        <v>0</v>
      </c>
      <c r="T1047" s="226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27" t="s">
        <v>461</v>
      </c>
      <c r="AT1047" s="227" t="s">
        <v>300</v>
      </c>
      <c r="AU1047" s="227" t="s">
        <v>81</v>
      </c>
      <c r="AY1047" s="20" t="s">
        <v>214</v>
      </c>
      <c r="BE1047" s="228">
        <f>IF(N1047="základní",J1047,0)</f>
        <v>0</v>
      </c>
      <c r="BF1047" s="228">
        <f>IF(N1047="snížená",J1047,0)</f>
        <v>0</v>
      </c>
      <c r="BG1047" s="228">
        <f>IF(N1047="zákl. přenesená",J1047,0)</f>
        <v>0</v>
      </c>
      <c r="BH1047" s="228">
        <f>IF(N1047="sníž. přenesená",J1047,0)</f>
        <v>0</v>
      </c>
      <c r="BI1047" s="228">
        <f>IF(N1047="nulová",J1047,0)</f>
        <v>0</v>
      </c>
      <c r="BJ1047" s="20" t="s">
        <v>79</v>
      </c>
      <c r="BK1047" s="228">
        <f>ROUND(I1047*H1047,2)</f>
        <v>0</v>
      </c>
      <c r="BL1047" s="20" t="s">
        <v>338</v>
      </c>
      <c r="BM1047" s="227" t="s">
        <v>1596</v>
      </c>
    </row>
    <row r="1048" s="13" customFormat="1">
      <c r="A1048" s="13"/>
      <c r="B1048" s="234"/>
      <c r="C1048" s="235"/>
      <c r="D1048" s="236" t="s">
        <v>225</v>
      </c>
      <c r="E1048" s="235"/>
      <c r="F1048" s="238" t="s">
        <v>1597</v>
      </c>
      <c r="G1048" s="235"/>
      <c r="H1048" s="239">
        <v>521.15599999999995</v>
      </c>
      <c r="I1048" s="240"/>
      <c r="J1048" s="235"/>
      <c r="K1048" s="235"/>
      <c r="L1048" s="241"/>
      <c r="M1048" s="290"/>
      <c r="N1048" s="291"/>
      <c r="O1048" s="291"/>
      <c r="P1048" s="291"/>
      <c r="Q1048" s="291"/>
      <c r="R1048" s="291"/>
      <c r="S1048" s="291"/>
      <c r="T1048" s="29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225</v>
      </c>
      <c r="AU1048" s="245" t="s">
        <v>81</v>
      </c>
      <c r="AV1048" s="13" t="s">
        <v>81</v>
      </c>
      <c r="AW1048" s="13" t="s">
        <v>4</v>
      </c>
      <c r="AX1048" s="13" t="s">
        <v>79</v>
      </c>
      <c r="AY1048" s="245" t="s">
        <v>214</v>
      </c>
    </row>
    <row r="1049" s="2" customFormat="1" ht="6.96" customHeight="1">
      <c r="A1049" s="41"/>
      <c r="B1049" s="62"/>
      <c r="C1049" s="63"/>
      <c r="D1049" s="63"/>
      <c r="E1049" s="63"/>
      <c r="F1049" s="63"/>
      <c r="G1049" s="63"/>
      <c r="H1049" s="63"/>
      <c r="I1049" s="63"/>
      <c r="J1049" s="63"/>
      <c r="K1049" s="63"/>
      <c r="L1049" s="47"/>
      <c r="M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</row>
  </sheetData>
  <sheetProtection sheet="1" autoFilter="0" formatColumns="0" formatRows="0" objects="1" scenarios="1" spinCount="100000" saltValue="0Cm7bM77NAY2iuyHsbVuo0crGV5Zw+unKVu8r4KprBYjA01/A5ZIni1Cc6p9MnsHUIgYybb5gNtwMVR+Ma6zBQ==" hashValue="37XMo3xGRGKatejcq0jhkHocbZ0IxS0T0WV3LsQA7QGcBBI7alMxRdHoAuKMRRCu9WDiRYR858imHPZtYD0GQw==" algorithmName="SHA-512" password="CEE1"/>
  <autoFilter ref="C117:K10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6:H106"/>
    <mergeCell ref="E108:H108"/>
    <mergeCell ref="E110:H110"/>
    <mergeCell ref="L2:V2"/>
  </mergeCells>
  <hyperlinks>
    <hyperlink ref="F122" r:id="rId1" display="https://podminky.urs.cz/item/CS_URS_2023_01/311272125"/>
    <hyperlink ref="F126" r:id="rId2" display="https://podminky.urs.cz/item/CS_URS_2023_01/311272227"/>
    <hyperlink ref="F130" r:id="rId3" display="https://podminky.urs.cz/item/CS_URS_2023_01/342272225"/>
    <hyperlink ref="F135" r:id="rId4" display="https://podminky.urs.cz/item/CS_URS_2023_01/342272245"/>
    <hyperlink ref="F144" r:id="rId5" display="https://podminky.urs.cz/item/CS_URS_2023_01/346272226"/>
    <hyperlink ref="F152" r:id="rId6" display="https://podminky.urs.cz/item/CS_URS_2023_01/317143441"/>
    <hyperlink ref="F154" r:id="rId7" display="https://podminky.urs.cz/item/CS_URS_2023_01/317142442"/>
    <hyperlink ref="F156" r:id="rId8" display="https://podminky.urs.cz/item/CS_URS_2023_01/317168054"/>
    <hyperlink ref="F158" r:id="rId9" display="https://podminky.urs.cz/item/CS_URS_2023_01/317998112"/>
    <hyperlink ref="F161" r:id="rId10" display="https://podminky.urs.cz/item/CS_URS_2023_01/953946127"/>
    <hyperlink ref="F180" r:id="rId11" display="https://podminky.urs.cz/item/CS_URS_2023_01/953946122"/>
    <hyperlink ref="F197" r:id="rId12" display="https://podminky.urs.cz/item/CS_URS_2023_01/411322525"/>
    <hyperlink ref="F202" r:id="rId13" display="https://podminky.urs.cz/item/CS_URS_2023_01/411354247"/>
    <hyperlink ref="F207" r:id="rId14" display="https://podminky.urs.cz/item/CS_URS_2023_01/411361821"/>
    <hyperlink ref="F212" r:id="rId15" display="https://podminky.urs.cz/item/CS_URS_2023_01/411362021"/>
    <hyperlink ref="F217" r:id="rId16" display="https://podminky.urs.cz/item/CS_URS_2023_01/411388621"/>
    <hyperlink ref="F229" r:id="rId17" display="https://podminky.urs.cz/item/CS_URS_2023_01/417321414"/>
    <hyperlink ref="F234" r:id="rId18" display="https://podminky.urs.cz/item/CS_URS_2023_01/417351115"/>
    <hyperlink ref="F238" r:id="rId19" display="https://podminky.urs.cz/item/CS_URS_2023_01/417351116"/>
    <hyperlink ref="F240" r:id="rId20" display="https://podminky.urs.cz/item/CS_URS_2023_01/417361821"/>
    <hyperlink ref="F246" r:id="rId21" display="https://podminky.urs.cz/item/CS_URS_2023_01/434311115"/>
    <hyperlink ref="F253" r:id="rId22" display="https://podminky.urs.cz/item/CS_URS_2023_01/434351141"/>
    <hyperlink ref="F260" r:id="rId23" display="https://podminky.urs.cz/item/CS_URS_2023_01/434351142"/>
    <hyperlink ref="F262" r:id="rId24" display="https://podminky.urs.cz/item/CS_URS_2023_01/632451456"/>
    <hyperlink ref="F268" r:id="rId25" display="https://podminky.urs.cz/item/CS_URS_2023_01/612142001"/>
    <hyperlink ref="F277" r:id="rId26" display="https://podminky.urs.cz/item/CS_URS_2023_01/612321141"/>
    <hyperlink ref="F286" r:id="rId27" display="https://podminky.urs.cz/item/CS_URS_2023_01/612321191"/>
    <hyperlink ref="F289" r:id="rId28" display="https://podminky.urs.cz/item/CS_URS_2023_01/632451234"/>
    <hyperlink ref="F296" r:id="rId29" display="https://podminky.urs.cz/item/CS_URS_2023_01/632451292"/>
    <hyperlink ref="F302" r:id="rId30" display="https://podminky.urs.cz/item/CS_URS_2023_01/949101111"/>
    <hyperlink ref="F307" r:id="rId31" display="https://podminky.urs.cz/item/CS_URS_2023_01/949121122"/>
    <hyperlink ref="F311" r:id="rId32" display="https://podminky.urs.cz/item/CS_URS_2023_01/949121222"/>
    <hyperlink ref="F315" r:id="rId33" display="https://podminky.urs.cz/item/CS_URS_2023_01/949121822"/>
    <hyperlink ref="F318" r:id="rId34" display="https://podminky.urs.cz/item/CS_URS_2023_01/952901114"/>
    <hyperlink ref="F324" r:id="rId35" display="https://podminky.urs.cz/item/CS_URS_2023_01/953943211"/>
    <hyperlink ref="F332" r:id="rId36" display="https://podminky.urs.cz/item/CS_URS_2023_01/998017003"/>
    <hyperlink ref="F336" r:id="rId37" display="https://podminky.urs.cz/item/CS_URS_2023_01/711193121"/>
    <hyperlink ref="F340" r:id="rId38" display="https://podminky.urs.cz/item/CS_URS_2023_01/711193131"/>
    <hyperlink ref="F353" r:id="rId39" display="https://podminky.urs.cz/item/CS_URS_2023_01/771591162"/>
    <hyperlink ref="F368" r:id="rId40" display="https://podminky.urs.cz/item/CS_URS_2023_01/771591115"/>
    <hyperlink ref="F377" r:id="rId41" display="https://podminky.urs.cz/item/CS_URS_2023_01/781495115"/>
    <hyperlink ref="F390" r:id="rId42" display="https://podminky.urs.cz/item/CS_URS_2023_01/998711103"/>
    <hyperlink ref="F393" r:id="rId43" display="https://podminky.urs.cz/item/CS_URS_2023_01/713111131"/>
    <hyperlink ref="F413" r:id="rId44" display="https://podminky.urs.cz/item/CS_URS_2023_01/763131751"/>
    <hyperlink ref="F421" r:id="rId45" display="https://podminky.urs.cz/item/CS_URS_2023_01/713121111"/>
    <hyperlink ref="F427" r:id="rId46" display="https://podminky.urs.cz/item/CS_URS_2023_01/713191133"/>
    <hyperlink ref="F433" r:id="rId47" display="https://podminky.urs.cz/item/CS_URS_2023_01/634112126"/>
    <hyperlink ref="F440" r:id="rId48" display="https://podminky.urs.cz/item/CS_URS_2023_01/998713103"/>
    <hyperlink ref="F449" r:id="rId49" display="https://podminky.urs.cz/item/CS_URS_2023_01/725291621"/>
    <hyperlink ref="F451" r:id="rId50" display="https://podminky.urs.cz/item/CS_URS_2023_01/998725103"/>
    <hyperlink ref="F454" r:id="rId51" display="https://podminky.urs.cz/item/CS_URS_2023_01/998766203"/>
    <hyperlink ref="F469" r:id="rId52" display="https://podminky.urs.cz/item/CS_URS_2023_01/762131124"/>
    <hyperlink ref="F473" r:id="rId53" display="https://podminky.urs.cz/item/CS_URS_2023_01/762195000"/>
    <hyperlink ref="F479" r:id="rId54" display="https://podminky.urs.cz/item/CS_URS_2023_01/762332131"/>
    <hyperlink ref="F483" r:id="rId55" display="https://podminky.urs.cz/item/CS_URS_2023_01/762332132"/>
    <hyperlink ref="F489" r:id="rId56" display="https://podminky.urs.cz/item/CS_URS_2023_01/762341210"/>
    <hyperlink ref="F497" r:id="rId57" display="https://podminky.urs.cz/item/CS_URS_2023_01/762342441"/>
    <hyperlink ref="F502" r:id="rId58" display="https://podminky.urs.cz/item/CS_URS_2023_01/762395000"/>
    <hyperlink ref="F522" r:id="rId59" display="https://podminky.urs.cz/item/CS_URS_2023_01/998762103"/>
    <hyperlink ref="F533" r:id="rId60" display="https://podminky.urs.cz/item/CS_URS_2023_01/763183111"/>
    <hyperlink ref="F536" r:id="rId61" display="https://podminky.urs.cz/item/CS_URS_2023_01/763431001"/>
    <hyperlink ref="F542" r:id="rId62" display="https://podminky.urs.cz/item/CS_URS_2023_01/763431201"/>
    <hyperlink ref="F548" r:id="rId63" display="https://podminky.urs.cz/item/CS_URS_2023_01/763131411"/>
    <hyperlink ref="F553" r:id="rId64" display="https://podminky.urs.cz/item/CS_URS_2023_01/763131451"/>
    <hyperlink ref="F557" r:id="rId65" display="https://podminky.urs.cz/item/CS_URS_2023_01/763131471"/>
    <hyperlink ref="F561" r:id="rId66" display="https://podminky.urs.cz/item/CS_URS_2023_01/763161761"/>
    <hyperlink ref="F565" r:id="rId67" display="https://podminky.urs.cz/item/CS_URS_2023_01/763131714"/>
    <hyperlink ref="F567" r:id="rId68" display="https://podminky.urs.cz/item/CS_URS_2023_01/998763303"/>
    <hyperlink ref="F601" r:id="rId69" display="https://podminky.urs.cz/item/CS_URS_2023_01/998763403"/>
    <hyperlink ref="F604" r:id="rId70" display="https://podminky.urs.cz/item/CS_URS_2023_01/764121401"/>
    <hyperlink ref="F609" r:id="rId71" display="https://podminky.urs.cz/item/CS_URS_2023_01/764121403"/>
    <hyperlink ref="F614" r:id="rId72" display="https://podminky.urs.cz/item/CS_URS_2023_01/764121405"/>
    <hyperlink ref="F618" r:id="rId73" display="https://podminky.urs.cz/item/CS_URS_2023_01/764002414"/>
    <hyperlink ref="F624" r:id="rId74" display="https://podminky.urs.cz/item/CS_URS_2023_01/764221411"/>
    <hyperlink ref="F628" r:id="rId75" display="https://podminky.urs.cz/item/CS_URS_2023_01/764223456"/>
    <hyperlink ref="F635" r:id="rId76" display="https://podminky.urs.cz/item/CS_URS_2023_01/764226403"/>
    <hyperlink ref="F639" r:id="rId77" display="https://podminky.urs.cz/item/CS_URS_2023_01/764326423"/>
    <hyperlink ref="F641" r:id="rId78" display="https://podminky.urs.cz/item/CS_URS_2023_01/764326424"/>
    <hyperlink ref="F643" r:id="rId79" display="https://podminky.urs.cz/item/CS_URS_2023_01/764326441"/>
    <hyperlink ref="F654" r:id="rId80" display="https://podminky.urs.cz/item/CS_URS_2023_01/764212662"/>
    <hyperlink ref="F658" r:id="rId81" display="https://podminky.urs.cz/item/CS_URS_2023_01/764218606"/>
    <hyperlink ref="F662" r:id="rId82" display="https://podminky.urs.cz/item/CS_URS_2023_01/998764103"/>
    <hyperlink ref="F665" r:id="rId83" display="https://podminky.urs.cz/item/CS_URS_2023_01/765191023"/>
    <hyperlink ref="F679" r:id="rId84" display="https://podminky.urs.cz/item/CS_URS_2023_01/998765103"/>
    <hyperlink ref="F682" r:id="rId85" display="https://podminky.urs.cz/item/CS_URS_2023_01/766671005"/>
    <hyperlink ref="F687" r:id="rId86" display="https://podminky.urs.cz/item/CS_URS_2023_01/766694126"/>
    <hyperlink ref="F697" r:id="rId87" display="https://podminky.urs.cz/item/CS_URS_2023_01/998766103"/>
    <hyperlink ref="F713" r:id="rId88" display="https://podminky.urs.cz/item/CS_URS_2023_01/998766203"/>
    <hyperlink ref="F718" r:id="rId89" display="https://podminky.urs.cz/item/CS_URS_2023_01/998767203"/>
    <hyperlink ref="F721" r:id="rId90" display="https://podminky.urs.cz/item/CS_URS_2023_01/771111011"/>
    <hyperlink ref="F725" r:id="rId91" display="https://podminky.urs.cz/item/CS_URS_2023_01/771111012"/>
    <hyperlink ref="F729" r:id="rId92" display="https://podminky.urs.cz/item/CS_URS_2023_01/771274123"/>
    <hyperlink ref="F735" r:id="rId93" display="https://podminky.urs.cz/item/CS_URS_2023_01/771274232"/>
    <hyperlink ref="F740" r:id="rId94" display="https://podminky.urs.cz/item/CS_URS_2023_01/771474112"/>
    <hyperlink ref="F761" r:id="rId95" display="https://podminky.urs.cz/item/CS_URS_2023_01/771474132"/>
    <hyperlink ref="F767" r:id="rId96" display="https://podminky.urs.cz/item/CS_URS_2023_01/771474114"/>
    <hyperlink ref="F774" r:id="rId97" display="https://podminky.urs.cz/item/CS_URS_2023_01/771574345"/>
    <hyperlink ref="F796" r:id="rId98" display="https://podminky.urs.cz/item/CS_URS_2023_01/771121011"/>
    <hyperlink ref="F800" r:id="rId99" display="https://podminky.urs.cz/item/CS_URS_2023_01/776111112"/>
    <hyperlink ref="F804" r:id="rId100" display="https://podminky.urs.cz/item/CS_URS_2023_01/711191001"/>
    <hyperlink ref="F811" r:id="rId101" display="https://podminky.urs.cz/item/CS_URS_2023_01/998771103"/>
    <hyperlink ref="F814" r:id="rId102" display="https://podminky.urs.cz/item/CS_URS_2023_01/776111112"/>
    <hyperlink ref="F818" r:id="rId103" display="https://podminky.urs.cz/item/CS_URS_2023_01/776111311"/>
    <hyperlink ref="F822" r:id="rId104" display="https://podminky.urs.cz/item/CS_URS_2023_01/776121321"/>
    <hyperlink ref="F826" r:id="rId105" display="https://podminky.urs.cz/item/CS_URS_2023_01/776141121"/>
    <hyperlink ref="F830" r:id="rId106" display="https://podminky.urs.cz/item/CS_URS_2023_01/776241121"/>
    <hyperlink ref="F877" r:id="rId107" display="https://podminky.urs.cz/item/CS_URS_2023_01/998776103"/>
    <hyperlink ref="F880" r:id="rId108" display="https://podminky.urs.cz/item/CS_URS_2023_01/781474225"/>
    <hyperlink ref="F895" r:id="rId109" display="https://podminky.urs.cz/item/CS_URS_2023_01/781477111"/>
    <hyperlink ref="F903" r:id="rId110" display="https://podminky.urs.cz/item/CS_URS_2023_01/781494111"/>
    <hyperlink ref="F907" r:id="rId111" display="https://podminky.urs.cz/item/CS_URS_2023_01/781494511"/>
    <hyperlink ref="F920" r:id="rId112" display="https://podminky.urs.cz/item/CS_URS_2023_01/781121011"/>
    <hyperlink ref="F922" r:id="rId113" display="https://podminky.urs.cz/item/CS_URS_2023_01/781495141"/>
    <hyperlink ref="F924" r:id="rId114" display="https://podminky.urs.cz/item/CS_URS_2023_01/781495142"/>
    <hyperlink ref="F926" r:id="rId115" display="https://podminky.urs.cz/item/CS_URS_2023_01/781495143"/>
    <hyperlink ref="F928" r:id="rId116" display="https://podminky.urs.cz/item/CS_URS_2023_01/998781103"/>
    <hyperlink ref="F931" r:id="rId117" display="https://podminky.urs.cz/item/CS_URS_2023_01/783213021"/>
    <hyperlink ref="F941" r:id="rId118" display="https://podminky.urs.cz/item/CS_URS_2023_01/783314203"/>
    <hyperlink ref="F945" r:id="rId119" display="https://podminky.urs.cz/item/CS_URS_2023_01/783801201"/>
    <hyperlink ref="F961" r:id="rId120" display="https://podminky.urs.cz/item/CS_URS_2023_01/619991001"/>
    <hyperlink ref="F966" r:id="rId121" display="https://podminky.urs.cz/item/CS_URS_2023_01/619991011"/>
    <hyperlink ref="F971" r:id="rId122" display="https://podminky.urs.cz/item/CS_URS_2023_01/619991021"/>
    <hyperlink ref="F976" r:id="rId123" display="https://podminky.urs.cz/item/CS_URS_2023_01/784171111"/>
    <hyperlink ref="F989" r:id="rId124" display="https://podminky.urs.cz/item/CS_URS_2023_01/784211101"/>
    <hyperlink ref="F1010" r:id="rId125" display="https://podminky.urs.cz/item/CS_URS_2023_01/786626111"/>
    <hyperlink ref="F1015" r:id="rId126" display="https://podminky.urs.cz/item/CS_URS_2023_01/998786103"/>
    <hyperlink ref="F1018" r:id="rId127" display="https://podminky.urs.cz/item/CS_URS_2023_01/789112210"/>
    <hyperlink ref="F1020" r:id="rId128" display="https://podminky.urs.cz/item/CS_URS_2023_01/789112240"/>
    <hyperlink ref="F1022" r:id="rId129" display="https://podminky.urs.cz/item/CS_URS_2023_01/789323110"/>
    <hyperlink ref="F1042" r:id="rId130" display="https://podminky.urs.cz/item/CS_URS_2023_01/789323115"/>
    <hyperlink ref="F1046" r:id="rId131" display="https://podminky.urs.cz/item/CS_URS_2023_01/789323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 s="1" customFormat="1" ht="12" customHeight="1">
      <c r="B8" s="23"/>
      <c r="D8" s="146" t="s">
        <v>158</v>
      </c>
      <c r="L8" s="23"/>
    </row>
    <row r="9" s="2" customFormat="1" ht="16.5" customHeight="1">
      <c r="A9" s="41"/>
      <c r="B9" s="47"/>
      <c r="C9" s="41"/>
      <c r="D9" s="41"/>
      <c r="E9" s="147" t="s">
        <v>159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160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1598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21. 2. 2023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34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1599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ROUND((SUM(BE94:BE375)),  2)</f>
        <v>0</v>
      </c>
      <c r="G35" s="41"/>
      <c r="H35" s="41"/>
      <c r="I35" s="161">
        <v>0.20999999999999999</v>
      </c>
      <c r="J35" s="160">
        <f>ROUND(((SUM(BE94:BE375))*I35),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ROUND((SUM(BF94:BF375)),  2)</f>
        <v>0</v>
      </c>
      <c r="G36" s="41"/>
      <c r="H36" s="41"/>
      <c r="I36" s="161">
        <v>0.14999999999999999</v>
      </c>
      <c r="J36" s="160">
        <f>ROUND(((SUM(BF94:BF375))*I36),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ROUND((SUM(BG94:BG375)),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ROUND((SUM(BH94:BH375)),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ROUND((SUM(BI94:BI375)),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SUPŠ Jihlava - Helenín - rekonstrukce DM (NEUZNATELNÉ NÁKLADY)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159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160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D.1.4.A - ZTI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 - Helenín</v>
      </c>
      <c r="G56" s="43"/>
      <c r="H56" s="43"/>
      <c r="I56" s="35" t="s">
        <v>23</v>
      </c>
      <c r="J56" s="75" t="str">
        <f>IF(J14="","",J14)</f>
        <v>21. 2. 2023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Kraj Vysočina, Žižkova 57/1882, 58733 Jihlava</v>
      </c>
      <c r="G58" s="43"/>
      <c r="H58" s="43"/>
      <c r="I58" s="35" t="s">
        <v>31</v>
      </c>
      <c r="J58" s="39" t="str">
        <f>E23</f>
        <v>Obchodní projekt Jihlava, spol.s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Veronika Šturcová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163</v>
      </c>
      <c r="D61" s="175"/>
      <c r="E61" s="175"/>
      <c r="F61" s="175"/>
      <c r="G61" s="175"/>
      <c r="H61" s="175"/>
      <c r="I61" s="175"/>
      <c r="J61" s="176" t="s">
        <v>164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165</v>
      </c>
    </row>
    <row r="64" s="9" customFormat="1" ht="24.96" customHeight="1">
      <c r="A64" s="9"/>
      <c r="B64" s="178"/>
      <c r="C64" s="179"/>
      <c r="D64" s="180" t="s">
        <v>166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173</v>
      </c>
      <c r="E65" s="186"/>
      <c r="F65" s="186"/>
      <c r="G65" s="186"/>
      <c r="H65" s="186"/>
      <c r="I65" s="186"/>
      <c r="J65" s="187">
        <f>J96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1600</v>
      </c>
      <c r="E66" s="186"/>
      <c r="F66" s="186"/>
      <c r="G66" s="186"/>
      <c r="H66" s="186"/>
      <c r="I66" s="186"/>
      <c r="J66" s="187">
        <f>J111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177</v>
      </c>
      <c r="E67" s="181"/>
      <c r="F67" s="181"/>
      <c r="G67" s="181"/>
      <c r="H67" s="181"/>
      <c r="I67" s="181"/>
      <c r="J67" s="182">
        <f>J130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1601</v>
      </c>
      <c r="E68" s="186"/>
      <c r="F68" s="186"/>
      <c r="G68" s="186"/>
      <c r="H68" s="186"/>
      <c r="I68" s="186"/>
      <c r="J68" s="187">
        <f>J131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1602</v>
      </c>
      <c r="E69" s="186"/>
      <c r="F69" s="186"/>
      <c r="G69" s="186"/>
      <c r="H69" s="186"/>
      <c r="I69" s="186"/>
      <c r="J69" s="187">
        <f>J199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180</v>
      </c>
      <c r="E70" s="186"/>
      <c r="F70" s="186"/>
      <c r="G70" s="186"/>
      <c r="H70" s="186"/>
      <c r="I70" s="186"/>
      <c r="J70" s="187">
        <f>J284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1603</v>
      </c>
      <c r="E71" s="186"/>
      <c r="F71" s="186"/>
      <c r="G71" s="186"/>
      <c r="H71" s="186"/>
      <c r="I71" s="186"/>
      <c r="J71" s="187">
        <f>J345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1604</v>
      </c>
      <c r="E72" s="186"/>
      <c r="F72" s="186"/>
      <c r="G72" s="186"/>
      <c r="H72" s="186"/>
      <c r="I72" s="186"/>
      <c r="J72" s="187">
        <f>J365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SUPŠ Jihlava - Helenín - rekonstrukce DM (NEUZNATELNÉ NÁKLADY)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158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159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160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D.1.4.A - ZTI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Jihlava - Helenín</v>
      </c>
      <c r="G88" s="43"/>
      <c r="H88" s="43"/>
      <c r="I88" s="35" t="s">
        <v>23</v>
      </c>
      <c r="J88" s="75" t="str">
        <f>IF(J14="","",J14)</f>
        <v>21. 2. 2023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Kraj Vysočina, Žižkova 57/1882, 58733 Jihlava</v>
      </c>
      <c r="G90" s="43"/>
      <c r="H90" s="43"/>
      <c r="I90" s="35" t="s">
        <v>31</v>
      </c>
      <c r="J90" s="39" t="str">
        <f>E23</f>
        <v>Obchodní projekt Jihlava, spol.s 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IF(E20="","",E20)</f>
        <v>Vyplň údaj</v>
      </c>
      <c r="G91" s="43"/>
      <c r="H91" s="43"/>
      <c r="I91" s="35" t="s">
        <v>34</v>
      </c>
      <c r="J91" s="39" t="str">
        <f>E26</f>
        <v>Veronika Šturcová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200</v>
      </c>
      <c r="D93" s="192" t="s">
        <v>57</v>
      </c>
      <c r="E93" s="192" t="s">
        <v>53</v>
      </c>
      <c r="F93" s="192" t="s">
        <v>54</v>
      </c>
      <c r="G93" s="192" t="s">
        <v>201</v>
      </c>
      <c r="H93" s="192" t="s">
        <v>202</v>
      </c>
      <c r="I93" s="192" t="s">
        <v>203</v>
      </c>
      <c r="J93" s="192" t="s">
        <v>164</v>
      </c>
      <c r="K93" s="193" t="s">
        <v>204</v>
      </c>
      <c r="L93" s="194"/>
      <c r="M93" s="95" t="s">
        <v>19</v>
      </c>
      <c r="N93" s="96" t="s">
        <v>42</v>
      </c>
      <c r="O93" s="96" t="s">
        <v>205</v>
      </c>
      <c r="P93" s="96" t="s">
        <v>206</v>
      </c>
      <c r="Q93" s="96" t="s">
        <v>207</v>
      </c>
      <c r="R93" s="96" t="s">
        <v>208</v>
      </c>
      <c r="S93" s="96" t="s">
        <v>209</v>
      </c>
      <c r="T93" s="97" t="s">
        <v>210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211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P95+P130</f>
        <v>0</v>
      </c>
      <c r="Q94" s="99"/>
      <c r="R94" s="197">
        <f>R95+R130</f>
        <v>3.2937635000000003</v>
      </c>
      <c r="S94" s="99"/>
      <c r="T94" s="198">
        <f>T95+T130</f>
        <v>2.7029999999999998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165</v>
      </c>
      <c r="BK94" s="199">
        <f>BK95+BK130</f>
        <v>0</v>
      </c>
    </row>
    <row r="95" s="12" customFormat="1" ht="25.92" customHeight="1">
      <c r="A95" s="12"/>
      <c r="B95" s="200"/>
      <c r="C95" s="201"/>
      <c r="D95" s="202" t="s">
        <v>71</v>
      </c>
      <c r="E95" s="203" t="s">
        <v>212</v>
      </c>
      <c r="F95" s="203" t="s">
        <v>213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P96+P111</f>
        <v>0</v>
      </c>
      <c r="Q95" s="208"/>
      <c r="R95" s="209">
        <f>R96+R111</f>
        <v>0</v>
      </c>
      <c r="S95" s="208"/>
      <c r="T95" s="210">
        <f>T96+T111</f>
        <v>2.7029999999999998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79</v>
      </c>
      <c r="AT95" s="212" t="s">
        <v>71</v>
      </c>
      <c r="AU95" s="212" t="s">
        <v>72</v>
      </c>
      <c r="AY95" s="211" t="s">
        <v>214</v>
      </c>
      <c r="BK95" s="213">
        <f>BK96+BK111</f>
        <v>0</v>
      </c>
    </row>
    <row r="96" s="12" customFormat="1" ht="22.8" customHeight="1">
      <c r="A96" s="12"/>
      <c r="B96" s="200"/>
      <c r="C96" s="201"/>
      <c r="D96" s="202" t="s">
        <v>71</v>
      </c>
      <c r="E96" s="214" t="s">
        <v>271</v>
      </c>
      <c r="F96" s="214" t="s">
        <v>458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SUM(P97:P110)</f>
        <v>0</v>
      </c>
      <c r="Q96" s="208"/>
      <c r="R96" s="209">
        <f>SUM(R97:R110)</f>
        <v>0</v>
      </c>
      <c r="S96" s="208"/>
      <c r="T96" s="210">
        <f>SUM(T97:T110)</f>
        <v>2.7029999999999998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79</v>
      </c>
      <c r="AT96" s="212" t="s">
        <v>71</v>
      </c>
      <c r="AU96" s="212" t="s">
        <v>79</v>
      </c>
      <c r="AY96" s="211" t="s">
        <v>214</v>
      </c>
      <c r="BK96" s="213">
        <f>SUM(BK97:BK110)</f>
        <v>0</v>
      </c>
    </row>
    <row r="97" s="2" customFormat="1" ht="24.15" customHeight="1">
      <c r="A97" s="41"/>
      <c r="B97" s="42"/>
      <c r="C97" s="216" t="s">
        <v>79</v>
      </c>
      <c r="D97" s="216" t="s">
        <v>216</v>
      </c>
      <c r="E97" s="217" t="s">
        <v>1605</v>
      </c>
      <c r="F97" s="218" t="s">
        <v>1606</v>
      </c>
      <c r="G97" s="219" t="s">
        <v>258</v>
      </c>
      <c r="H97" s="220">
        <v>15</v>
      </c>
      <c r="I97" s="221"/>
      <c r="J97" s="222">
        <f>ROUND(I97*H97,2)</f>
        <v>0</v>
      </c>
      <c r="K97" s="218" t="s">
        <v>220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0.032000000000000001</v>
      </c>
      <c r="T97" s="226">
        <f>S97*H97</f>
        <v>0.47999999999999998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221</v>
      </c>
      <c r="AT97" s="227" t="s">
        <v>216</v>
      </c>
      <c r="AU97" s="227" t="s">
        <v>81</v>
      </c>
      <c r="AY97" s="20" t="s">
        <v>214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79</v>
      </c>
      <c r="BK97" s="228">
        <f>ROUND(I97*H97,2)</f>
        <v>0</v>
      </c>
      <c r="BL97" s="20" t="s">
        <v>221</v>
      </c>
      <c r="BM97" s="227" t="s">
        <v>1607</v>
      </c>
    </row>
    <row r="98" s="2" customFormat="1">
      <c r="A98" s="41"/>
      <c r="B98" s="42"/>
      <c r="C98" s="43"/>
      <c r="D98" s="229" t="s">
        <v>223</v>
      </c>
      <c r="E98" s="43"/>
      <c r="F98" s="230" t="s">
        <v>1608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223</v>
      </c>
      <c r="AU98" s="20" t="s">
        <v>81</v>
      </c>
    </row>
    <row r="99" s="13" customFormat="1">
      <c r="A99" s="13"/>
      <c r="B99" s="234"/>
      <c r="C99" s="235"/>
      <c r="D99" s="236" t="s">
        <v>225</v>
      </c>
      <c r="E99" s="237" t="s">
        <v>19</v>
      </c>
      <c r="F99" s="238" t="s">
        <v>1609</v>
      </c>
      <c r="G99" s="235"/>
      <c r="H99" s="239">
        <v>15</v>
      </c>
      <c r="I99" s="240"/>
      <c r="J99" s="235"/>
      <c r="K99" s="235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225</v>
      </c>
      <c r="AU99" s="245" t="s">
        <v>81</v>
      </c>
      <c r="AV99" s="13" t="s">
        <v>81</v>
      </c>
      <c r="AW99" s="13" t="s">
        <v>33</v>
      </c>
      <c r="AX99" s="13" t="s">
        <v>72</v>
      </c>
      <c r="AY99" s="245" t="s">
        <v>214</v>
      </c>
    </row>
    <row r="100" s="16" customFormat="1">
      <c r="A100" s="16"/>
      <c r="B100" s="267"/>
      <c r="C100" s="268"/>
      <c r="D100" s="236" t="s">
        <v>225</v>
      </c>
      <c r="E100" s="269" t="s">
        <v>19</v>
      </c>
      <c r="F100" s="270" t="s">
        <v>246</v>
      </c>
      <c r="G100" s="268"/>
      <c r="H100" s="271">
        <v>15</v>
      </c>
      <c r="I100" s="272"/>
      <c r="J100" s="268"/>
      <c r="K100" s="268"/>
      <c r="L100" s="273"/>
      <c r="M100" s="274"/>
      <c r="N100" s="275"/>
      <c r="O100" s="275"/>
      <c r="P100" s="275"/>
      <c r="Q100" s="275"/>
      <c r="R100" s="275"/>
      <c r="S100" s="275"/>
      <c r="T100" s="27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77" t="s">
        <v>225</v>
      </c>
      <c r="AU100" s="277" t="s">
        <v>81</v>
      </c>
      <c r="AV100" s="16" t="s">
        <v>221</v>
      </c>
      <c r="AW100" s="16" t="s">
        <v>33</v>
      </c>
      <c r="AX100" s="16" t="s">
        <v>79</v>
      </c>
      <c r="AY100" s="277" t="s">
        <v>214</v>
      </c>
    </row>
    <row r="101" s="2" customFormat="1" ht="21.75" customHeight="1">
      <c r="A101" s="41"/>
      <c r="B101" s="42"/>
      <c r="C101" s="216" t="s">
        <v>81</v>
      </c>
      <c r="D101" s="216" t="s">
        <v>216</v>
      </c>
      <c r="E101" s="217" t="s">
        <v>1610</v>
      </c>
      <c r="F101" s="218" t="s">
        <v>1611</v>
      </c>
      <c r="G101" s="219" t="s">
        <v>274</v>
      </c>
      <c r="H101" s="220">
        <v>76</v>
      </c>
      <c r="I101" s="221"/>
      <c r="J101" s="222">
        <f>ROUND(I101*H101,2)</f>
        <v>0</v>
      </c>
      <c r="K101" s="218" t="s">
        <v>220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0.012999999999999999</v>
      </c>
      <c r="T101" s="226">
        <f>S101*H101</f>
        <v>0.98799999999999999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221</v>
      </c>
      <c r="AT101" s="227" t="s">
        <v>216</v>
      </c>
      <c r="AU101" s="227" t="s">
        <v>81</v>
      </c>
      <c r="AY101" s="20" t="s">
        <v>214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221</v>
      </c>
      <c r="BM101" s="227" t="s">
        <v>1612</v>
      </c>
    </row>
    <row r="102" s="2" customFormat="1">
      <c r="A102" s="41"/>
      <c r="B102" s="42"/>
      <c r="C102" s="43"/>
      <c r="D102" s="229" t="s">
        <v>223</v>
      </c>
      <c r="E102" s="43"/>
      <c r="F102" s="230" t="s">
        <v>1613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223</v>
      </c>
      <c r="AU102" s="20" t="s">
        <v>81</v>
      </c>
    </row>
    <row r="103" s="2" customFormat="1">
      <c r="A103" s="41"/>
      <c r="B103" s="42"/>
      <c r="C103" s="43"/>
      <c r="D103" s="236" t="s">
        <v>1348</v>
      </c>
      <c r="E103" s="43"/>
      <c r="F103" s="289" t="s">
        <v>1614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1348</v>
      </c>
      <c r="AU103" s="20" t="s">
        <v>81</v>
      </c>
    </row>
    <row r="104" s="13" customFormat="1">
      <c r="A104" s="13"/>
      <c r="B104" s="234"/>
      <c r="C104" s="235"/>
      <c r="D104" s="236" t="s">
        <v>225</v>
      </c>
      <c r="E104" s="237" t="s">
        <v>19</v>
      </c>
      <c r="F104" s="238" t="s">
        <v>1615</v>
      </c>
      <c r="G104" s="235"/>
      <c r="H104" s="239">
        <v>76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225</v>
      </c>
      <c r="AU104" s="245" t="s">
        <v>81</v>
      </c>
      <c r="AV104" s="13" t="s">
        <v>81</v>
      </c>
      <c r="AW104" s="13" t="s">
        <v>33</v>
      </c>
      <c r="AX104" s="13" t="s">
        <v>72</v>
      </c>
      <c r="AY104" s="245" t="s">
        <v>214</v>
      </c>
    </row>
    <row r="105" s="16" customFormat="1">
      <c r="A105" s="16"/>
      <c r="B105" s="267"/>
      <c r="C105" s="268"/>
      <c r="D105" s="236" t="s">
        <v>225</v>
      </c>
      <c r="E105" s="269" t="s">
        <v>19</v>
      </c>
      <c r="F105" s="270" t="s">
        <v>246</v>
      </c>
      <c r="G105" s="268"/>
      <c r="H105" s="271">
        <v>76</v>
      </c>
      <c r="I105" s="272"/>
      <c r="J105" s="268"/>
      <c r="K105" s="268"/>
      <c r="L105" s="273"/>
      <c r="M105" s="274"/>
      <c r="N105" s="275"/>
      <c r="O105" s="275"/>
      <c r="P105" s="275"/>
      <c r="Q105" s="275"/>
      <c r="R105" s="275"/>
      <c r="S105" s="275"/>
      <c r="T105" s="27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77" t="s">
        <v>225</v>
      </c>
      <c r="AU105" s="277" t="s">
        <v>81</v>
      </c>
      <c r="AV105" s="16" t="s">
        <v>221</v>
      </c>
      <c r="AW105" s="16" t="s">
        <v>33</v>
      </c>
      <c r="AX105" s="16" t="s">
        <v>79</v>
      </c>
      <c r="AY105" s="277" t="s">
        <v>214</v>
      </c>
    </row>
    <row r="106" s="2" customFormat="1" ht="21.75" customHeight="1">
      <c r="A106" s="41"/>
      <c r="B106" s="42"/>
      <c r="C106" s="216" t="s">
        <v>104</v>
      </c>
      <c r="D106" s="216" t="s">
        <v>216</v>
      </c>
      <c r="E106" s="217" t="s">
        <v>1616</v>
      </c>
      <c r="F106" s="218" t="s">
        <v>1617</v>
      </c>
      <c r="G106" s="219" t="s">
        <v>274</v>
      </c>
      <c r="H106" s="220">
        <v>65</v>
      </c>
      <c r="I106" s="221"/>
      <c r="J106" s="222">
        <f>ROUND(I106*H106,2)</f>
        <v>0</v>
      </c>
      <c r="K106" s="218" t="s">
        <v>220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0.019</v>
      </c>
      <c r="T106" s="226">
        <f>S106*H106</f>
        <v>1.2349999999999999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221</v>
      </c>
      <c r="AT106" s="227" t="s">
        <v>216</v>
      </c>
      <c r="AU106" s="227" t="s">
        <v>81</v>
      </c>
      <c r="AY106" s="20" t="s">
        <v>214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221</v>
      </c>
      <c r="BM106" s="227" t="s">
        <v>1618</v>
      </c>
    </row>
    <row r="107" s="2" customFormat="1">
      <c r="A107" s="41"/>
      <c r="B107" s="42"/>
      <c r="C107" s="43"/>
      <c r="D107" s="229" t="s">
        <v>223</v>
      </c>
      <c r="E107" s="43"/>
      <c r="F107" s="230" t="s">
        <v>1619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223</v>
      </c>
      <c r="AU107" s="20" t="s">
        <v>81</v>
      </c>
    </row>
    <row r="108" s="2" customFormat="1">
      <c r="A108" s="41"/>
      <c r="B108" s="42"/>
      <c r="C108" s="43"/>
      <c r="D108" s="236" t="s">
        <v>1348</v>
      </c>
      <c r="E108" s="43"/>
      <c r="F108" s="289" t="s">
        <v>1620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1348</v>
      </c>
      <c r="AU108" s="20" t="s">
        <v>81</v>
      </c>
    </row>
    <row r="109" s="13" customFormat="1">
      <c r="A109" s="13"/>
      <c r="B109" s="234"/>
      <c r="C109" s="235"/>
      <c r="D109" s="236" t="s">
        <v>225</v>
      </c>
      <c r="E109" s="237" t="s">
        <v>19</v>
      </c>
      <c r="F109" s="238" t="s">
        <v>1621</v>
      </c>
      <c r="G109" s="235"/>
      <c r="H109" s="239">
        <v>65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225</v>
      </c>
      <c r="AU109" s="245" t="s">
        <v>81</v>
      </c>
      <c r="AV109" s="13" t="s">
        <v>81</v>
      </c>
      <c r="AW109" s="13" t="s">
        <v>33</v>
      </c>
      <c r="AX109" s="13" t="s">
        <v>72</v>
      </c>
      <c r="AY109" s="245" t="s">
        <v>214</v>
      </c>
    </row>
    <row r="110" s="16" customFormat="1">
      <c r="A110" s="16"/>
      <c r="B110" s="267"/>
      <c r="C110" s="268"/>
      <c r="D110" s="236" t="s">
        <v>225</v>
      </c>
      <c r="E110" s="269" t="s">
        <v>19</v>
      </c>
      <c r="F110" s="270" t="s">
        <v>246</v>
      </c>
      <c r="G110" s="268"/>
      <c r="H110" s="271">
        <v>65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225</v>
      </c>
      <c r="AU110" s="277" t="s">
        <v>81</v>
      </c>
      <c r="AV110" s="16" t="s">
        <v>221</v>
      </c>
      <c r="AW110" s="16" t="s">
        <v>33</v>
      </c>
      <c r="AX110" s="16" t="s">
        <v>79</v>
      </c>
      <c r="AY110" s="277" t="s">
        <v>214</v>
      </c>
    </row>
    <row r="111" s="12" customFormat="1" ht="22.8" customHeight="1">
      <c r="A111" s="12"/>
      <c r="B111" s="200"/>
      <c r="C111" s="201"/>
      <c r="D111" s="202" t="s">
        <v>71</v>
      </c>
      <c r="E111" s="214" t="s">
        <v>1622</v>
      </c>
      <c r="F111" s="214" t="s">
        <v>1623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SUM(P112:P129)</f>
        <v>0</v>
      </c>
      <c r="Q111" s="208"/>
      <c r="R111" s="209">
        <f>SUM(R112:R129)</f>
        <v>0</v>
      </c>
      <c r="S111" s="208"/>
      <c r="T111" s="210">
        <f>SUM(T112:T129)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79</v>
      </c>
      <c r="AT111" s="212" t="s">
        <v>71</v>
      </c>
      <c r="AU111" s="212" t="s">
        <v>79</v>
      </c>
      <c r="AY111" s="211" t="s">
        <v>214</v>
      </c>
      <c r="BK111" s="213">
        <f>SUM(BK112:BK129)</f>
        <v>0</v>
      </c>
    </row>
    <row r="112" s="2" customFormat="1" ht="21.75" customHeight="1">
      <c r="A112" s="41"/>
      <c r="B112" s="42"/>
      <c r="C112" s="216" t="s">
        <v>221</v>
      </c>
      <c r="D112" s="216" t="s">
        <v>216</v>
      </c>
      <c r="E112" s="217" t="s">
        <v>1624</v>
      </c>
      <c r="F112" s="218" t="s">
        <v>1625</v>
      </c>
      <c r="G112" s="219" t="s">
        <v>282</v>
      </c>
      <c r="H112" s="220">
        <v>2.7029999999999998</v>
      </c>
      <c r="I112" s="221"/>
      <c r="J112" s="222">
        <f>ROUND(I112*H112,2)</f>
        <v>0</v>
      </c>
      <c r="K112" s="218" t="s">
        <v>220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221</v>
      </c>
      <c r="AT112" s="227" t="s">
        <v>216</v>
      </c>
      <c r="AU112" s="227" t="s">
        <v>81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221</v>
      </c>
      <c r="BM112" s="227" t="s">
        <v>1626</v>
      </c>
    </row>
    <row r="113" s="2" customFormat="1">
      <c r="A113" s="41"/>
      <c r="B113" s="42"/>
      <c r="C113" s="43"/>
      <c r="D113" s="229" t="s">
        <v>223</v>
      </c>
      <c r="E113" s="43"/>
      <c r="F113" s="230" t="s">
        <v>1627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223</v>
      </c>
      <c r="AU113" s="20" t="s">
        <v>81</v>
      </c>
    </row>
    <row r="114" s="2" customFormat="1">
      <c r="A114" s="41"/>
      <c r="B114" s="42"/>
      <c r="C114" s="43"/>
      <c r="D114" s="236" t="s">
        <v>1348</v>
      </c>
      <c r="E114" s="43"/>
      <c r="F114" s="289" t="s">
        <v>1628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1348</v>
      </c>
      <c r="AU114" s="20" t="s">
        <v>81</v>
      </c>
    </row>
    <row r="115" s="2" customFormat="1" ht="16.5" customHeight="1">
      <c r="A115" s="41"/>
      <c r="B115" s="42"/>
      <c r="C115" s="216" t="s">
        <v>247</v>
      </c>
      <c r="D115" s="216" t="s">
        <v>216</v>
      </c>
      <c r="E115" s="217" t="s">
        <v>1629</v>
      </c>
      <c r="F115" s="218" t="s">
        <v>1630</v>
      </c>
      <c r="G115" s="219" t="s">
        <v>282</v>
      </c>
      <c r="H115" s="220">
        <v>24.327000000000002</v>
      </c>
      <c r="I115" s="221"/>
      <c r="J115" s="222">
        <f>ROUND(I115*H115,2)</f>
        <v>0</v>
      </c>
      <c r="K115" s="218" t="s">
        <v>220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221</v>
      </c>
      <c r="AT115" s="227" t="s">
        <v>216</v>
      </c>
      <c r="AU115" s="227" t="s">
        <v>81</v>
      </c>
      <c r="AY115" s="20" t="s">
        <v>214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221</v>
      </c>
      <c r="BM115" s="227" t="s">
        <v>1631</v>
      </c>
    </row>
    <row r="116" s="2" customFormat="1">
      <c r="A116" s="41"/>
      <c r="B116" s="42"/>
      <c r="C116" s="43"/>
      <c r="D116" s="229" t="s">
        <v>223</v>
      </c>
      <c r="E116" s="43"/>
      <c r="F116" s="230" t="s">
        <v>1632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223</v>
      </c>
      <c r="AU116" s="20" t="s">
        <v>81</v>
      </c>
    </row>
    <row r="117" s="2" customFormat="1">
      <c r="A117" s="41"/>
      <c r="B117" s="42"/>
      <c r="C117" s="43"/>
      <c r="D117" s="236" t="s">
        <v>1348</v>
      </c>
      <c r="E117" s="43"/>
      <c r="F117" s="289" t="s">
        <v>1628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1348</v>
      </c>
      <c r="AU117" s="20" t="s">
        <v>81</v>
      </c>
    </row>
    <row r="118" s="13" customFormat="1">
      <c r="A118" s="13"/>
      <c r="B118" s="234"/>
      <c r="C118" s="235"/>
      <c r="D118" s="236" t="s">
        <v>225</v>
      </c>
      <c r="E118" s="235"/>
      <c r="F118" s="238" t="s">
        <v>1633</v>
      </c>
      <c r="G118" s="235"/>
      <c r="H118" s="239">
        <v>24.327000000000002</v>
      </c>
      <c r="I118" s="240"/>
      <c r="J118" s="235"/>
      <c r="K118" s="235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225</v>
      </c>
      <c r="AU118" s="245" t="s">
        <v>81</v>
      </c>
      <c r="AV118" s="13" t="s">
        <v>81</v>
      </c>
      <c r="AW118" s="13" t="s">
        <v>4</v>
      </c>
      <c r="AX118" s="13" t="s">
        <v>79</v>
      </c>
      <c r="AY118" s="245" t="s">
        <v>214</v>
      </c>
    </row>
    <row r="119" s="2" customFormat="1" ht="16.5" customHeight="1">
      <c r="A119" s="41"/>
      <c r="B119" s="42"/>
      <c r="C119" s="216" t="s">
        <v>255</v>
      </c>
      <c r="D119" s="216" t="s">
        <v>216</v>
      </c>
      <c r="E119" s="217" t="s">
        <v>1634</v>
      </c>
      <c r="F119" s="218" t="s">
        <v>1635</v>
      </c>
      <c r="G119" s="219" t="s">
        <v>282</v>
      </c>
      <c r="H119" s="220">
        <v>2.7029999999999998</v>
      </c>
      <c r="I119" s="221"/>
      <c r="J119" s="222">
        <f>ROUND(I119*H119,2)</f>
        <v>0</v>
      </c>
      <c r="K119" s="218" t="s">
        <v>220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221</v>
      </c>
      <c r="AT119" s="227" t="s">
        <v>216</v>
      </c>
      <c r="AU119" s="227" t="s">
        <v>81</v>
      </c>
      <c r="AY119" s="20" t="s">
        <v>214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221</v>
      </c>
      <c r="BM119" s="227" t="s">
        <v>1636</v>
      </c>
    </row>
    <row r="120" s="2" customFormat="1">
      <c r="A120" s="41"/>
      <c r="B120" s="42"/>
      <c r="C120" s="43"/>
      <c r="D120" s="229" t="s">
        <v>223</v>
      </c>
      <c r="E120" s="43"/>
      <c r="F120" s="230" t="s">
        <v>1637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223</v>
      </c>
      <c r="AU120" s="20" t="s">
        <v>81</v>
      </c>
    </row>
    <row r="121" s="2" customFormat="1">
      <c r="A121" s="41"/>
      <c r="B121" s="42"/>
      <c r="C121" s="43"/>
      <c r="D121" s="236" t="s">
        <v>1348</v>
      </c>
      <c r="E121" s="43"/>
      <c r="F121" s="289" t="s">
        <v>1628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1348</v>
      </c>
      <c r="AU121" s="20" t="s">
        <v>81</v>
      </c>
    </row>
    <row r="122" s="2" customFormat="1" ht="24.15" customHeight="1">
      <c r="A122" s="41"/>
      <c r="B122" s="42"/>
      <c r="C122" s="216" t="s">
        <v>261</v>
      </c>
      <c r="D122" s="216" t="s">
        <v>216</v>
      </c>
      <c r="E122" s="217" t="s">
        <v>1638</v>
      </c>
      <c r="F122" s="218" t="s">
        <v>1639</v>
      </c>
      <c r="G122" s="219" t="s">
        <v>282</v>
      </c>
      <c r="H122" s="220">
        <v>0.72999999999999998</v>
      </c>
      <c r="I122" s="221"/>
      <c r="J122" s="222">
        <f>ROUND(I122*H122,2)</f>
        <v>0</v>
      </c>
      <c r="K122" s="218" t="s">
        <v>220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221</v>
      </c>
      <c r="AT122" s="227" t="s">
        <v>216</v>
      </c>
      <c r="AU122" s="227" t="s">
        <v>81</v>
      </c>
      <c r="AY122" s="20" t="s">
        <v>214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221</v>
      </c>
      <c r="BM122" s="227" t="s">
        <v>1640</v>
      </c>
    </row>
    <row r="123" s="2" customFormat="1">
      <c r="A123" s="41"/>
      <c r="B123" s="42"/>
      <c r="C123" s="43"/>
      <c r="D123" s="229" t="s">
        <v>223</v>
      </c>
      <c r="E123" s="43"/>
      <c r="F123" s="230" t="s">
        <v>1641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223</v>
      </c>
      <c r="AU123" s="20" t="s">
        <v>81</v>
      </c>
    </row>
    <row r="124" s="2" customFormat="1">
      <c r="A124" s="41"/>
      <c r="B124" s="42"/>
      <c r="C124" s="43"/>
      <c r="D124" s="236" t="s">
        <v>1348</v>
      </c>
      <c r="E124" s="43"/>
      <c r="F124" s="289" t="s">
        <v>1628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1348</v>
      </c>
      <c r="AU124" s="20" t="s">
        <v>81</v>
      </c>
    </row>
    <row r="125" s="13" customFormat="1">
      <c r="A125" s="13"/>
      <c r="B125" s="234"/>
      <c r="C125" s="235"/>
      <c r="D125" s="236" t="s">
        <v>225</v>
      </c>
      <c r="E125" s="235"/>
      <c r="F125" s="238" t="s">
        <v>1642</v>
      </c>
      <c r="G125" s="235"/>
      <c r="H125" s="239">
        <v>0.72999999999999998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225</v>
      </c>
      <c r="AU125" s="245" t="s">
        <v>81</v>
      </c>
      <c r="AV125" s="13" t="s">
        <v>81</v>
      </c>
      <c r="AW125" s="13" t="s">
        <v>4</v>
      </c>
      <c r="AX125" s="13" t="s">
        <v>79</v>
      </c>
      <c r="AY125" s="245" t="s">
        <v>214</v>
      </c>
    </row>
    <row r="126" s="2" customFormat="1" ht="33" customHeight="1">
      <c r="A126" s="41"/>
      <c r="B126" s="42"/>
      <c r="C126" s="216" t="s">
        <v>266</v>
      </c>
      <c r="D126" s="216" t="s">
        <v>216</v>
      </c>
      <c r="E126" s="217" t="s">
        <v>1643</v>
      </c>
      <c r="F126" s="218" t="s">
        <v>1644</v>
      </c>
      <c r="G126" s="219" t="s">
        <v>282</v>
      </c>
      <c r="H126" s="220">
        <v>1.9730000000000001</v>
      </c>
      <c r="I126" s="221"/>
      <c r="J126" s="222">
        <f>ROUND(I126*H126,2)</f>
        <v>0</v>
      </c>
      <c r="K126" s="218" t="s">
        <v>220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221</v>
      </c>
      <c r="AT126" s="227" t="s">
        <v>216</v>
      </c>
      <c r="AU126" s="227" t="s">
        <v>81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221</v>
      </c>
      <c r="BM126" s="227" t="s">
        <v>1645</v>
      </c>
    </row>
    <row r="127" s="2" customFormat="1">
      <c r="A127" s="41"/>
      <c r="B127" s="42"/>
      <c r="C127" s="43"/>
      <c r="D127" s="229" t="s">
        <v>223</v>
      </c>
      <c r="E127" s="43"/>
      <c r="F127" s="230" t="s">
        <v>1646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223</v>
      </c>
      <c r="AU127" s="20" t="s">
        <v>81</v>
      </c>
    </row>
    <row r="128" s="2" customFormat="1">
      <c r="A128" s="41"/>
      <c r="B128" s="42"/>
      <c r="C128" s="43"/>
      <c r="D128" s="236" t="s">
        <v>1348</v>
      </c>
      <c r="E128" s="43"/>
      <c r="F128" s="289" t="s">
        <v>1628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1348</v>
      </c>
      <c r="AU128" s="20" t="s">
        <v>81</v>
      </c>
    </row>
    <row r="129" s="13" customFormat="1">
      <c r="A129" s="13"/>
      <c r="B129" s="234"/>
      <c r="C129" s="235"/>
      <c r="D129" s="236" t="s">
        <v>225</v>
      </c>
      <c r="E129" s="235"/>
      <c r="F129" s="238" t="s">
        <v>1647</v>
      </c>
      <c r="G129" s="235"/>
      <c r="H129" s="239">
        <v>1.9730000000000001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225</v>
      </c>
      <c r="AU129" s="245" t="s">
        <v>81</v>
      </c>
      <c r="AV129" s="13" t="s">
        <v>81</v>
      </c>
      <c r="AW129" s="13" t="s">
        <v>4</v>
      </c>
      <c r="AX129" s="13" t="s">
        <v>79</v>
      </c>
      <c r="AY129" s="245" t="s">
        <v>214</v>
      </c>
    </row>
    <row r="130" s="12" customFormat="1" ht="25.92" customHeight="1">
      <c r="A130" s="12"/>
      <c r="B130" s="200"/>
      <c r="C130" s="201"/>
      <c r="D130" s="202" t="s">
        <v>71</v>
      </c>
      <c r="E130" s="203" t="s">
        <v>522</v>
      </c>
      <c r="F130" s="203" t="s">
        <v>523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P131+P199+P284+P345+P365</f>
        <v>0</v>
      </c>
      <c r="Q130" s="208"/>
      <c r="R130" s="209">
        <f>R131+R199+R284+R345+R365</f>
        <v>3.2937635000000003</v>
      </c>
      <c r="S130" s="208"/>
      <c r="T130" s="210">
        <f>T131+T199+T284+T345+T365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81</v>
      </c>
      <c r="AT130" s="212" t="s">
        <v>71</v>
      </c>
      <c r="AU130" s="212" t="s">
        <v>72</v>
      </c>
      <c r="AY130" s="211" t="s">
        <v>214</v>
      </c>
      <c r="BK130" s="213">
        <f>BK131+BK199+BK284+BK345+BK365</f>
        <v>0</v>
      </c>
    </row>
    <row r="131" s="12" customFormat="1" ht="22.8" customHeight="1">
      <c r="A131" s="12"/>
      <c r="B131" s="200"/>
      <c r="C131" s="201"/>
      <c r="D131" s="202" t="s">
        <v>71</v>
      </c>
      <c r="E131" s="214" t="s">
        <v>1648</v>
      </c>
      <c r="F131" s="214" t="s">
        <v>1649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SUM(P132:P198)</f>
        <v>0</v>
      </c>
      <c r="Q131" s="208"/>
      <c r="R131" s="209">
        <f>SUM(R132:R198)</f>
        <v>0.51865050000000001</v>
      </c>
      <c r="S131" s="208"/>
      <c r="T131" s="210">
        <f>SUM(T132:T198)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81</v>
      </c>
      <c r="AT131" s="212" t="s">
        <v>71</v>
      </c>
      <c r="AU131" s="212" t="s">
        <v>79</v>
      </c>
      <c r="AY131" s="211" t="s">
        <v>214</v>
      </c>
      <c r="BK131" s="213">
        <f>SUM(BK132:BK198)</f>
        <v>0</v>
      </c>
    </row>
    <row r="132" s="2" customFormat="1" ht="16.5" customHeight="1">
      <c r="A132" s="41"/>
      <c r="B132" s="42"/>
      <c r="C132" s="216" t="s">
        <v>271</v>
      </c>
      <c r="D132" s="216" t="s">
        <v>216</v>
      </c>
      <c r="E132" s="217" t="s">
        <v>1650</v>
      </c>
      <c r="F132" s="218" t="s">
        <v>1651</v>
      </c>
      <c r="G132" s="219" t="s">
        <v>274</v>
      </c>
      <c r="H132" s="220">
        <v>169.94999999999999</v>
      </c>
      <c r="I132" s="221"/>
      <c r="J132" s="222">
        <f>ROUND(I132*H132,2)</f>
        <v>0</v>
      </c>
      <c r="K132" s="218" t="s">
        <v>220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0.0020100000000000001</v>
      </c>
      <c r="R132" s="225">
        <f>Q132*H132</f>
        <v>0.3415995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338</v>
      </c>
      <c r="AT132" s="227" t="s">
        <v>216</v>
      </c>
      <c r="AU132" s="227" t="s">
        <v>81</v>
      </c>
      <c r="AY132" s="20" t="s">
        <v>214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79</v>
      </c>
      <c r="BK132" s="228">
        <f>ROUND(I132*H132,2)</f>
        <v>0</v>
      </c>
      <c r="BL132" s="20" t="s">
        <v>338</v>
      </c>
      <c r="BM132" s="227" t="s">
        <v>1652</v>
      </c>
    </row>
    <row r="133" s="2" customFormat="1">
      <c r="A133" s="41"/>
      <c r="B133" s="42"/>
      <c r="C133" s="43"/>
      <c r="D133" s="229" t="s">
        <v>223</v>
      </c>
      <c r="E133" s="43"/>
      <c r="F133" s="230" t="s">
        <v>1653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223</v>
      </c>
      <c r="AU133" s="20" t="s">
        <v>81</v>
      </c>
    </row>
    <row r="134" s="2" customFormat="1">
      <c r="A134" s="41"/>
      <c r="B134" s="42"/>
      <c r="C134" s="43"/>
      <c r="D134" s="236" t="s">
        <v>1348</v>
      </c>
      <c r="E134" s="43"/>
      <c r="F134" s="289" t="s">
        <v>1654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1348</v>
      </c>
      <c r="AU134" s="20" t="s">
        <v>81</v>
      </c>
    </row>
    <row r="135" s="13" customFormat="1">
      <c r="A135" s="13"/>
      <c r="B135" s="234"/>
      <c r="C135" s="235"/>
      <c r="D135" s="236" t="s">
        <v>225</v>
      </c>
      <c r="E135" s="237" t="s">
        <v>19</v>
      </c>
      <c r="F135" s="238" t="s">
        <v>1655</v>
      </c>
      <c r="G135" s="235"/>
      <c r="H135" s="239">
        <v>90.5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225</v>
      </c>
      <c r="AU135" s="245" t="s">
        <v>81</v>
      </c>
      <c r="AV135" s="13" t="s">
        <v>81</v>
      </c>
      <c r="AW135" s="13" t="s">
        <v>33</v>
      </c>
      <c r="AX135" s="13" t="s">
        <v>72</v>
      </c>
      <c r="AY135" s="245" t="s">
        <v>214</v>
      </c>
    </row>
    <row r="136" s="13" customFormat="1">
      <c r="A136" s="13"/>
      <c r="B136" s="234"/>
      <c r="C136" s="235"/>
      <c r="D136" s="236" t="s">
        <v>225</v>
      </c>
      <c r="E136" s="237" t="s">
        <v>19</v>
      </c>
      <c r="F136" s="238" t="s">
        <v>1656</v>
      </c>
      <c r="G136" s="235"/>
      <c r="H136" s="239">
        <v>64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81</v>
      </c>
      <c r="AV136" s="13" t="s">
        <v>81</v>
      </c>
      <c r="AW136" s="13" t="s">
        <v>33</v>
      </c>
      <c r="AX136" s="13" t="s">
        <v>72</v>
      </c>
      <c r="AY136" s="245" t="s">
        <v>214</v>
      </c>
    </row>
    <row r="137" s="16" customFormat="1">
      <c r="A137" s="16"/>
      <c r="B137" s="267"/>
      <c r="C137" s="268"/>
      <c r="D137" s="236" t="s">
        <v>225</v>
      </c>
      <c r="E137" s="269" t="s">
        <v>19</v>
      </c>
      <c r="F137" s="270" t="s">
        <v>246</v>
      </c>
      <c r="G137" s="268"/>
      <c r="H137" s="271">
        <v>154.5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7" t="s">
        <v>225</v>
      </c>
      <c r="AU137" s="277" t="s">
        <v>81</v>
      </c>
      <c r="AV137" s="16" t="s">
        <v>221</v>
      </c>
      <c r="AW137" s="16" t="s">
        <v>33</v>
      </c>
      <c r="AX137" s="16" t="s">
        <v>79</v>
      </c>
      <c r="AY137" s="277" t="s">
        <v>214</v>
      </c>
    </row>
    <row r="138" s="13" customFormat="1">
      <c r="A138" s="13"/>
      <c r="B138" s="234"/>
      <c r="C138" s="235"/>
      <c r="D138" s="236" t="s">
        <v>225</v>
      </c>
      <c r="E138" s="235"/>
      <c r="F138" s="238" t="s">
        <v>1657</v>
      </c>
      <c r="G138" s="235"/>
      <c r="H138" s="239">
        <v>169.94999999999999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225</v>
      </c>
      <c r="AU138" s="245" t="s">
        <v>81</v>
      </c>
      <c r="AV138" s="13" t="s">
        <v>81</v>
      </c>
      <c r="AW138" s="13" t="s">
        <v>4</v>
      </c>
      <c r="AX138" s="13" t="s">
        <v>79</v>
      </c>
      <c r="AY138" s="245" t="s">
        <v>214</v>
      </c>
    </row>
    <row r="139" s="2" customFormat="1" ht="16.5" customHeight="1">
      <c r="A139" s="41"/>
      <c r="B139" s="42"/>
      <c r="C139" s="216" t="s">
        <v>279</v>
      </c>
      <c r="D139" s="216" t="s">
        <v>216</v>
      </c>
      <c r="E139" s="217" t="s">
        <v>1658</v>
      </c>
      <c r="F139" s="218" t="s">
        <v>1659</v>
      </c>
      <c r="G139" s="219" t="s">
        <v>274</v>
      </c>
      <c r="H139" s="220">
        <v>24.199999999999999</v>
      </c>
      <c r="I139" s="221"/>
      <c r="J139" s="222">
        <f>ROUND(I139*H139,2)</f>
        <v>0</v>
      </c>
      <c r="K139" s="218" t="s">
        <v>220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0.00040000000000000002</v>
      </c>
      <c r="R139" s="225">
        <f>Q139*H139</f>
        <v>0.0096799999999999994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338</v>
      </c>
      <c r="AT139" s="227" t="s">
        <v>216</v>
      </c>
      <c r="AU139" s="227" t="s">
        <v>81</v>
      </c>
      <c r="AY139" s="20" t="s">
        <v>214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338</v>
      </c>
      <c r="BM139" s="227" t="s">
        <v>1660</v>
      </c>
    </row>
    <row r="140" s="2" customFormat="1">
      <c r="A140" s="41"/>
      <c r="B140" s="42"/>
      <c r="C140" s="43"/>
      <c r="D140" s="229" t="s">
        <v>223</v>
      </c>
      <c r="E140" s="43"/>
      <c r="F140" s="230" t="s">
        <v>1661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223</v>
      </c>
      <c r="AU140" s="20" t="s">
        <v>81</v>
      </c>
    </row>
    <row r="141" s="2" customFormat="1">
      <c r="A141" s="41"/>
      <c r="B141" s="42"/>
      <c r="C141" s="43"/>
      <c r="D141" s="236" t="s">
        <v>1348</v>
      </c>
      <c r="E141" s="43"/>
      <c r="F141" s="289" t="s">
        <v>1654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1348</v>
      </c>
      <c r="AU141" s="20" t="s">
        <v>81</v>
      </c>
    </row>
    <row r="142" s="13" customFormat="1">
      <c r="A142" s="13"/>
      <c r="B142" s="234"/>
      <c r="C142" s="235"/>
      <c r="D142" s="236" t="s">
        <v>225</v>
      </c>
      <c r="E142" s="237" t="s">
        <v>19</v>
      </c>
      <c r="F142" s="238" t="s">
        <v>1662</v>
      </c>
      <c r="G142" s="235"/>
      <c r="H142" s="239">
        <v>10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225</v>
      </c>
      <c r="AU142" s="245" t="s">
        <v>81</v>
      </c>
      <c r="AV142" s="13" t="s">
        <v>81</v>
      </c>
      <c r="AW142" s="13" t="s">
        <v>33</v>
      </c>
      <c r="AX142" s="13" t="s">
        <v>72</v>
      </c>
      <c r="AY142" s="245" t="s">
        <v>214</v>
      </c>
    </row>
    <row r="143" s="13" customFormat="1">
      <c r="A143" s="13"/>
      <c r="B143" s="234"/>
      <c r="C143" s="235"/>
      <c r="D143" s="236" t="s">
        <v>225</v>
      </c>
      <c r="E143" s="237" t="s">
        <v>19</v>
      </c>
      <c r="F143" s="238" t="s">
        <v>1663</v>
      </c>
      <c r="G143" s="235"/>
      <c r="H143" s="239">
        <v>12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225</v>
      </c>
      <c r="AU143" s="245" t="s">
        <v>81</v>
      </c>
      <c r="AV143" s="13" t="s">
        <v>81</v>
      </c>
      <c r="AW143" s="13" t="s">
        <v>33</v>
      </c>
      <c r="AX143" s="13" t="s">
        <v>72</v>
      </c>
      <c r="AY143" s="245" t="s">
        <v>214</v>
      </c>
    </row>
    <row r="144" s="16" customFormat="1">
      <c r="A144" s="16"/>
      <c r="B144" s="267"/>
      <c r="C144" s="268"/>
      <c r="D144" s="236" t="s">
        <v>225</v>
      </c>
      <c r="E144" s="269" t="s">
        <v>19</v>
      </c>
      <c r="F144" s="270" t="s">
        <v>246</v>
      </c>
      <c r="G144" s="268"/>
      <c r="H144" s="271">
        <v>22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7" t="s">
        <v>225</v>
      </c>
      <c r="AU144" s="277" t="s">
        <v>81</v>
      </c>
      <c r="AV144" s="16" t="s">
        <v>221</v>
      </c>
      <c r="AW144" s="16" t="s">
        <v>33</v>
      </c>
      <c r="AX144" s="16" t="s">
        <v>79</v>
      </c>
      <c r="AY144" s="277" t="s">
        <v>214</v>
      </c>
    </row>
    <row r="145" s="13" customFormat="1">
      <c r="A145" s="13"/>
      <c r="B145" s="234"/>
      <c r="C145" s="235"/>
      <c r="D145" s="236" t="s">
        <v>225</v>
      </c>
      <c r="E145" s="235"/>
      <c r="F145" s="238" t="s">
        <v>1664</v>
      </c>
      <c r="G145" s="235"/>
      <c r="H145" s="239">
        <v>24.199999999999999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225</v>
      </c>
      <c r="AU145" s="245" t="s">
        <v>81</v>
      </c>
      <c r="AV145" s="13" t="s">
        <v>81</v>
      </c>
      <c r="AW145" s="13" t="s">
        <v>4</v>
      </c>
      <c r="AX145" s="13" t="s">
        <v>79</v>
      </c>
      <c r="AY145" s="245" t="s">
        <v>214</v>
      </c>
    </row>
    <row r="146" s="2" customFormat="1" ht="16.5" customHeight="1">
      <c r="A146" s="41"/>
      <c r="B146" s="42"/>
      <c r="C146" s="216" t="s">
        <v>299</v>
      </c>
      <c r="D146" s="216" t="s">
        <v>216</v>
      </c>
      <c r="E146" s="217" t="s">
        <v>1665</v>
      </c>
      <c r="F146" s="218" t="s">
        <v>1666</v>
      </c>
      <c r="G146" s="219" t="s">
        <v>274</v>
      </c>
      <c r="H146" s="220">
        <v>13.199999999999999</v>
      </c>
      <c r="I146" s="221"/>
      <c r="J146" s="222">
        <f>ROUND(I146*H146,2)</f>
        <v>0</v>
      </c>
      <c r="K146" s="218" t="s">
        <v>220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0.00040999999999999999</v>
      </c>
      <c r="R146" s="225">
        <f>Q146*H146</f>
        <v>0.0054119999999999993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338</v>
      </c>
      <c r="AT146" s="227" t="s">
        <v>216</v>
      </c>
      <c r="AU146" s="227" t="s">
        <v>81</v>
      </c>
      <c r="AY146" s="20" t="s">
        <v>214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79</v>
      </c>
      <c r="BK146" s="228">
        <f>ROUND(I146*H146,2)</f>
        <v>0</v>
      </c>
      <c r="BL146" s="20" t="s">
        <v>338</v>
      </c>
      <c r="BM146" s="227" t="s">
        <v>1667</v>
      </c>
    </row>
    <row r="147" s="2" customFormat="1">
      <c r="A147" s="41"/>
      <c r="B147" s="42"/>
      <c r="C147" s="43"/>
      <c r="D147" s="229" t="s">
        <v>223</v>
      </c>
      <c r="E147" s="43"/>
      <c r="F147" s="230" t="s">
        <v>1668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223</v>
      </c>
      <c r="AU147" s="20" t="s">
        <v>81</v>
      </c>
    </row>
    <row r="148" s="2" customFormat="1">
      <c r="A148" s="41"/>
      <c r="B148" s="42"/>
      <c r="C148" s="43"/>
      <c r="D148" s="236" t="s">
        <v>1348</v>
      </c>
      <c r="E148" s="43"/>
      <c r="F148" s="289" t="s">
        <v>1654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1348</v>
      </c>
      <c r="AU148" s="20" t="s">
        <v>81</v>
      </c>
    </row>
    <row r="149" s="13" customFormat="1">
      <c r="A149" s="13"/>
      <c r="B149" s="234"/>
      <c r="C149" s="235"/>
      <c r="D149" s="236" t="s">
        <v>225</v>
      </c>
      <c r="E149" s="237" t="s">
        <v>19</v>
      </c>
      <c r="F149" s="238" t="s">
        <v>1669</v>
      </c>
      <c r="G149" s="235"/>
      <c r="H149" s="239">
        <v>12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225</v>
      </c>
      <c r="AU149" s="245" t="s">
        <v>81</v>
      </c>
      <c r="AV149" s="13" t="s">
        <v>81</v>
      </c>
      <c r="AW149" s="13" t="s">
        <v>33</v>
      </c>
      <c r="AX149" s="13" t="s">
        <v>79</v>
      </c>
      <c r="AY149" s="245" t="s">
        <v>214</v>
      </c>
    </row>
    <row r="150" s="13" customFormat="1">
      <c r="A150" s="13"/>
      <c r="B150" s="234"/>
      <c r="C150" s="235"/>
      <c r="D150" s="236" t="s">
        <v>225</v>
      </c>
      <c r="E150" s="235"/>
      <c r="F150" s="238" t="s">
        <v>1670</v>
      </c>
      <c r="G150" s="235"/>
      <c r="H150" s="239">
        <v>13.199999999999999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225</v>
      </c>
      <c r="AU150" s="245" t="s">
        <v>81</v>
      </c>
      <c r="AV150" s="13" t="s">
        <v>81</v>
      </c>
      <c r="AW150" s="13" t="s">
        <v>4</v>
      </c>
      <c r="AX150" s="13" t="s">
        <v>79</v>
      </c>
      <c r="AY150" s="245" t="s">
        <v>214</v>
      </c>
    </row>
    <row r="151" s="2" customFormat="1" ht="16.5" customHeight="1">
      <c r="A151" s="41"/>
      <c r="B151" s="42"/>
      <c r="C151" s="216" t="s">
        <v>305</v>
      </c>
      <c r="D151" s="216" t="s">
        <v>216</v>
      </c>
      <c r="E151" s="217" t="s">
        <v>1671</v>
      </c>
      <c r="F151" s="218" t="s">
        <v>1672</v>
      </c>
      <c r="G151" s="219" t="s">
        <v>274</v>
      </c>
      <c r="H151" s="220">
        <v>53.899999999999999</v>
      </c>
      <c r="I151" s="221"/>
      <c r="J151" s="222">
        <f>ROUND(I151*H151,2)</f>
        <v>0</v>
      </c>
      <c r="K151" s="218" t="s">
        <v>220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0.00048000000000000001</v>
      </c>
      <c r="R151" s="225">
        <f>Q151*H151</f>
        <v>0.025871999999999999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338</v>
      </c>
      <c r="AT151" s="227" t="s">
        <v>216</v>
      </c>
      <c r="AU151" s="227" t="s">
        <v>81</v>
      </c>
      <c r="AY151" s="20" t="s">
        <v>214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79</v>
      </c>
      <c r="BK151" s="228">
        <f>ROUND(I151*H151,2)</f>
        <v>0</v>
      </c>
      <c r="BL151" s="20" t="s">
        <v>338</v>
      </c>
      <c r="BM151" s="227" t="s">
        <v>1673</v>
      </c>
    </row>
    <row r="152" s="2" customFormat="1">
      <c r="A152" s="41"/>
      <c r="B152" s="42"/>
      <c r="C152" s="43"/>
      <c r="D152" s="229" t="s">
        <v>223</v>
      </c>
      <c r="E152" s="43"/>
      <c r="F152" s="230" t="s">
        <v>1674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223</v>
      </c>
      <c r="AU152" s="20" t="s">
        <v>81</v>
      </c>
    </row>
    <row r="153" s="2" customFormat="1">
      <c r="A153" s="41"/>
      <c r="B153" s="42"/>
      <c r="C153" s="43"/>
      <c r="D153" s="236" t="s">
        <v>1348</v>
      </c>
      <c r="E153" s="43"/>
      <c r="F153" s="289" t="s">
        <v>1654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1348</v>
      </c>
      <c r="AU153" s="20" t="s">
        <v>81</v>
      </c>
    </row>
    <row r="154" s="13" customFormat="1">
      <c r="A154" s="13"/>
      <c r="B154" s="234"/>
      <c r="C154" s="235"/>
      <c r="D154" s="236" t="s">
        <v>225</v>
      </c>
      <c r="E154" s="237" t="s">
        <v>19</v>
      </c>
      <c r="F154" s="238" t="s">
        <v>1675</v>
      </c>
      <c r="G154" s="235"/>
      <c r="H154" s="239">
        <v>49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225</v>
      </c>
      <c r="AU154" s="245" t="s">
        <v>81</v>
      </c>
      <c r="AV154" s="13" t="s">
        <v>81</v>
      </c>
      <c r="AW154" s="13" t="s">
        <v>33</v>
      </c>
      <c r="AX154" s="13" t="s">
        <v>72</v>
      </c>
      <c r="AY154" s="245" t="s">
        <v>214</v>
      </c>
    </row>
    <row r="155" s="16" customFormat="1">
      <c r="A155" s="16"/>
      <c r="B155" s="267"/>
      <c r="C155" s="268"/>
      <c r="D155" s="236" t="s">
        <v>225</v>
      </c>
      <c r="E155" s="269" t="s">
        <v>19</v>
      </c>
      <c r="F155" s="270" t="s">
        <v>246</v>
      </c>
      <c r="G155" s="268"/>
      <c r="H155" s="271">
        <v>49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7" t="s">
        <v>225</v>
      </c>
      <c r="AU155" s="277" t="s">
        <v>81</v>
      </c>
      <c r="AV155" s="16" t="s">
        <v>221</v>
      </c>
      <c r="AW155" s="16" t="s">
        <v>33</v>
      </c>
      <c r="AX155" s="16" t="s">
        <v>79</v>
      </c>
      <c r="AY155" s="277" t="s">
        <v>214</v>
      </c>
    </row>
    <row r="156" s="13" customFormat="1">
      <c r="A156" s="13"/>
      <c r="B156" s="234"/>
      <c r="C156" s="235"/>
      <c r="D156" s="236" t="s">
        <v>225</v>
      </c>
      <c r="E156" s="235"/>
      <c r="F156" s="238" t="s">
        <v>1676</v>
      </c>
      <c r="G156" s="235"/>
      <c r="H156" s="239">
        <v>53.899999999999999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225</v>
      </c>
      <c r="AU156" s="245" t="s">
        <v>81</v>
      </c>
      <c r="AV156" s="13" t="s">
        <v>81</v>
      </c>
      <c r="AW156" s="13" t="s">
        <v>4</v>
      </c>
      <c r="AX156" s="13" t="s">
        <v>79</v>
      </c>
      <c r="AY156" s="245" t="s">
        <v>214</v>
      </c>
    </row>
    <row r="157" s="2" customFormat="1" ht="16.5" customHeight="1">
      <c r="A157" s="41"/>
      <c r="B157" s="42"/>
      <c r="C157" s="216" t="s">
        <v>319</v>
      </c>
      <c r="D157" s="216" t="s">
        <v>216</v>
      </c>
      <c r="E157" s="217" t="s">
        <v>1677</v>
      </c>
      <c r="F157" s="218" t="s">
        <v>1678</v>
      </c>
      <c r="G157" s="219" t="s">
        <v>274</v>
      </c>
      <c r="H157" s="220">
        <v>20.899999999999999</v>
      </c>
      <c r="I157" s="221"/>
      <c r="J157" s="222">
        <f>ROUND(I157*H157,2)</f>
        <v>0</v>
      </c>
      <c r="K157" s="218" t="s">
        <v>220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0.00071000000000000002</v>
      </c>
      <c r="R157" s="225">
        <f>Q157*H157</f>
        <v>0.014839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338</v>
      </c>
      <c r="AT157" s="227" t="s">
        <v>216</v>
      </c>
      <c r="AU157" s="227" t="s">
        <v>81</v>
      </c>
      <c r="AY157" s="20" t="s">
        <v>214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79</v>
      </c>
      <c r="BK157" s="228">
        <f>ROUND(I157*H157,2)</f>
        <v>0</v>
      </c>
      <c r="BL157" s="20" t="s">
        <v>338</v>
      </c>
      <c r="BM157" s="227" t="s">
        <v>1679</v>
      </c>
    </row>
    <row r="158" s="2" customFormat="1">
      <c r="A158" s="41"/>
      <c r="B158" s="42"/>
      <c r="C158" s="43"/>
      <c r="D158" s="229" t="s">
        <v>223</v>
      </c>
      <c r="E158" s="43"/>
      <c r="F158" s="230" t="s">
        <v>1680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223</v>
      </c>
      <c r="AU158" s="20" t="s">
        <v>81</v>
      </c>
    </row>
    <row r="159" s="2" customFormat="1">
      <c r="A159" s="41"/>
      <c r="B159" s="42"/>
      <c r="C159" s="43"/>
      <c r="D159" s="236" t="s">
        <v>1348</v>
      </c>
      <c r="E159" s="43"/>
      <c r="F159" s="289" t="s">
        <v>1654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1348</v>
      </c>
      <c r="AU159" s="20" t="s">
        <v>81</v>
      </c>
    </row>
    <row r="160" s="13" customFormat="1">
      <c r="A160" s="13"/>
      <c r="B160" s="234"/>
      <c r="C160" s="235"/>
      <c r="D160" s="236" t="s">
        <v>225</v>
      </c>
      <c r="E160" s="237" t="s">
        <v>19</v>
      </c>
      <c r="F160" s="238" t="s">
        <v>1681</v>
      </c>
      <c r="G160" s="235"/>
      <c r="H160" s="239">
        <v>19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225</v>
      </c>
      <c r="AU160" s="245" t="s">
        <v>81</v>
      </c>
      <c r="AV160" s="13" t="s">
        <v>81</v>
      </c>
      <c r="AW160" s="13" t="s">
        <v>33</v>
      </c>
      <c r="AX160" s="13" t="s">
        <v>72</v>
      </c>
      <c r="AY160" s="245" t="s">
        <v>214</v>
      </c>
    </row>
    <row r="161" s="16" customFormat="1">
      <c r="A161" s="16"/>
      <c r="B161" s="267"/>
      <c r="C161" s="268"/>
      <c r="D161" s="236" t="s">
        <v>225</v>
      </c>
      <c r="E161" s="269" t="s">
        <v>19</v>
      </c>
      <c r="F161" s="270" t="s">
        <v>246</v>
      </c>
      <c r="G161" s="268"/>
      <c r="H161" s="271">
        <v>19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225</v>
      </c>
      <c r="AU161" s="277" t="s">
        <v>81</v>
      </c>
      <c r="AV161" s="16" t="s">
        <v>221</v>
      </c>
      <c r="AW161" s="16" t="s">
        <v>33</v>
      </c>
      <c r="AX161" s="16" t="s">
        <v>79</v>
      </c>
      <c r="AY161" s="277" t="s">
        <v>214</v>
      </c>
    </row>
    <row r="162" s="13" customFormat="1">
      <c r="A162" s="13"/>
      <c r="B162" s="234"/>
      <c r="C162" s="235"/>
      <c r="D162" s="236" t="s">
        <v>225</v>
      </c>
      <c r="E162" s="235"/>
      <c r="F162" s="238" t="s">
        <v>1682</v>
      </c>
      <c r="G162" s="235"/>
      <c r="H162" s="239">
        <v>20.899999999999999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225</v>
      </c>
      <c r="AU162" s="245" t="s">
        <v>81</v>
      </c>
      <c r="AV162" s="13" t="s">
        <v>81</v>
      </c>
      <c r="AW162" s="13" t="s">
        <v>4</v>
      </c>
      <c r="AX162" s="13" t="s">
        <v>79</v>
      </c>
      <c r="AY162" s="245" t="s">
        <v>214</v>
      </c>
    </row>
    <row r="163" s="2" customFormat="1" ht="16.5" customHeight="1">
      <c r="A163" s="41"/>
      <c r="B163" s="42"/>
      <c r="C163" s="216" t="s">
        <v>324</v>
      </c>
      <c r="D163" s="216" t="s">
        <v>216</v>
      </c>
      <c r="E163" s="217" t="s">
        <v>1683</v>
      </c>
      <c r="F163" s="218" t="s">
        <v>1684</v>
      </c>
      <c r="G163" s="219" t="s">
        <v>274</v>
      </c>
      <c r="H163" s="220">
        <v>29.699999999999999</v>
      </c>
      <c r="I163" s="221"/>
      <c r="J163" s="222">
        <f>ROUND(I163*H163,2)</f>
        <v>0</v>
      </c>
      <c r="K163" s="218" t="s">
        <v>220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0.0022399999999999998</v>
      </c>
      <c r="R163" s="225">
        <f>Q163*H163</f>
        <v>0.06652799999999999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338</v>
      </c>
      <c r="AT163" s="227" t="s">
        <v>216</v>
      </c>
      <c r="AU163" s="227" t="s">
        <v>81</v>
      </c>
      <c r="AY163" s="20" t="s">
        <v>214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79</v>
      </c>
      <c r="BK163" s="228">
        <f>ROUND(I163*H163,2)</f>
        <v>0</v>
      </c>
      <c r="BL163" s="20" t="s">
        <v>338</v>
      </c>
      <c r="BM163" s="227" t="s">
        <v>1685</v>
      </c>
    </row>
    <row r="164" s="2" customFormat="1">
      <c r="A164" s="41"/>
      <c r="B164" s="42"/>
      <c r="C164" s="43"/>
      <c r="D164" s="229" t="s">
        <v>223</v>
      </c>
      <c r="E164" s="43"/>
      <c r="F164" s="230" t="s">
        <v>1686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223</v>
      </c>
      <c r="AU164" s="20" t="s">
        <v>81</v>
      </c>
    </row>
    <row r="165" s="2" customFormat="1">
      <c r="A165" s="41"/>
      <c r="B165" s="42"/>
      <c r="C165" s="43"/>
      <c r="D165" s="236" t="s">
        <v>1348</v>
      </c>
      <c r="E165" s="43"/>
      <c r="F165" s="289" t="s">
        <v>1654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1348</v>
      </c>
      <c r="AU165" s="20" t="s">
        <v>81</v>
      </c>
    </row>
    <row r="166" s="13" customFormat="1">
      <c r="A166" s="13"/>
      <c r="B166" s="234"/>
      <c r="C166" s="235"/>
      <c r="D166" s="236" t="s">
        <v>225</v>
      </c>
      <c r="E166" s="237" t="s">
        <v>19</v>
      </c>
      <c r="F166" s="238" t="s">
        <v>1687</v>
      </c>
      <c r="G166" s="235"/>
      <c r="H166" s="239">
        <v>27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81</v>
      </c>
      <c r="AV166" s="13" t="s">
        <v>81</v>
      </c>
      <c r="AW166" s="13" t="s">
        <v>33</v>
      </c>
      <c r="AX166" s="13" t="s">
        <v>72</v>
      </c>
      <c r="AY166" s="245" t="s">
        <v>214</v>
      </c>
    </row>
    <row r="167" s="16" customFormat="1">
      <c r="A167" s="16"/>
      <c r="B167" s="267"/>
      <c r="C167" s="268"/>
      <c r="D167" s="236" t="s">
        <v>225</v>
      </c>
      <c r="E167" s="269" t="s">
        <v>19</v>
      </c>
      <c r="F167" s="270" t="s">
        <v>246</v>
      </c>
      <c r="G167" s="268"/>
      <c r="H167" s="271">
        <v>27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7" t="s">
        <v>225</v>
      </c>
      <c r="AU167" s="277" t="s">
        <v>81</v>
      </c>
      <c r="AV167" s="16" t="s">
        <v>221</v>
      </c>
      <c r="AW167" s="16" t="s">
        <v>33</v>
      </c>
      <c r="AX167" s="16" t="s">
        <v>79</v>
      </c>
      <c r="AY167" s="277" t="s">
        <v>214</v>
      </c>
    </row>
    <row r="168" s="13" customFormat="1">
      <c r="A168" s="13"/>
      <c r="B168" s="234"/>
      <c r="C168" s="235"/>
      <c r="D168" s="236" t="s">
        <v>225</v>
      </c>
      <c r="E168" s="235"/>
      <c r="F168" s="238" t="s">
        <v>1688</v>
      </c>
      <c r="G168" s="235"/>
      <c r="H168" s="239">
        <v>29.699999999999999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225</v>
      </c>
      <c r="AU168" s="245" t="s">
        <v>81</v>
      </c>
      <c r="AV168" s="13" t="s">
        <v>81</v>
      </c>
      <c r="AW168" s="13" t="s">
        <v>4</v>
      </c>
      <c r="AX168" s="13" t="s">
        <v>79</v>
      </c>
      <c r="AY168" s="245" t="s">
        <v>214</v>
      </c>
    </row>
    <row r="169" s="2" customFormat="1" ht="16.5" customHeight="1">
      <c r="A169" s="41"/>
      <c r="B169" s="42"/>
      <c r="C169" s="216" t="s">
        <v>8</v>
      </c>
      <c r="D169" s="216" t="s">
        <v>216</v>
      </c>
      <c r="E169" s="217" t="s">
        <v>1689</v>
      </c>
      <c r="F169" s="218" t="s">
        <v>1690</v>
      </c>
      <c r="G169" s="219" t="s">
        <v>274</v>
      </c>
      <c r="H169" s="220">
        <v>23.100000000000001</v>
      </c>
      <c r="I169" s="221"/>
      <c r="J169" s="222">
        <f>ROUND(I169*H169,2)</f>
        <v>0</v>
      </c>
      <c r="K169" s="218" t="s">
        <v>220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0.0019</v>
      </c>
      <c r="R169" s="225">
        <f>Q169*H169</f>
        <v>0.043890000000000005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338</v>
      </c>
      <c r="AT169" s="227" t="s">
        <v>216</v>
      </c>
      <c r="AU169" s="227" t="s">
        <v>81</v>
      </c>
      <c r="AY169" s="20" t="s">
        <v>214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79</v>
      </c>
      <c r="BK169" s="228">
        <f>ROUND(I169*H169,2)</f>
        <v>0</v>
      </c>
      <c r="BL169" s="20" t="s">
        <v>338</v>
      </c>
      <c r="BM169" s="227" t="s">
        <v>1691</v>
      </c>
    </row>
    <row r="170" s="2" customFormat="1">
      <c r="A170" s="41"/>
      <c r="B170" s="42"/>
      <c r="C170" s="43"/>
      <c r="D170" s="229" t="s">
        <v>223</v>
      </c>
      <c r="E170" s="43"/>
      <c r="F170" s="230" t="s">
        <v>1692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223</v>
      </c>
      <c r="AU170" s="20" t="s">
        <v>81</v>
      </c>
    </row>
    <row r="171" s="2" customFormat="1">
      <c r="A171" s="41"/>
      <c r="B171" s="42"/>
      <c r="C171" s="43"/>
      <c r="D171" s="236" t="s">
        <v>1348</v>
      </c>
      <c r="E171" s="43"/>
      <c r="F171" s="289" t="s">
        <v>1654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1348</v>
      </c>
      <c r="AU171" s="20" t="s">
        <v>81</v>
      </c>
    </row>
    <row r="172" s="13" customFormat="1">
      <c r="A172" s="13"/>
      <c r="B172" s="234"/>
      <c r="C172" s="235"/>
      <c r="D172" s="236" t="s">
        <v>225</v>
      </c>
      <c r="E172" s="237" t="s">
        <v>19</v>
      </c>
      <c r="F172" s="238" t="s">
        <v>1693</v>
      </c>
      <c r="G172" s="235"/>
      <c r="H172" s="239">
        <v>21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225</v>
      </c>
      <c r="AU172" s="245" t="s">
        <v>81</v>
      </c>
      <c r="AV172" s="13" t="s">
        <v>81</v>
      </c>
      <c r="AW172" s="13" t="s">
        <v>33</v>
      </c>
      <c r="AX172" s="13" t="s">
        <v>72</v>
      </c>
      <c r="AY172" s="245" t="s">
        <v>214</v>
      </c>
    </row>
    <row r="173" s="16" customFormat="1">
      <c r="A173" s="16"/>
      <c r="B173" s="267"/>
      <c r="C173" s="268"/>
      <c r="D173" s="236" t="s">
        <v>225</v>
      </c>
      <c r="E173" s="269" t="s">
        <v>19</v>
      </c>
      <c r="F173" s="270" t="s">
        <v>246</v>
      </c>
      <c r="G173" s="268"/>
      <c r="H173" s="271">
        <v>21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7" t="s">
        <v>225</v>
      </c>
      <c r="AU173" s="277" t="s">
        <v>81</v>
      </c>
      <c r="AV173" s="16" t="s">
        <v>221</v>
      </c>
      <c r="AW173" s="16" t="s">
        <v>33</v>
      </c>
      <c r="AX173" s="16" t="s">
        <v>79</v>
      </c>
      <c r="AY173" s="277" t="s">
        <v>214</v>
      </c>
    </row>
    <row r="174" s="13" customFormat="1">
      <c r="A174" s="13"/>
      <c r="B174" s="234"/>
      <c r="C174" s="235"/>
      <c r="D174" s="236" t="s">
        <v>225</v>
      </c>
      <c r="E174" s="235"/>
      <c r="F174" s="238" t="s">
        <v>1694</v>
      </c>
      <c r="G174" s="235"/>
      <c r="H174" s="239">
        <v>23.100000000000001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225</v>
      </c>
      <c r="AU174" s="245" t="s">
        <v>81</v>
      </c>
      <c r="AV174" s="13" t="s">
        <v>81</v>
      </c>
      <c r="AW174" s="13" t="s">
        <v>4</v>
      </c>
      <c r="AX174" s="13" t="s">
        <v>79</v>
      </c>
      <c r="AY174" s="245" t="s">
        <v>214</v>
      </c>
    </row>
    <row r="175" s="2" customFormat="1" ht="24.15" customHeight="1">
      <c r="A175" s="41"/>
      <c r="B175" s="42"/>
      <c r="C175" s="216" t="s">
        <v>338</v>
      </c>
      <c r="D175" s="216" t="s">
        <v>216</v>
      </c>
      <c r="E175" s="217" t="s">
        <v>1695</v>
      </c>
      <c r="F175" s="218" t="s">
        <v>1696</v>
      </c>
      <c r="G175" s="219" t="s">
        <v>258</v>
      </c>
      <c r="H175" s="220">
        <v>23</v>
      </c>
      <c r="I175" s="221"/>
      <c r="J175" s="222">
        <f>ROUND(I175*H175,2)</f>
        <v>0</v>
      </c>
      <c r="K175" s="218" t="s">
        <v>220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0.00023000000000000001</v>
      </c>
      <c r="R175" s="225">
        <f>Q175*H175</f>
        <v>0.0052900000000000004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338</v>
      </c>
      <c r="AT175" s="227" t="s">
        <v>216</v>
      </c>
      <c r="AU175" s="227" t="s">
        <v>81</v>
      </c>
      <c r="AY175" s="20" t="s">
        <v>214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79</v>
      </c>
      <c r="BK175" s="228">
        <f>ROUND(I175*H175,2)</f>
        <v>0</v>
      </c>
      <c r="BL175" s="20" t="s">
        <v>338</v>
      </c>
      <c r="BM175" s="227" t="s">
        <v>1697</v>
      </c>
    </row>
    <row r="176" s="2" customFormat="1">
      <c r="A176" s="41"/>
      <c r="B176" s="42"/>
      <c r="C176" s="43"/>
      <c r="D176" s="229" t="s">
        <v>223</v>
      </c>
      <c r="E176" s="43"/>
      <c r="F176" s="230" t="s">
        <v>1698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223</v>
      </c>
      <c r="AU176" s="20" t="s">
        <v>81</v>
      </c>
    </row>
    <row r="177" s="13" customFormat="1">
      <c r="A177" s="13"/>
      <c r="B177" s="234"/>
      <c r="C177" s="235"/>
      <c r="D177" s="236" t="s">
        <v>225</v>
      </c>
      <c r="E177" s="237" t="s">
        <v>19</v>
      </c>
      <c r="F177" s="238" t="s">
        <v>1699</v>
      </c>
      <c r="G177" s="235"/>
      <c r="H177" s="239">
        <v>23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225</v>
      </c>
      <c r="AU177" s="245" t="s">
        <v>81</v>
      </c>
      <c r="AV177" s="13" t="s">
        <v>81</v>
      </c>
      <c r="AW177" s="13" t="s">
        <v>33</v>
      </c>
      <c r="AX177" s="13" t="s">
        <v>72</v>
      </c>
      <c r="AY177" s="245" t="s">
        <v>214</v>
      </c>
    </row>
    <row r="178" s="16" customFormat="1">
      <c r="A178" s="16"/>
      <c r="B178" s="267"/>
      <c r="C178" s="268"/>
      <c r="D178" s="236" t="s">
        <v>225</v>
      </c>
      <c r="E178" s="269" t="s">
        <v>19</v>
      </c>
      <c r="F178" s="270" t="s">
        <v>246</v>
      </c>
      <c r="G178" s="268"/>
      <c r="H178" s="271">
        <v>23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7" t="s">
        <v>225</v>
      </c>
      <c r="AU178" s="277" t="s">
        <v>81</v>
      </c>
      <c r="AV178" s="16" t="s">
        <v>221</v>
      </c>
      <c r="AW178" s="16" t="s">
        <v>33</v>
      </c>
      <c r="AX178" s="16" t="s">
        <v>79</v>
      </c>
      <c r="AY178" s="277" t="s">
        <v>214</v>
      </c>
    </row>
    <row r="179" s="2" customFormat="1" ht="16.5" customHeight="1">
      <c r="A179" s="41"/>
      <c r="B179" s="42"/>
      <c r="C179" s="216" t="s">
        <v>345</v>
      </c>
      <c r="D179" s="216" t="s">
        <v>216</v>
      </c>
      <c r="E179" s="217" t="s">
        <v>1700</v>
      </c>
      <c r="F179" s="218" t="s">
        <v>1701</v>
      </c>
      <c r="G179" s="219" t="s">
        <v>258</v>
      </c>
      <c r="H179" s="220">
        <v>35</v>
      </c>
      <c r="I179" s="221"/>
      <c r="J179" s="222">
        <f>ROUND(I179*H179,2)</f>
        <v>0</v>
      </c>
      <c r="K179" s="218" t="s">
        <v>220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338</v>
      </c>
      <c r="AT179" s="227" t="s">
        <v>216</v>
      </c>
      <c r="AU179" s="227" t="s">
        <v>81</v>
      </c>
      <c r="AY179" s="20" t="s">
        <v>214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79</v>
      </c>
      <c r="BK179" s="228">
        <f>ROUND(I179*H179,2)</f>
        <v>0</v>
      </c>
      <c r="BL179" s="20" t="s">
        <v>338</v>
      </c>
      <c r="BM179" s="227" t="s">
        <v>1702</v>
      </c>
    </row>
    <row r="180" s="2" customFormat="1">
      <c r="A180" s="41"/>
      <c r="B180" s="42"/>
      <c r="C180" s="43"/>
      <c r="D180" s="229" t="s">
        <v>223</v>
      </c>
      <c r="E180" s="43"/>
      <c r="F180" s="230" t="s">
        <v>1703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223</v>
      </c>
      <c r="AU180" s="20" t="s">
        <v>81</v>
      </c>
    </row>
    <row r="181" s="13" customFormat="1">
      <c r="A181" s="13"/>
      <c r="B181" s="234"/>
      <c r="C181" s="235"/>
      <c r="D181" s="236" t="s">
        <v>225</v>
      </c>
      <c r="E181" s="237" t="s">
        <v>19</v>
      </c>
      <c r="F181" s="238" t="s">
        <v>1704</v>
      </c>
      <c r="G181" s="235"/>
      <c r="H181" s="239">
        <v>35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225</v>
      </c>
      <c r="AU181" s="245" t="s">
        <v>81</v>
      </c>
      <c r="AV181" s="13" t="s">
        <v>81</v>
      </c>
      <c r="AW181" s="13" t="s">
        <v>33</v>
      </c>
      <c r="AX181" s="13" t="s">
        <v>72</v>
      </c>
      <c r="AY181" s="245" t="s">
        <v>214</v>
      </c>
    </row>
    <row r="182" s="16" customFormat="1">
      <c r="A182" s="16"/>
      <c r="B182" s="267"/>
      <c r="C182" s="268"/>
      <c r="D182" s="236" t="s">
        <v>225</v>
      </c>
      <c r="E182" s="269" t="s">
        <v>19</v>
      </c>
      <c r="F182" s="270" t="s">
        <v>246</v>
      </c>
      <c r="G182" s="268"/>
      <c r="H182" s="271">
        <v>35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7" t="s">
        <v>225</v>
      </c>
      <c r="AU182" s="277" t="s">
        <v>81</v>
      </c>
      <c r="AV182" s="16" t="s">
        <v>221</v>
      </c>
      <c r="AW182" s="16" t="s">
        <v>33</v>
      </c>
      <c r="AX182" s="16" t="s">
        <v>79</v>
      </c>
      <c r="AY182" s="277" t="s">
        <v>214</v>
      </c>
    </row>
    <row r="183" s="2" customFormat="1" ht="16.5" customHeight="1">
      <c r="A183" s="41"/>
      <c r="B183" s="42"/>
      <c r="C183" s="216" t="s">
        <v>352</v>
      </c>
      <c r="D183" s="216" t="s">
        <v>216</v>
      </c>
      <c r="E183" s="217" t="s">
        <v>1705</v>
      </c>
      <c r="F183" s="218" t="s">
        <v>1706</v>
      </c>
      <c r="G183" s="219" t="s">
        <v>258</v>
      </c>
      <c r="H183" s="220">
        <v>15</v>
      </c>
      <c r="I183" s="221"/>
      <c r="J183" s="222">
        <f>ROUND(I183*H183,2)</f>
        <v>0</v>
      </c>
      <c r="K183" s="218" t="s">
        <v>220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338</v>
      </c>
      <c r="AT183" s="227" t="s">
        <v>216</v>
      </c>
      <c r="AU183" s="227" t="s">
        <v>81</v>
      </c>
      <c r="AY183" s="20" t="s">
        <v>214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79</v>
      </c>
      <c r="BK183" s="228">
        <f>ROUND(I183*H183,2)</f>
        <v>0</v>
      </c>
      <c r="BL183" s="20" t="s">
        <v>338</v>
      </c>
      <c r="BM183" s="227" t="s">
        <v>1707</v>
      </c>
    </row>
    <row r="184" s="2" customFormat="1">
      <c r="A184" s="41"/>
      <c r="B184" s="42"/>
      <c r="C184" s="43"/>
      <c r="D184" s="229" t="s">
        <v>223</v>
      </c>
      <c r="E184" s="43"/>
      <c r="F184" s="230" t="s">
        <v>1708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223</v>
      </c>
      <c r="AU184" s="20" t="s">
        <v>81</v>
      </c>
    </row>
    <row r="185" s="13" customFormat="1">
      <c r="A185" s="13"/>
      <c r="B185" s="234"/>
      <c r="C185" s="235"/>
      <c r="D185" s="236" t="s">
        <v>225</v>
      </c>
      <c r="E185" s="237" t="s">
        <v>19</v>
      </c>
      <c r="F185" s="238" t="s">
        <v>1709</v>
      </c>
      <c r="G185" s="235"/>
      <c r="H185" s="239">
        <v>15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225</v>
      </c>
      <c r="AU185" s="245" t="s">
        <v>81</v>
      </c>
      <c r="AV185" s="13" t="s">
        <v>81</v>
      </c>
      <c r="AW185" s="13" t="s">
        <v>33</v>
      </c>
      <c r="AX185" s="13" t="s">
        <v>72</v>
      </c>
      <c r="AY185" s="245" t="s">
        <v>214</v>
      </c>
    </row>
    <row r="186" s="16" customFormat="1">
      <c r="A186" s="16"/>
      <c r="B186" s="267"/>
      <c r="C186" s="268"/>
      <c r="D186" s="236" t="s">
        <v>225</v>
      </c>
      <c r="E186" s="269" t="s">
        <v>19</v>
      </c>
      <c r="F186" s="270" t="s">
        <v>246</v>
      </c>
      <c r="G186" s="268"/>
      <c r="H186" s="271">
        <v>15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7" t="s">
        <v>225</v>
      </c>
      <c r="AU186" s="277" t="s">
        <v>81</v>
      </c>
      <c r="AV186" s="16" t="s">
        <v>221</v>
      </c>
      <c r="AW186" s="16" t="s">
        <v>33</v>
      </c>
      <c r="AX186" s="16" t="s">
        <v>79</v>
      </c>
      <c r="AY186" s="277" t="s">
        <v>214</v>
      </c>
    </row>
    <row r="187" s="2" customFormat="1" ht="16.5" customHeight="1">
      <c r="A187" s="41"/>
      <c r="B187" s="42"/>
      <c r="C187" s="216" t="s">
        <v>366</v>
      </c>
      <c r="D187" s="216" t="s">
        <v>216</v>
      </c>
      <c r="E187" s="217" t="s">
        <v>1710</v>
      </c>
      <c r="F187" s="218" t="s">
        <v>1711</v>
      </c>
      <c r="G187" s="219" t="s">
        <v>258</v>
      </c>
      <c r="H187" s="220">
        <v>16</v>
      </c>
      <c r="I187" s="221"/>
      <c r="J187" s="222">
        <f>ROUND(I187*H187,2)</f>
        <v>0</v>
      </c>
      <c r="K187" s="218" t="s">
        <v>220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0.00029</v>
      </c>
      <c r="R187" s="225">
        <f>Q187*H187</f>
        <v>0.00464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338</v>
      </c>
      <c r="AT187" s="227" t="s">
        <v>216</v>
      </c>
      <c r="AU187" s="227" t="s">
        <v>81</v>
      </c>
      <c r="AY187" s="20" t="s">
        <v>214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79</v>
      </c>
      <c r="BK187" s="228">
        <f>ROUND(I187*H187,2)</f>
        <v>0</v>
      </c>
      <c r="BL187" s="20" t="s">
        <v>338</v>
      </c>
      <c r="BM187" s="227" t="s">
        <v>1712</v>
      </c>
    </row>
    <row r="188" s="2" customFormat="1">
      <c r="A188" s="41"/>
      <c r="B188" s="42"/>
      <c r="C188" s="43"/>
      <c r="D188" s="229" t="s">
        <v>223</v>
      </c>
      <c r="E188" s="43"/>
      <c r="F188" s="230" t="s">
        <v>1713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223</v>
      </c>
      <c r="AU188" s="20" t="s">
        <v>81</v>
      </c>
    </row>
    <row r="189" s="13" customFormat="1">
      <c r="A189" s="13"/>
      <c r="B189" s="234"/>
      <c r="C189" s="235"/>
      <c r="D189" s="236" t="s">
        <v>225</v>
      </c>
      <c r="E189" s="237" t="s">
        <v>19</v>
      </c>
      <c r="F189" s="238" t="s">
        <v>1714</v>
      </c>
      <c r="G189" s="235"/>
      <c r="H189" s="239">
        <v>16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225</v>
      </c>
      <c r="AU189" s="245" t="s">
        <v>81</v>
      </c>
      <c r="AV189" s="13" t="s">
        <v>81</v>
      </c>
      <c r="AW189" s="13" t="s">
        <v>33</v>
      </c>
      <c r="AX189" s="13" t="s">
        <v>72</v>
      </c>
      <c r="AY189" s="245" t="s">
        <v>214</v>
      </c>
    </row>
    <row r="190" s="16" customFormat="1">
      <c r="A190" s="16"/>
      <c r="B190" s="267"/>
      <c r="C190" s="268"/>
      <c r="D190" s="236" t="s">
        <v>225</v>
      </c>
      <c r="E190" s="269" t="s">
        <v>19</v>
      </c>
      <c r="F190" s="270" t="s">
        <v>246</v>
      </c>
      <c r="G190" s="268"/>
      <c r="H190" s="271">
        <v>16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7" t="s">
        <v>225</v>
      </c>
      <c r="AU190" s="277" t="s">
        <v>81</v>
      </c>
      <c r="AV190" s="16" t="s">
        <v>221</v>
      </c>
      <c r="AW190" s="16" t="s">
        <v>33</v>
      </c>
      <c r="AX190" s="16" t="s">
        <v>79</v>
      </c>
      <c r="AY190" s="277" t="s">
        <v>214</v>
      </c>
    </row>
    <row r="191" s="2" customFormat="1" ht="16.5" customHeight="1">
      <c r="A191" s="41"/>
      <c r="B191" s="42"/>
      <c r="C191" s="216" t="s">
        <v>373</v>
      </c>
      <c r="D191" s="216" t="s">
        <v>216</v>
      </c>
      <c r="E191" s="217" t="s">
        <v>1715</v>
      </c>
      <c r="F191" s="218" t="s">
        <v>1716</v>
      </c>
      <c r="G191" s="219" t="s">
        <v>258</v>
      </c>
      <c r="H191" s="220">
        <v>6</v>
      </c>
      <c r="I191" s="221"/>
      <c r="J191" s="222">
        <f>ROUND(I191*H191,2)</f>
        <v>0</v>
      </c>
      <c r="K191" s="218" t="s">
        <v>220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0.00014999999999999999</v>
      </c>
      <c r="R191" s="225">
        <f>Q191*H191</f>
        <v>0.00089999999999999998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338</v>
      </c>
      <c r="AT191" s="227" t="s">
        <v>216</v>
      </c>
      <c r="AU191" s="227" t="s">
        <v>81</v>
      </c>
      <c r="AY191" s="20" t="s">
        <v>214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79</v>
      </c>
      <c r="BK191" s="228">
        <f>ROUND(I191*H191,2)</f>
        <v>0</v>
      </c>
      <c r="BL191" s="20" t="s">
        <v>338</v>
      </c>
      <c r="BM191" s="227" t="s">
        <v>1717</v>
      </c>
    </row>
    <row r="192" s="2" customFormat="1">
      <c r="A192" s="41"/>
      <c r="B192" s="42"/>
      <c r="C192" s="43"/>
      <c r="D192" s="229" t="s">
        <v>223</v>
      </c>
      <c r="E192" s="43"/>
      <c r="F192" s="230" t="s">
        <v>1718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223</v>
      </c>
      <c r="AU192" s="20" t="s">
        <v>81</v>
      </c>
    </row>
    <row r="193" s="13" customFormat="1">
      <c r="A193" s="13"/>
      <c r="B193" s="234"/>
      <c r="C193" s="235"/>
      <c r="D193" s="236" t="s">
        <v>225</v>
      </c>
      <c r="E193" s="237" t="s">
        <v>19</v>
      </c>
      <c r="F193" s="238" t="s">
        <v>1719</v>
      </c>
      <c r="G193" s="235"/>
      <c r="H193" s="239">
        <v>6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225</v>
      </c>
      <c r="AU193" s="245" t="s">
        <v>81</v>
      </c>
      <c r="AV193" s="13" t="s">
        <v>81</v>
      </c>
      <c r="AW193" s="13" t="s">
        <v>33</v>
      </c>
      <c r="AX193" s="13" t="s">
        <v>72</v>
      </c>
      <c r="AY193" s="245" t="s">
        <v>214</v>
      </c>
    </row>
    <row r="194" s="16" customFormat="1">
      <c r="A194" s="16"/>
      <c r="B194" s="267"/>
      <c r="C194" s="268"/>
      <c r="D194" s="236" t="s">
        <v>225</v>
      </c>
      <c r="E194" s="269" t="s">
        <v>19</v>
      </c>
      <c r="F194" s="270" t="s">
        <v>246</v>
      </c>
      <c r="G194" s="268"/>
      <c r="H194" s="271">
        <v>6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225</v>
      </c>
      <c r="AU194" s="277" t="s">
        <v>81</v>
      </c>
      <c r="AV194" s="16" t="s">
        <v>221</v>
      </c>
      <c r="AW194" s="16" t="s">
        <v>33</v>
      </c>
      <c r="AX194" s="16" t="s">
        <v>79</v>
      </c>
      <c r="AY194" s="277" t="s">
        <v>214</v>
      </c>
    </row>
    <row r="195" s="2" customFormat="1" ht="24.15" customHeight="1">
      <c r="A195" s="41"/>
      <c r="B195" s="42"/>
      <c r="C195" s="216" t="s">
        <v>7</v>
      </c>
      <c r="D195" s="216" t="s">
        <v>216</v>
      </c>
      <c r="E195" s="217" t="s">
        <v>1720</v>
      </c>
      <c r="F195" s="218" t="s">
        <v>1721</v>
      </c>
      <c r="G195" s="219" t="s">
        <v>282</v>
      </c>
      <c r="H195" s="220">
        <v>0.51900000000000002</v>
      </c>
      <c r="I195" s="221"/>
      <c r="J195" s="222">
        <f>ROUND(I195*H195,2)</f>
        <v>0</v>
      </c>
      <c r="K195" s="218" t="s">
        <v>220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338</v>
      </c>
      <c r="AT195" s="227" t="s">
        <v>216</v>
      </c>
      <c r="AU195" s="227" t="s">
        <v>81</v>
      </c>
      <c r="AY195" s="20" t="s">
        <v>214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79</v>
      </c>
      <c r="BK195" s="228">
        <f>ROUND(I195*H195,2)</f>
        <v>0</v>
      </c>
      <c r="BL195" s="20" t="s">
        <v>338</v>
      </c>
      <c r="BM195" s="227" t="s">
        <v>1722</v>
      </c>
    </row>
    <row r="196" s="2" customFormat="1">
      <c r="A196" s="41"/>
      <c r="B196" s="42"/>
      <c r="C196" s="43"/>
      <c r="D196" s="229" t="s">
        <v>223</v>
      </c>
      <c r="E196" s="43"/>
      <c r="F196" s="230" t="s">
        <v>1723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223</v>
      </c>
      <c r="AU196" s="20" t="s">
        <v>81</v>
      </c>
    </row>
    <row r="197" s="2" customFormat="1" ht="24.15" customHeight="1">
      <c r="A197" s="41"/>
      <c r="B197" s="42"/>
      <c r="C197" s="216" t="s">
        <v>383</v>
      </c>
      <c r="D197" s="216" t="s">
        <v>216</v>
      </c>
      <c r="E197" s="217" t="s">
        <v>1724</v>
      </c>
      <c r="F197" s="218" t="s">
        <v>1725</v>
      </c>
      <c r="G197" s="219" t="s">
        <v>282</v>
      </c>
      <c r="H197" s="220">
        <v>0.51900000000000002</v>
      </c>
      <c r="I197" s="221"/>
      <c r="J197" s="222">
        <f>ROUND(I197*H197,2)</f>
        <v>0</v>
      </c>
      <c r="K197" s="218" t="s">
        <v>220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338</v>
      </c>
      <c r="AT197" s="227" t="s">
        <v>216</v>
      </c>
      <c r="AU197" s="227" t="s">
        <v>81</v>
      </c>
      <c r="AY197" s="20" t="s">
        <v>214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79</v>
      </c>
      <c r="BK197" s="228">
        <f>ROUND(I197*H197,2)</f>
        <v>0</v>
      </c>
      <c r="BL197" s="20" t="s">
        <v>338</v>
      </c>
      <c r="BM197" s="227" t="s">
        <v>1726</v>
      </c>
    </row>
    <row r="198" s="2" customFormat="1">
      <c r="A198" s="41"/>
      <c r="B198" s="42"/>
      <c r="C198" s="43"/>
      <c r="D198" s="229" t="s">
        <v>223</v>
      </c>
      <c r="E198" s="43"/>
      <c r="F198" s="230" t="s">
        <v>1727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223</v>
      </c>
      <c r="AU198" s="20" t="s">
        <v>81</v>
      </c>
    </row>
    <row r="199" s="12" customFormat="1" ht="22.8" customHeight="1">
      <c r="A199" s="12"/>
      <c r="B199" s="200"/>
      <c r="C199" s="201"/>
      <c r="D199" s="202" t="s">
        <v>71</v>
      </c>
      <c r="E199" s="214" t="s">
        <v>1728</v>
      </c>
      <c r="F199" s="214" t="s">
        <v>1729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SUM(P200:P283)</f>
        <v>0</v>
      </c>
      <c r="Q199" s="208"/>
      <c r="R199" s="209">
        <f>SUM(R200:R283)</f>
        <v>0.87317300000000009</v>
      </c>
      <c r="S199" s="208"/>
      <c r="T199" s="210">
        <f>SUM(T200:T283)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81</v>
      </c>
      <c r="AT199" s="212" t="s">
        <v>71</v>
      </c>
      <c r="AU199" s="212" t="s">
        <v>79</v>
      </c>
      <c r="AY199" s="211" t="s">
        <v>214</v>
      </c>
      <c r="BK199" s="213">
        <f>SUM(BK200:BK283)</f>
        <v>0</v>
      </c>
    </row>
    <row r="200" s="2" customFormat="1" ht="16.5" customHeight="1">
      <c r="A200" s="41"/>
      <c r="B200" s="42"/>
      <c r="C200" s="216" t="s">
        <v>390</v>
      </c>
      <c r="D200" s="216" t="s">
        <v>216</v>
      </c>
      <c r="E200" s="217" t="s">
        <v>1730</v>
      </c>
      <c r="F200" s="218" t="s">
        <v>1731</v>
      </c>
      <c r="G200" s="219" t="s">
        <v>274</v>
      </c>
      <c r="H200" s="220">
        <v>4.4000000000000004</v>
      </c>
      <c r="I200" s="221"/>
      <c r="J200" s="222">
        <f>ROUND(I200*H200,2)</f>
        <v>0</v>
      </c>
      <c r="K200" s="218" t="s">
        <v>220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0.0045100000000000001</v>
      </c>
      <c r="R200" s="225">
        <f>Q200*H200</f>
        <v>0.019844000000000001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338</v>
      </c>
      <c r="AT200" s="227" t="s">
        <v>216</v>
      </c>
      <c r="AU200" s="227" t="s">
        <v>81</v>
      </c>
      <c r="AY200" s="20" t="s">
        <v>214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79</v>
      </c>
      <c r="BK200" s="228">
        <f>ROUND(I200*H200,2)</f>
        <v>0</v>
      </c>
      <c r="BL200" s="20" t="s">
        <v>338</v>
      </c>
      <c r="BM200" s="227" t="s">
        <v>1732</v>
      </c>
    </row>
    <row r="201" s="2" customFormat="1">
      <c r="A201" s="41"/>
      <c r="B201" s="42"/>
      <c r="C201" s="43"/>
      <c r="D201" s="229" t="s">
        <v>223</v>
      </c>
      <c r="E201" s="43"/>
      <c r="F201" s="230" t="s">
        <v>1733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223</v>
      </c>
      <c r="AU201" s="20" t="s">
        <v>81</v>
      </c>
    </row>
    <row r="202" s="2" customFormat="1">
      <c r="A202" s="41"/>
      <c r="B202" s="42"/>
      <c r="C202" s="43"/>
      <c r="D202" s="236" t="s">
        <v>1348</v>
      </c>
      <c r="E202" s="43"/>
      <c r="F202" s="289" t="s">
        <v>1654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1348</v>
      </c>
      <c r="AU202" s="20" t="s">
        <v>81</v>
      </c>
    </row>
    <row r="203" s="13" customFormat="1">
      <c r="A203" s="13"/>
      <c r="B203" s="234"/>
      <c r="C203" s="235"/>
      <c r="D203" s="236" t="s">
        <v>225</v>
      </c>
      <c r="E203" s="237" t="s">
        <v>19</v>
      </c>
      <c r="F203" s="238" t="s">
        <v>1734</v>
      </c>
      <c r="G203" s="235"/>
      <c r="H203" s="239">
        <v>4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225</v>
      </c>
      <c r="AU203" s="245" t="s">
        <v>81</v>
      </c>
      <c r="AV203" s="13" t="s">
        <v>81</v>
      </c>
      <c r="AW203" s="13" t="s">
        <v>33</v>
      </c>
      <c r="AX203" s="13" t="s">
        <v>72</v>
      </c>
      <c r="AY203" s="245" t="s">
        <v>214</v>
      </c>
    </row>
    <row r="204" s="16" customFormat="1">
      <c r="A204" s="16"/>
      <c r="B204" s="267"/>
      <c r="C204" s="268"/>
      <c r="D204" s="236" t="s">
        <v>225</v>
      </c>
      <c r="E204" s="269" t="s">
        <v>19</v>
      </c>
      <c r="F204" s="270" t="s">
        <v>246</v>
      </c>
      <c r="G204" s="268"/>
      <c r="H204" s="271">
        <v>4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225</v>
      </c>
      <c r="AU204" s="277" t="s">
        <v>81</v>
      </c>
      <c r="AV204" s="16" t="s">
        <v>221</v>
      </c>
      <c r="AW204" s="16" t="s">
        <v>33</v>
      </c>
      <c r="AX204" s="16" t="s">
        <v>79</v>
      </c>
      <c r="AY204" s="277" t="s">
        <v>214</v>
      </c>
    </row>
    <row r="205" s="13" customFormat="1">
      <c r="A205" s="13"/>
      <c r="B205" s="234"/>
      <c r="C205" s="235"/>
      <c r="D205" s="236" t="s">
        <v>225</v>
      </c>
      <c r="E205" s="235"/>
      <c r="F205" s="238" t="s">
        <v>1735</v>
      </c>
      <c r="G205" s="235"/>
      <c r="H205" s="239">
        <v>4.4000000000000004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225</v>
      </c>
      <c r="AU205" s="245" t="s">
        <v>81</v>
      </c>
      <c r="AV205" s="13" t="s">
        <v>81</v>
      </c>
      <c r="AW205" s="13" t="s">
        <v>4</v>
      </c>
      <c r="AX205" s="13" t="s">
        <v>79</v>
      </c>
      <c r="AY205" s="245" t="s">
        <v>214</v>
      </c>
    </row>
    <row r="206" s="2" customFormat="1" ht="21.75" customHeight="1">
      <c r="A206" s="41"/>
      <c r="B206" s="42"/>
      <c r="C206" s="216" t="s">
        <v>399</v>
      </c>
      <c r="D206" s="216" t="s">
        <v>216</v>
      </c>
      <c r="E206" s="217" t="s">
        <v>1736</v>
      </c>
      <c r="F206" s="218" t="s">
        <v>1737</v>
      </c>
      <c r="G206" s="219" t="s">
        <v>274</v>
      </c>
      <c r="H206" s="220">
        <v>121</v>
      </c>
      <c r="I206" s="221"/>
      <c r="J206" s="222">
        <f>ROUND(I206*H206,2)</f>
        <v>0</v>
      </c>
      <c r="K206" s="218" t="s">
        <v>220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0.00097999999999999997</v>
      </c>
      <c r="R206" s="225">
        <f>Q206*H206</f>
        <v>0.11857999999999999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338</v>
      </c>
      <c r="AT206" s="227" t="s">
        <v>216</v>
      </c>
      <c r="AU206" s="227" t="s">
        <v>81</v>
      </c>
      <c r="AY206" s="20" t="s">
        <v>214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79</v>
      </c>
      <c r="BK206" s="228">
        <f>ROUND(I206*H206,2)</f>
        <v>0</v>
      </c>
      <c r="BL206" s="20" t="s">
        <v>338</v>
      </c>
      <c r="BM206" s="227" t="s">
        <v>1738</v>
      </c>
    </row>
    <row r="207" s="2" customFormat="1">
      <c r="A207" s="41"/>
      <c r="B207" s="42"/>
      <c r="C207" s="43"/>
      <c r="D207" s="229" t="s">
        <v>223</v>
      </c>
      <c r="E207" s="43"/>
      <c r="F207" s="230" t="s">
        <v>1739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223</v>
      </c>
      <c r="AU207" s="20" t="s">
        <v>81</v>
      </c>
    </row>
    <row r="208" s="2" customFormat="1">
      <c r="A208" s="41"/>
      <c r="B208" s="42"/>
      <c r="C208" s="43"/>
      <c r="D208" s="236" t="s">
        <v>1348</v>
      </c>
      <c r="E208" s="43"/>
      <c r="F208" s="289" t="s">
        <v>1654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1348</v>
      </c>
      <c r="AU208" s="20" t="s">
        <v>81</v>
      </c>
    </row>
    <row r="209" s="13" customFormat="1">
      <c r="A209" s="13"/>
      <c r="B209" s="234"/>
      <c r="C209" s="235"/>
      <c r="D209" s="236" t="s">
        <v>225</v>
      </c>
      <c r="E209" s="237" t="s">
        <v>19</v>
      </c>
      <c r="F209" s="238" t="s">
        <v>1740</v>
      </c>
      <c r="G209" s="235"/>
      <c r="H209" s="239">
        <v>110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225</v>
      </c>
      <c r="AU209" s="245" t="s">
        <v>81</v>
      </c>
      <c r="AV209" s="13" t="s">
        <v>81</v>
      </c>
      <c r="AW209" s="13" t="s">
        <v>33</v>
      </c>
      <c r="AX209" s="13" t="s">
        <v>72</v>
      </c>
      <c r="AY209" s="245" t="s">
        <v>214</v>
      </c>
    </row>
    <row r="210" s="16" customFormat="1">
      <c r="A210" s="16"/>
      <c r="B210" s="267"/>
      <c r="C210" s="268"/>
      <c r="D210" s="236" t="s">
        <v>225</v>
      </c>
      <c r="E210" s="269" t="s">
        <v>19</v>
      </c>
      <c r="F210" s="270" t="s">
        <v>246</v>
      </c>
      <c r="G210" s="268"/>
      <c r="H210" s="271">
        <v>110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7" t="s">
        <v>225</v>
      </c>
      <c r="AU210" s="277" t="s">
        <v>81</v>
      </c>
      <c r="AV210" s="16" t="s">
        <v>221</v>
      </c>
      <c r="AW210" s="16" t="s">
        <v>33</v>
      </c>
      <c r="AX210" s="16" t="s">
        <v>79</v>
      </c>
      <c r="AY210" s="277" t="s">
        <v>214</v>
      </c>
    </row>
    <row r="211" s="13" customFormat="1">
      <c r="A211" s="13"/>
      <c r="B211" s="234"/>
      <c r="C211" s="235"/>
      <c r="D211" s="236" t="s">
        <v>225</v>
      </c>
      <c r="E211" s="235"/>
      <c r="F211" s="238" t="s">
        <v>1741</v>
      </c>
      <c r="G211" s="235"/>
      <c r="H211" s="239">
        <v>121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225</v>
      </c>
      <c r="AU211" s="245" t="s">
        <v>81</v>
      </c>
      <c r="AV211" s="13" t="s">
        <v>81</v>
      </c>
      <c r="AW211" s="13" t="s">
        <v>4</v>
      </c>
      <c r="AX211" s="13" t="s">
        <v>79</v>
      </c>
      <c r="AY211" s="245" t="s">
        <v>214</v>
      </c>
    </row>
    <row r="212" s="2" customFormat="1" ht="21.75" customHeight="1">
      <c r="A212" s="41"/>
      <c r="B212" s="42"/>
      <c r="C212" s="216" t="s">
        <v>406</v>
      </c>
      <c r="D212" s="216" t="s">
        <v>216</v>
      </c>
      <c r="E212" s="217" t="s">
        <v>1742</v>
      </c>
      <c r="F212" s="218" t="s">
        <v>1743</v>
      </c>
      <c r="G212" s="219" t="s">
        <v>274</v>
      </c>
      <c r="H212" s="220">
        <v>147.40000000000001</v>
      </c>
      <c r="I212" s="221"/>
      <c r="J212" s="222">
        <f>ROUND(I212*H212,2)</f>
        <v>0</v>
      </c>
      <c r="K212" s="218" t="s">
        <v>220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0.0012600000000000001</v>
      </c>
      <c r="R212" s="225">
        <f>Q212*H212</f>
        <v>0.18572400000000003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338</v>
      </c>
      <c r="AT212" s="227" t="s">
        <v>216</v>
      </c>
      <c r="AU212" s="227" t="s">
        <v>81</v>
      </c>
      <c r="AY212" s="20" t="s">
        <v>214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79</v>
      </c>
      <c r="BK212" s="228">
        <f>ROUND(I212*H212,2)</f>
        <v>0</v>
      </c>
      <c r="BL212" s="20" t="s">
        <v>338</v>
      </c>
      <c r="BM212" s="227" t="s">
        <v>1744</v>
      </c>
    </row>
    <row r="213" s="2" customFormat="1">
      <c r="A213" s="41"/>
      <c r="B213" s="42"/>
      <c r="C213" s="43"/>
      <c r="D213" s="229" t="s">
        <v>223</v>
      </c>
      <c r="E213" s="43"/>
      <c r="F213" s="230" t="s">
        <v>1745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223</v>
      </c>
      <c r="AU213" s="20" t="s">
        <v>81</v>
      </c>
    </row>
    <row r="214" s="2" customFormat="1">
      <c r="A214" s="41"/>
      <c r="B214" s="42"/>
      <c r="C214" s="43"/>
      <c r="D214" s="236" t="s">
        <v>1348</v>
      </c>
      <c r="E214" s="43"/>
      <c r="F214" s="289" t="s">
        <v>1654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1348</v>
      </c>
      <c r="AU214" s="20" t="s">
        <v>81</v>
      </c>
    </row>
    <row r="215" s="13" customFormat="1">
      <c r="A215" s="13"/>
      <c r="B215" s="234"/>
      <c r="C215" s="235"/>
      <c r="D215" s="236" t="s">
        <v>225</v>
      </c>
      <c r="E215" s="237" t="s">
        <v>19</v>
      </c>
      <c r="F215" s="238" t="s">
        <v>1746</v>
      </c>
      <c r="G215" s="235"/>
      <c r="H215" s="239">
        <v>134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225</v>
      </c>
      <c r="AU215" s="245" t="s">
        <v>81</v>
      </c>
      <c r="AV215" s="13" t="s">
        <v>81</v>
      </c>
      <c r="AW215" s="13" t="s">
        <v>33</v>
      </c>
      <c r="AX215" s="13" t="s">
        <v>72</v>
      </c>
      <c r="AY215" s="245" t="s">
        <v>214</v>
      </c>
    </row>
    <row r="216" s="16" customFormat="1">
      <c r="A216" s="16"/>
      <c r="B216" s="267"/>
      <c r="C216" s="268"/>
      <c r="D216" s="236" t="s">
        <v>225</v>
      </c>
      <c r="E216" s="269" t="s">
        <v>19</v>
      </c>
      <c r="F216" s="270" t="s">
        <v>246</v>
      </c>
      <c r="G216" s="268"/>
      <c r="H216" s="271">
        <v>134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7" t="s">
        <v>225</v>
      </c>
      <c r="AU216" s="277" t="s">
        <v>81</v>
      </c>
      <c r="AV216" s="16" t="s">
        <v>221</v>
      </c>
      <c r="AW216" s="16" t="s">
        <v>33</v>
      </c>
      <c r="AX216" s="16" t="s">
        <v>79</v>
      </c>
      <c r="AY216" s="277" t="s">
        <v>214</v>
      </c>
    </row>
    <row r="217" s="13" customFormat="1">
      <c r="A217" s="13"/>
      <c r="B217" s="234"/>
      <c r="C217" s="235"/>
      <c r="D217" s="236" t="s">
        <v>225</v>
      </c>
      <c r="E217" s="235"/>
      <c r="F217" s="238" t="s">
        <v>1747</v>
      </c>
      <c r="G217" s="235"/>
      <c r="H217" s="239">
        <v>147.40000000000001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225</v>
      </c>
      <c r="AU217" s="245" t="s">
        <v>81</v>
      </c>
      <c r="AV217" s="13" t="s">
        <v>81</v>
      </c>
      <c r="AW217" s="13" t="s">
        <v>4</v>
      </c>
      <c r="AX217" s="13" t="s">
        <v>79</v>
      </c>
      <c r="AY217" s="245" t="s">
        <v>214</v>
      </c>
    </row>
    <row r="218" s="2" customFormat="1" ht="21.75" customHeight="1">
      <c r="A218" s="41"/>
      <c r="B218" s="42"/>
      <c r="C218" s="216" t="s">
        <v>411</v>
      </c>
      <c r="D218" s="216" t="s">
        <v>216</v>
      </c>
      <c r="E218" s="217" t="s">
        <v>1748</v>
      </c>
      <c r="F218" s="218" t="s">
        <v>1749</v>
      </c>
      <c r="G218" s="219" t="s">
        <v>274</v>
      </c>
      <c r="H218" s="220">
        <v>64.900000000000006</v>
      </c>
      <c r="I218" s="221"/>
      <c r="J218" s="222">
        <f>ROUND(I218*H218,2)</f>
        <v>0</v>
      </c>
      <c r="K218" s="218" t="s">
        <v>220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0.0015299999999999999</v>
      </c>
      <c r="R218" s="225">
        <f>Q218*H218</f>
        <v>0.099296999999999996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338</v>
      </c>
      <c r="AT218" s="227" t="s">
        <v>216</v>
      </c>
      <c r="AU218" s="227" t="s">
        <v>81</v>
      </c>
      <c r="AY218" s="20" t="s">
        <v>214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79</v>
      </c>
      <c r="BK218" s="228">
        <f>ROUND(I218*H218,2)</f>
        <v>0</v>
      </c>
      <c r="BL218" s="20" t="s">
        <v>338</v>
      </c>
      <c r="BM218" s="227" t="s">
        <v>1750</v>
      </c>
    </row>
    <row r="219" s="2" customFormat="1">
      <c r="A219" s="41"/>
      <c r="B219" s="42"/>
      <c r="C219" s="43"/>
      <c r="D219" s="229" t="s">
        <v>223</v>
      </c>
      <c r="E219" s="43"/>
      <c r="F219" s="230" t="s">
        <v>1751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223</v>
      </c>
      <c r="AU219" s="20" t="s">
        <v>81</v>
      </c>
    </row>
    <row r="220" s="2" customFormat="1">
      <c r="A220" s="41"/>
      <c r="B220" s="42"/>
      <c r="C220" s="43"/>
      <c r="D220" s="236" t="s">
        <v>1348</v>
      </c>
      <c r="E220" s="43"/>
      <c r="F220" s="289" t="s">
        <v>1654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1348</v>
      </c>
      <c r="AU220" s="20" t="s">
        <v>81</v>
      </c>
    </row>
    <row r="221" s="13" customFormat="1">
      <c r="A221" s="13"/>
      <c r="B221" s="234"/>
      <c r="C221" s="235"/>
      <c r="D221" s="236" t="s">
        <v>225</v>
      </c>
      <c r="E221" s="237" t="s">
        <v>19</v>
      </c>
      <c r="F221" s="238" t="s">
        <v>1752</v>
      </c>
      <c r="G221" s="235"/>
      <c r="H221" s="239">
        <v>59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225</v>
      </c>
      <c r="AU221" s="245" t="s">
        <v>81</v>
      </c>
      <c r="AV221" s="13" t="s">
        <v>81</v>
      </c>
      <c r="AW221" s="13" t="s">
        <v>33</v>
      </c>
      <c r="AX221" s="13" t="s">
        <v>72</v>
      </c>
      <c r="AY221" s="245" t="s">
        <v>214</v>
      </c>
    </row>
    <row r="222" s="16" customFormat="1">
      <c r="A222" s="16"/>
      <c r="B222" s="267"/>
      <c r="C222" s="268"/>
      <c r="D222" s="236" t="s">
        <v>225</v>
      </c>
      <c r="E222" s="269" t="s">
        <v>19</v>
      </c>
      <c r="F222" s="270" t="s">
        <v>246</v>
      </c>
      <c r="G222" s="268"/>
      <c r="H222" s="271">
        <v>59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7" t="s">
        <v>225</v>
      </c>
      <c r="AU222" s="277" t="s">
        <v>81</v>
      </c>
      <c r="AV222" s="16" t="s">
        <v>221</v>
      </c>
      <c r="AW222" s="16" t="s">
        <v>33</v>
      </c>
      <c r="AX222" s="16" t="s">
        <v>79</v>
      </c>
      <c r="AY222" s="277" t="s">
        <v>214</v>
      </c>
    </row>
    <row r="223" s="13" customFormat="1">
      <c r="A223" s="13"/>
      <c r="B223" s="234"/>
      <c r="C223" s="235"/>
      <c r="D223" s="236" t="s">
        <v>225</v>
      </c>
      <c r="E223" s="235"/>
      <c r="F223" s="238" t="s">
        <v>1753</v>
      </c>
      <c r="G223" s="235"/>
      <c r="H223" s="239">
        <v>64.900000000000006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225</v>
      </c>
      <c r="AU223" s="245" t="s">
        <v>81</v>
      </c>
      <c r="AV223" s="13" t="s">
        <v>81</v>
      </c>
      <c r="AW223" s="13" t="s">
        <v>4</v>
      </c>
      <c r="AX223" s="13" t="s">
        <v>79</v>
      </c>
      <c r="AY223" s="245" t="s">
        <v>214</v>
      </c>
    </row>
    <row r="224" s="2" customFormat="1" ht="21.75" customHeight="1">
      <c r="A224" s="41"/>
      <c r="B224" s="42"/>
      <c r="C224" s="216" t="s">
        <v>420</v>
      </c>
      <c r="D224" s="216" t="s">
        <v>216</v>
      </c>
      <c r="E224" s="217" t="s">
        <v>1754</v>
      </c>
      <c r="F224" s="218" t="s">
        <v>1755</v>
      </c>
      <c r="G224" s="219" t="s">
        <v>274</v>
      </c>
      <c r="H224" s="220">
        <v>61.600000000000001</v>
      </c>
      <c r="I224" s="221"/>
      <c r="J224" s="222">
        <f>ROUND(I224*H224,2)</f>
        <v>0</v>
      </c>
      <c r="K224" s="218" t="s">
        <v>220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0.0028400000000000001</v>
      </c>
      <c r="R224" s="225">
        <f>Q224*H224</f>
        <v>0.17494400000000002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338</v>
      </c>
      <c r="AT224" s="227" t="s">
        <v>216</v>
      </c>
      <c r="AU224" s="227" t="s">
        <v>81</v>
      </c>
      <c r="AY224" s="20" t="s">
        <v>214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79</v>
      </c>
      <c r="BK224" s="228">
        <f>ROUND(I224*H224,2)</f>
        <v>0</v>
      </c>
      <c r="BL224" s="20" t="s">
        <v>338</v>
      </c>
      <c r="BM224" s="227" t="s">
        <v>1756</v>
      </c>
    </row>
    <row r="225" s="2" customFormat="1">
      <c r="A225" s="41"/>
      <c r="B225" s="42"/>
      <c r="C225" s="43"/>
      <c r="D225" s="229" t="s">
        <v>223</v>
      </c>
      <c r="E225" s="43"/>
      <c r="F225" s="230" t="s">
        <v>1757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223</v>
      </c>
      <c r="AU225" s="20" t="s">
        <v>81</v>
      </c>
    </row>
    <row r="226" s="2" customFormat="1">
      <c r="A226" s="41"/>
      <c r="B226" s="42"/>
      <c r="C226" s="43"/>
      <c r="D226" s="236" t="s">
        <v>1348</v>
      </c>
      <c r="E226" s="43"/>
      <c r="F226" s="289" t="s">
        <v>1654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1348</v>
      </c>
      <c r="AU226" s="20" t="s">
        <v>81</v>
      </c>
    </row>
    <row r="227" s="13" customFormat="1">
      <c r="A227" s="13"/>
      <c r="B227" s="234"/>
      <c r="C227" s="235"/>
      <c r="D227" s="236" t="s">
        <v>225</v>
      </c>
      <c r="E227" s="237" t="s">
        <v>19</v>
      </c>
      <c r="F227" s="238" t="s">
        <v>1758</v>
      </c>
      <c r="G227" s="235"/>
      <c r="H227" s="239">
        <v>56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225</v>
      </c>
      <c r="AU227" s="245" t="s">
        <v>81</v>
      </c>
      <c r="AV227" s="13" t="s">
        <v>81</v>
      </c>
      <c r="AW227" s="13" t="s">
        <v>33</v>
      </c>
      <c r="AX227" s="13" t="s">
        <v>72</v>
      </c>
      <c r="AY227" s="245" t="s">
        <v>214</v>
      </c>
    </row>
    <row r="228" s="16" customFormat="1">
      <c r="A228" s="16"/>
      <c r="B228" s="267"/>
      <c r="C228" s="268"/>
      <c r="D228" s="236" t="s">
        <v>225</v>
      </c>
      <c r="E228" s="269" t="s">
        <v>19</v>
      </c>
      <c r="F228" s="270" t="s">
        <v>246</v>
      </c>
      <c r="G228" s="268"/>
      <c r="H228" s="271">
        <v>56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77" t="s">
        <v>225</v>
      </c>
      <c r="AU228" s="277" t="s">
        <v>81</v>
      </c>
      <c r="AV228" s="16" t="s">
        <v>221</v>
      </c>
      <c r="AW228" s="16" t="s">
        <v>33</v>
      </c>
      <c r="AX228" s="16" t="s">
        <v>79</v>
      </c>
      <c r="AY228" s="277" t="s">
        <v>214</v>
      </c>
    </row>
    <row r="229" s="13" customFormat="1">
      <c r="A229" s="13"/>
      <c r="B229" s="234"/>
      <c r="C229" s="235"/>
      <c r="D229" s="236" t="s">
        <v>225</v>
      </c>
      <c r="E229" s="235"/>
      <c r="F229" s="238" t="s">
        <v>1759</v>
      </c>
      <c r="G229" s="235"/>
      <c r="H229" s="239">
        <v>61.600000000000001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225</v>
      </c>
      <c r="AU229" s="245" t="s">
        <v>81</v>
      </c>
      <c r="AV229" s="13" t="s">
        <v>81</v>
      </c>
      <c r="AW229" s="13" t="s">
        <v>4</v>
      </c>
      <c r="AX229" s="13" t="s">
        <v>79</v>
      </c>
      <c r="AY229" s="245" t="s">
        <v>214</v>
      </c>
    </row>
    <row r="230" s="2" customFormat="1" ht="16.5" customHeight="1">
      <c r="A230" s="41"/>
      <c r="B230" s="42"/>
      <c r="C230" s="216" t="s">
        <v>431</v>
      </c>
      <c r="D230" s="216" t="s">
        <v>216</v>
      </c>
      <c r="E230" s="217" t="s">
        <v>1760</v>
      </c>
      <c r="F230" s="218" t="s">
        <v>1761</v>
      </c>
      <c r="G230" s="219" t="s">
        <v>258</v>
      </c>
      <c r="H230" s="220">
        <v>48.799999999999997</v>
      </c>
      <c r="I230" s="221"/>
      <c r="J230" s="222">
        <f>ROUND(I230*H230,2)</f>
        <v>0</v>
      </c>
      <c r="K230" s="218" t="s">
        <v>220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8.0000000000000007E-05</v>
      </c>
      <c r="R230" s="225">
        <f>Q230*H230</f>
        <v>0.0039039999999999999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338</v>
      </c>
      <c r="AT230" s="227" t="s">
        <v>216</v>
      </c>
      <c r="AU230" s="227" t="s">
        <v>81</v>
      </c>
      <c r="AY230" s="20" t="s">
        <v>214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79</v>
      </c>
      <c r="BK230" s="228">
        <f>ROUND(I230*H230,2)</f>
        <v>0</v>
      </c>
      <c r="BL230" s="20" t="s">
        <v>338</v>
      </c>
      <c r="BM230" s="227" t="s">
        <v>1762</v>
      </c>
    </row>
    <row r="231" s="2" customFormat="1">
      <c r="A231" s="41"/>
      <c r="B231" s="42"/>
      <c r="C231" s="43"/>
      <c r="D231" s="229" t="s">
        <v>223</v>
      </c>
      <c r="E231" s="43"/>
      <c r="F231" s="230" t="s">
        <v>1763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223</v>
      </c>
      <c r="AU231" s="20" t="s">
        <v>81</v>
      </c>
    </row>
    <row r="232" s="13" customFormat="1">
      <c r="A232" s="13"/>
      <c r="B232" s="234"/>
      <c r="C232" s="235"/>
      <c r="D232" s="236" t="s">
        <v>225</v>
      </c>
      <c r="E232" s="237" t="s">
        <v>19</v>
      </c>
      <c r="F232" s="238" t="s">
        <v>1764</v>
      </c>
      <c r="G232" s="235"/>
      <c r="H232" s="239">
        <v>48.799999999999997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225</v>
      </c>
      <c r="AU232" s="245" t="s">
        <v>81</v>
      </c>
      <c r="AV232" s="13" t="s">
        <v>81</v>
      </c>
      <c r="AW232" s="13" t="s">
        <v>33</v>
      </c>
      <c r="AX232" s="13" t="s">
        <v>72</v>
      </c>
      <c r="AY232" s="245" t="s">
        <v>214</v>
      </c>
    </row>
    <row r="233" s="16" customFormat="1">
      <c r="A233" s="16"/>
      <c r="B233" s="267"/>
      <c r="C233" s="268"/>
      <c r="D233" s="236" t="s">
        <v>225</v>
      </c>
      <c r="E233" s="269" t="s">
        <v>19</v>
      </c>
      <c r="F233" s="270" t="s">
        <v>246</v>
      </c>
      <c r="G233" s="268"/>
      <c r="H233" s="271">
        <v>48.799999999999997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7" t="s">
        <v>225</v>
      </c>
      <c r="AU233" s="277" t="s">
        <v>81</v>
      </c>
      <c r="AV233" s="16" t="s">
        <v>221</v>
      </c>
      <c r="AW233" s="16" t="s">
        <v>33</v>
      </c>
      <c r="AX233" s="16" t="s">
        <v>79</v>
      </c>
      <c r="AY233" s="277" t="s">
        <v>214</v>
      </c>
    </row>
    <row r="234" s="2" customFormat="1" ht="16.5" customHeight="1">
      <c r="A234" s="41"/>
      <c r="B234" s="42"/>
      <c r="C234" s="216" t="s">
        <v>436</v>
      </c>
      <c r="D234" s="216" t="s">
        <v>216</v>
      </c>
      <c r="E234" s="217" t="s">
        <v>1765</v>
      </c>
      <c r="F234" s="218" t="s">
        <v>1766</v>
      </c>
      <c r="G234" s="219" t="s">
        <v>258</v>
      </c>
      <c r="H234" s="220">
        <v>23</v>
      </c>
      <c r="I234" s="221"/>
      <c r="J234" s="222">
        <f>ROUND(I234*H234,2)</f>
        <v>0</v>
      </c>
      <c r="K234" s="218" t="s">
        <v>220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0.00011</v>
      </c>
      <c r="R234" s="225">
        <f>Q234*H234</f>
        <v>0.0025300000000000001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338</v>
      </c>
      <c r="AT234" s="227" t="s">
        <v>216</v>
      </c>
      <c r="AU234" s="227" t="s">
        <v>81</v>
      </c>
      <c r="AY234" s="20" t="s">
        <v>214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79</v>
      </c>
      <c r="BK234" s="228">
        <f>ROUND(I234*H234,2)</f>
        <v>0</v>
      </c>
      <c r="BL234" s="20" t="s">
        <v>338</v>
      </c>
      <c r="BM234" s="227" t="s">
        <v>1767</v>
      </c>
    </row>
    <row r="235" s="2" customFormat="1">
      <c r="A235" s="41"/>
      <c r="B235" s="42"/>
      <c r="C235" s="43"/>
      <c r="D235" s="229" t="s">
        <v>223</v>
      </c>
      <c r="E235" s="43"/>
      <c r="F235" s="230" t="s">
        <v>1768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223</v>
      </c>
      <c r="AU235" s="20" t="s">
        <v>81</v>
      </c>
    </row>
    <row r="236" s="13" customFormat="1">
      <c r="A236" s="13"/>
      <c r="B236" s="234"/>
      <c r="C236" s="235"/>
      <c r="D236" s="236" t="s">
        <v>225</v>
      </c>
      <c r="E236" s="237" t="s">
        <v>19</v>
      </c>
      <c r="F236" s="238" t="s">
        <v>1769</v>
      </c>
      <c r="G236" s="235"/>
      <c r="H236" s="239">
        <v>23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225</v>
      </c>
      <c r="AU236" s="245" t="s">
        <v>81</v>
      </c>
      <c r="AV236" s="13" t="s">
        <v>81</v>
      </c>
      <c r="AW236" s="13" t="s">
        <v>33</v>
      </c>
      <c r="AX236" s="13" t="s">
        <v>72</v>
      </c>
      <c r="AY236" s="245" t="s">
        <v>214</v>
      </c>
    </row>
    <row r="237" s="16" customFormat="1">
      <c r="A237" s="16"/>
      <c r="B237" s="267"/>
      <c r="C237" s="268"/>
      <c r="D237" s="236" t="s">
        <v>225</v>
      </c>
      <c r="E237" s="269" t="s">
        <v>19</v>
      </c>
      <c r="F237" s="270" t="s">
        <v>246</v>
      </c>
      <c r="G237" s="268"/>
      <c r="H237" s="271">
        <v>23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225</v>
      </c>
      <c r="AU237" s="277" t="s">
        <v>81</v>
      </c>
      <c r="AV237" s="16" t="s">
        <v>221</v>
      </c>
      <c r="AW237" s="16" t="s">
        <v>33</v>
      </c>
      <c r="AX237" s="16" t="s">
        <v>79</v>
      </c>
      <c r="AY237" s="277" t="s">
        <v>214</v>
      </c>
    </row>
    <row r="238" s="2" customFormat="1" ht="33" customHeight="1">
      <c r="A238" s="41"/>
      <c r="B238" s="42"/>
      <c r="C238" s="216" t="s">
        <v>443</v>
      </c>
      <c r="D238" s="216" t="s">
        <v>216</v>
      </c>
      <c r="E238" s="217" t="s">
        <v>1770</v>
      </c>
      <c r="F238" s="218" t="s">
        <v>1771</v>
      </c>
      <c r="G238" s="219" t="s">
        <v>274</v>
      </c>
      <c r="H238" s="220">
        <v>110</v>
      </c>
      <c r="I238" s="221"/>
      <c r="J238" s="222">
        <f>ROUND(I238*H238,2)</f>
        <v>0</v>
      </c>
      <c r="K238" s="218" t="s">
        <v>220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0.00012</v>
      </c>
      <c r="R238" s="225">
        <f>Q238*H238</f>
        <v>0.0132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338</v>
      </c>
      <c r="AT238" s="227" t="s">
        <v>216</v>
      </c>
      <c r="AU238" s="227" t="s">
        <v>81</v>
      </c>
      <c r="AY238" s="20" t="s">
        <v>214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79</v>
      </c>
      <c r="BK238" s="228">
        <f>ROUND(I238*H238,2)</f>
        <v>0</v>
      </c>
      <c r="BL238" s="20" t="s">
        <v>338</v>
      </c>
      <c r="BM238" s="227" t="s">
        <v>1772</v>
      </c>
    </row>
    <row r="239" s="2" customFormat="1">
      <c r="A239" s="41"/>
      <c r="B239" s="42"/>
      <c r="C239" s="43"/>
      <c r="D239" s="229" t="s">
        <v>223</v>
      </c>
      <c r="E239" s="43"/>
      <c r="F239" s="230" t="s">
        <v>1773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223</v>
      </c>
      <c r="AU239" s="20" t="s">
        <v>81</v>
      </c>
    </row>
    <row r="240" s="13" customFormat="1">
      <c r="A240" s="13"/>
      <c r="B240" s="234"/>
      <c r="C240" s="235"/>
      <c r="D240" s="236" t="s">
        <v>225</v>
      </c>
      <c r="E240" s="237" t="s">
        <v>19</v>
      </c>
      <c r="F240" s="238" t="s">
        <v>1740</v>
      </c>
      <c r="G240" s="235"/>
      <c r="H240" s="239">
        <v>110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225</v>
      </c>
      <c r="AU240" s="245" t="s">
        <v>81</v>
      </c>
      <c r="AV240" s="13" t="s">
        <v>81</v>
      </c>
      <c r="AW240" s="13" t="s">
        <v>33</v>
      </c>
      <c r="AX240" s="13" t="s">
        <v>72</v>
      </c>
      <c r="AY240" s="245" t="s">
        <v>214</v>
      </c>
    </row>
    <row r="241" s="16" customFormat="1">
      <c r="A241" s="16"/>
      <c r="B241" s="267"/>
      <c r="C241" s="268"/>
      <c r="D241" s="236" t="s">
        <v>225</v>
      </c>
      <c r="E241" s="269" t="s">
        <v>19</v>
      </c>
      <c r="F241" s="270" t="s">
        <v>246</v>
      </c>
      <c r="G241" s="268"/>
      <c r="H241" s="271">
        <v>110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225</v>
      </c>
      <c r="AU241" s="277" t="s">
        <v>81</v>
      </c>
      <c r="AV241" s="16" t="s">
        <v>221</v>
      </c>
      <c r="AW241" s="16" t="s">
        <v>33</v>
      </c>
      <c r="AX241" s="16" t="s">
        <v>79</v>
      </c>
      <c r="AY241" s="277" t="s">
        <v>214</v>
      </c>
    </row>
    <row r="242" s="2" customFormat="1" ht="33" customHeight="1">
      <c r="A242" s="41"/>
      <c r="B242" s="42"/>
      <c r="C242" s="216" t="s">
        <v>452</v>
      </c>
      <c r="D242" s="216" t="s">
        <v>216</v>
      </c>
      <c r="E242" s="217" t="s">
        <v>1774</v>
      </c>
      <c r="F242" s="218" t="s">
        <v>1775</v>
      </c>
      <c r="G242" s="219" t="s">
        <v>274</v>
      </c>
      <c r="H242" s="220">
        <v>249</v>
      </c>
      <c r="I242" s="221"/>
      <c r="J242" s="222">
        <f>ROUND(I242*H242,2)</f>
        <v>0</v>
      </c>
      <c r="K242" s="218" t="s">
        <v>220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0.00016000000000000001</v>
      </c>
      <c r="R242" s="225">
        <f>Q242*H242</f>
        <v>0.03984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338</v>
      </c>
      <c r="AT242" s="227" t="s">
        <v>216</v>
      </c>
      <c r="AU242" s="227" t="s">
        <v>81</v>
      </c>
      <c r="AY242" s="20" t="s">
        <v>214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79</v>
      </c>
      <c r="BK242" s="228">
        <f>ROUND(I242*H242,2)</f>
        <v>0</v>
      </c>
      <c r="BL242" s="20" t="s">
        <v>338</v>
      </c>
      <c r="BM242" s="227" t="s">
        <v>1776</v>
      </c>
    </row>
    <row r="243" s="2" customFormat="1">
      <c r="A243" s="41"/>
      <c r="B243" s="42"/>
      <c r="C243" s="43"/>
      <c r="D243" s="229" t="s">
        <v>223</v>
      </c>
      <c r="E243" s="43"/>
      <c r="F243" s="230" t="s">
        <v>1777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223</v>
      </c>
      <c r="AU243" s="20" t="s">
        <v>81</v>
      </c>
    </row>
    <row r="244" s="13" customFormat="1">
      <c r="A244" s="13"/>
      <c r="B244" s="234"/>
      <c r="C244" s="235"/>
      <c r="D244" s="236" t="s">
        <v>225</v>
      </c>
      <c r="E244" s="237" t="s">
        <v>19</v>
      </c>
      <c r="F244" s="238" t="s">
        <v>1778</v>
      </c>
      <c r="G244" s="235"/>
      <c r="H244" s="239">
        <v>249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225</v>
      </c>
      <c r="AU244" s="245" t="s">
        <v>81</v>
      </c>
      <c r="AV244" s="13" t="s">
        <v>81</v>
      </c>
      <c r="AW244" s="13" t="s">
        <v>33</v>
      </c>
      <c r="AX244" s="13" t="s">
        <v>72</v>
      </c>
      <c r="AY244" s="245" t="s">
        <v>214</v>
      </c>
    </row>
    <row r="245" s="16" customFormat="1">
      <c r="A245" s="16"/>
      <c r="B245" s="267"/>
      <c r="C245" s="268"/>
      <c r="D245" s="236" t="s">
        <v>225</v>
      </c>
      <c r="E245" s="269" t="s">
        <v>19</v>
      </c>
      <c r="F245" s="270" t="s">
        <v>246</v>
      </c>
      <c r="G245" s="268"/>
      <c r="H245" s="271">
        <v>249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7" t="s">
        <v>225</v>
      </c>
      <c r="AU245" s="277" t="s">
        <v>81</v>
      </c>
      <c r="AV245" s="16" t="s">
        <v>221</v>
      </c>
      <c r="AW245" s="16" t="s">
        <v>33</v>
      </c>
      <c r="AX245" s="16" t="s">
        <v>79</v>
      </c>
      <c r="AY245" s="277" t="s">
        <v>214</v>
      </c>
    </row>
    <row r="246" s="2" customFormat="1" ht="16.5" customHeight="1">
      <c r="A246" s="41"/>
      <c r="B246" s="42"/>
      <c r="C246" s="216" t="s">
        <v>461</v>
      </c>
      <c r="D246" s="216" t="s">
        <v>216</v>
      </c>
      <c r="E246" s="217" t="s">
        <v>1779</v>
      </c>
      <c r="F246" s="218" t="s">
        <v>1780</v>
      </c>
      <c r="G246" s="219" t="s">
        <v>258</v>
      </c>
      <c r="H246" s="220">
        <v>86</v>
      </c>
      <c r="I246" s="221"/>
      <c r="J246" s="222">
        <f>ROUND(I246*H246,2)</f>
        <v>0</v>
      </c>
      <c r="K246" s="218" t="s">
        <v>220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338</v>
      </c>
      <c r="AT246" s="227" t="s">
        <v>216</v>
      </c>
      <c r="AU246" s="227" t="s">
        <v>81</v>
      </c>
      <c r="AY246" s="20" t="s">
        <v>214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79</v>
      </c>
      <c r="BK246" s="228">
        <f>ROUND(I246*H246,2)</f>
        <v>0</v>
      </c>
      <c r="BL246" s="20" t="s">
        <v>338</v>
      </c>
      <c r="BM246" s="227" t="s">
        <v>1781</v>
      </c>
    </row>
    <row r="247" s="2" customFormat="1">
      <c r="A247" s="41"/>
      <c r="B247" s="42"/>
      <c r="C247" s="43"/>
      <c r="D247" s="229" t="s">
        <v>223</v>
      </c>
      <c r="E247" s="43"/>
      <c r="F247" s="230" t="s">
        <v>1782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223</v>
      </c>
      <c r="AU247" s="20" t="s">
        <v>81</v>
      </c>
    </row>
    <row r="248" s="13" customFormat="1">
      <c r="A248" s="13"/>
      <c r="B248" s="234"/>
      <c r="C248" s="235"/>
      <c r="D248" s="236" t="s">
        <v>225</v>
      </c>
      <c r="E248" s="237" t="s">
        <v>19</v>
      </c>
      <c r="F248" s="238" t="s">
        <v>1783</v>
      </c>
      <c r="G248" s="235"/>
      <c r="H248" s="239">
        <v>86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225</v>
      </c>
      <c r="AU248" s="245" t="s">
        <v>81</v>
      </c>
      <c r="AV248" s="13" t="s">
        <v>81</v>
      </c>
      <c r="AW248" s="13" t="s">
        <v>33</v>
      </c>
      <c r="AX248" s="13" t="s">
        <v>72</v>
      </c>
      <c r="AY248" s="245" t="s">
        <v>214</v>
      </c>
    </row>
    <row r="249" s="16" customFormat="1">
      <c r="A249" s="16"/>
      <c r="B249" s="267"/>
      <c r="C249" s="268"/>
      <c r="D249" s="236" t="s">
        <v>225</v>
      </c>
      <c r="E249" s="269" t="s">
        <v>19</v>
      </c>
      <c r="F249" s="270" t="s">
        <v>246</v>
      </c>
      <c r="G249" s="268"/>
      <c r="H249" s="271">
        <v>86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7" t="s">
        <v>225</v>
      </c>
      <c r="AU249" s="277" t="s">
        <v>81</v>
      </c>
      <c r="AV249" s="16" t="s">
        <v>221</v>
      </c>
      <c r="AW249" s="16" t="s">
        <v>33</v>
      </c>
      <c r="AX249" s="16" t="s">
        <v>79</v>
      </c>
      <c r="AY249" s="277" t="s">
        <v>214</v>
      </c>
    </row>
    <row r="250" s="2" customFormat="1" ht="21.75" customHeight="1">
      <c r="A250" s="41"/>
      <c r="B250" s="42"/>
      <c r="C250" s="216" t="s">
        <v>468</v>
      </c>
      <c r="D250" s="216" t="s">
        <v>216</v>
      </c>
      <c r="E250" s="217" t="s">
        <v>1784</v>
      </c>
      <c r="F250" s="218" t="s">
        <v>1785</v>
      </c>
      <c r="G250" s="219" t="s">
        <v>258</v>
      </c>
      <c r="H250" s="220">
        <v>1</v>
      </c>
      <c r="I250" s="221"/>
      <c r="J250" s="222">
        <f>ROUND(I250*H250,2)</f>
        <v>0</v>
      </c>
      <c r="K250" s="218" t="s">
        <v>220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338</v>
      </c>
      <c r="AT250" s="227" t="s">
        <v>216</v>
      </c>
      <c r="AU250" s="227" t="s">
        <v>81</v>
      </c>
      <c r="AY250" s="20" t="s">
        <v>214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79</v>
      </c>
      <c r="BK250" s="228">
        <f>ROUND(I250*H250,2)</f>
        <v>0</v>
      </c>
      <c r="BL250" s="20" t="s">
        <v>338</v>
      </c>
      <c r="BM250" s="227" t="s">
        <v>1786</v>
      </c>
    </row>
    <row r="251" s="2" customFormat="1">
      <c r="A251" s="41"/>
      <c r="B251" s="42"/>
      <c r="C251" s="43"/>
      <c r="D251" s="229" t="s">
        <v>223</v>
      </c>
      <c r="E251" s="43"/>
      <c r="F251" s="230" t="s">
        <v>1787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223</v>
      </c>
      <c r="AU251" s="20" t="s">
        <v>81</v>
      </c>
    </row>
    <row r="252" s="13" customFormat="1">
      <c r="A252" s="13"/>
      <c r="B252" s="234"/>
      <c r="C252" s="235"/>
      <c r="D252" s="236" t="s">
        <v>225</v>
      </c>
      <c r="E252" s="237" t="s">
        <v>19</v>
      </c>
      <c r="F252" s="238" t="s">
        <v>1788</v>
      </c>
      <c r="G252" s="235"/>
      <c r="H252" s="239">
        <v>1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225</v>
      </c>
      <c r="AU252" s="245" t="s">
        <v>81</v>
      </c>
      <c r="AV252" s="13" t="s">
        <v>81</v>
      </c>
      <c r="AW252" s="13" t="s">
        <v>33</v>
      </c>
      <c r="AX252" s="13" t="s">
        <v>79</v>
      </c>
      <c r="AY252" s="245" t="s">
        <v>214</v>
      </c>
    </row>
    <row r="253" s="2" customFormat="1" ht="16.5" customHeight="1">
      <c r="A253" s="41"/>
      <c r="B253" s="42"/>
      <c r="C253" s="216" t="s">
        <v>475</v>
      </c>
      <c r="D253" s="216" t="s">
        <v>216</v>
      </c>
      <c r="E253" s="217" t="s">
        <v>1789</v>
      </c>
      <c r="F253" s="218" t="s">
        <v>1790</v>
      </c>
      <c r="G253" s="219" t="s">
        <v>258</v>
      </c>
      <c r="H253" s="220">
        <v>6</v>
      </c>
      <c r="I253" s="221"/>
      <c r="J253" s="222">
        <f>ROUND(I253*H253,2)</f>
        <v>0</v>
      </c>
      <c r="K253" s="218" t="s">
        <v>220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0.00056999999999999998</v>
      </c>
      <c r="R253" s="225">
        <f>Q253*H253</f>
        <v>0.0034199999999999999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338</v>
      </c>
      <c r="AT253" s="227" t="s">
        <v>216</v>
      </c>
      <c r="AU253" s="227" t="s">
        <v>81</v>
      </c>
      <c r="AY253" s="20" t="s">
        <v>214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79</v>
      </c>
      <c r="BK253" s="228">
        <f>ROUND(I253*H253,2)</f>
        <v>0</v>
      </c>
      <c r="BL253" s="20" t="s">
        <v>338</v>
      </c>
      <c r="BM253" s="227" t="s">
        <v>1791</v>
      </c>
    </row>
    <row r="254" s="2" customFormat="1">
      <c r="A254" s="41"/>
      <c r="B254" s="42"/>
      <c r="C254" s="43"/>
      <c r="D254" s="229" t="s">
        <v>223</v>
      </c>
      <c r="E254" s="43"/>
      <c r="F254" s="230" t="s">
        <v>1792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223</v>
      </c>
      <c r="AU254" s="20" t="s">
        <v>81</v>
      </c>
    </row>
    <row r="255" s="13" customFormat="1">
      <c r="A255" s="13"/>
      <c r="B255" s="234"/>
      <c r="C255" s="235"/>
      <c r="D255" s="236" t="s">
        <v>225</v>
      </c>
      <c r="E255" s="237" t="s">
        <v>19</v>
      </c>
      <c r="F255" s="238" t="s">
        <v>1793</v>
      </c>
      <c r="G255" s="235"/>
      <c r="H255" s="239">
        <v>6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225</v>
      </c>
      <c r="AU255" s="245" t="s">
        <v>81</v>
      </c>
      <c r="AV255" s="13" t="s">
        <v>81</v>
      </c>
      <c r="AW255" s="13" t="s">
        <v>33</v>
      </c>
      <c r="AX255" s="13" t="s">
        <v>79</v>
      </c>
      <c r="AY255" s="245" t="s">
        <v>214</v>
      </c>
    </row>
    <row r="256" s="2" customFormat="1" ht="16.5" customHeight="1">
      <c r="A256" s="41"/>
      <c r="B256" s="42"/>
      <c r="C256" s="216" t="s">
        <v>481</v>
      </c>
      <c r="D256" s="216" t="s">
        <v>216</v>
      </c>
      <c r="E256" s="217" t="s">
        <v>1794</v>
      </c>
      <c r="F256" s="218" t="s">
        <v>1795</v>
      </c>
      <c r="G256" s="219" t="s">
        <v>258</v>
      </c>
      <c r="H256" s="220">
        <v>8</v>
      </c>
      <c r="I256" s="221"/>
      <c r="J256" s="222">
        <f>ROUND(I256*H256,2)</f>
        <v>0</v>
      </c>
      <c r="K256" s="218" t="s">
        <v>220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0.00132</v>
      </c>
      <c r="R256" s="225">
        <f>Q256*H256</f>
        <v>0.01056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338</v>
      </c>
      <c r="AT256" s="227" t="s">
        <v>216</v>
      </c>
      <c r="AU256" s="227" t="s">
        <v>81</v>
      </c>
      <c r="AY256" s="20" t="s">
        <v>214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79</v>
      </c>
      <c r="BK256" s="228">
        <f>ROUND(I256*H256,2)</f>
        <v>0</v>
      </c>
      <c r="BL256" s="20" t="s">
        <v>338</v>
      </c>
      <c r="BM256" s="227" t="s">
        <v>1796</v>
      </c>
    </row>
    <row r="257" s="2" customFormat="1">
      <c r="A257" s="41"/>
      <c r="B257" s="42"/>
      <c r="C257" s="43"/>
      <c r="D257" s="229" t="s">
        <v>223</v>
      </c>
      <c r="E257" s="43"/>
      <c r="F257" s="230" t="s">
        <v>1797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223</v>
      </c>
      <c r="AU257" s="20" t="s">
        <v>81</v>
      </c>
    </row>
    <row r="258" s="13" customFormat="1">
      <c r="A258" s="13"/>
      <c r="B258" s="234"/>
      <c r="C258" s="235"/>
      <c r="D258" s="236" t="s">
        <v>225</v>
      </c>
      <c r="E258" s="237" t="s">
        <v>19</v>
      </c>
      <c r="F258" s="238" t="s">
        <v>1798</v>
      </c>
      <c r="G258" s="235"/>
      <c r="H258" s="239">
        <v>8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225</v>
      </c>
      <c r="AU258" s="245" t="s">
        <v>81</v>
      </c>
      <c r="AV258" s="13" t="s">
        <v>81</v>
      </c>
      <c r="AW258" s="13" t="s">
        <v>33</v>
      </c>
      <c r="AX258" s="13" t="s">
        <v>72</v>
      </c>
      <c r="AY258" s="245" t="s">
        <v>214</v>
      </c>
    </row>
    <row r="259" s="16" customFormat="1">
      <c r="A259" s="16"/>
      <c r="B259" s="267"/>
      <c r="C259" s="268"/>
      <c r="D259" s="236" t="s">
        <v>225</v>
      </c>
      <c r="E259" s="269" t="s">
        <v>19</v>
      </c>
      <c r="F259" s="270" t="s">
        <v>246</v>
      </c>
      <c r="G259" s="268"/>
      <c r="H259" s="271">
        <v>8</v>
      </c>
      <c r="I259" s="272"/>
      <c r="J259" s="268"/>
      <c r="K259" s="268"/>
      <c r="L259" s="273"/>
      <c r="M259" s="274"/>
      <c r="N259" s="275"/>
      <c r="O259" s="275"/>
      <c r="P259" s="275"/>
      <c r="Q259" s="275"/>
      <c r="R259" s="275"/>
      <c r="S259" s="275"/>
      <c r="T259" s="27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77" t="s">
        <v>225</v>
      </c>
      <c r="AU259" s="277" t="s">
        <v>81</v>
      </c>
      <c r="AV259" s="16" t="s">
        <v>221</v>
      </c>
      <c r="AW259" s="16" t="s">
        <v>33</v>
      </c>
      <c r="AX259" s="16" t="s">
        <v>79</v>
      </c>
      <c r="AY259" s="277" t="s">
        <v>214</v>
      </c>
    </row>
    <row r="260" s="2" customFormat="1" ht="16.5" customHeight="1">
      <c r="A260" s="41"/>
      <c r="B260" s="42"/>
      <c r="C260" s="216" t="s">
        <v>488</v>
      </c>
      <c r="D260" s="216" t="s">
        <v>216</v>
      </c>
      <c r="E260" s="217" t="s">
        <v>1799</v>
      </c>
      <c r="F260" s="218" t="s">
        <v>1800</v>
      </c>
      <c r="G260" s="219" t="s">
        <v>258</v>
      </c>
      <c r="H260" s="220">
        <v>32</v>
      </c>
      <c r="I260" s="221"/>
      <c r="J260" s="222">
        <f>ROUND(I260*H260,2)</f>
        <v>0</v>
      </c>
      <c r="K260" s="218" t="s">
        <v>220</v>
      </c>
      <c r="L260" s="47"/>
      <c r="M260" s="223" t="s">
        <v>19</v>
      </c>
      <c r="N260" s="224" t="s">
        <v>43</v>
      </c>
      <c r="O260" s="87"/>
      <c r="P260" s="225">
        <f>O260*H260</f>
        <v>0</v>
      </c>
      <c r="Q260" s="225">
        <v>0.00076000000000000004</v>
      </c>
      <c r="R260" s="225">
        <f>Q260*H260</f>
        <v>0.024320000000000001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338</v>
      </c>
      <c r="AT260" s="227" t="s">
        <v>216</v>
      </c>
      <c r="AU260" s="227" t="s">
        <v>81</v>
      </c>
      <c r="AY260" s="20" t="s">
        <v>214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79</v>
      </c>
      <c r="BK260" s="228">
        <f>ROUND(I260*H260,2)</f>
        <v>0</v>
      </c>
      <c r="BL260" s="20" t="s">
        <v>338</v>
      </c>
      <c r="BM260" s="227" t="s">
        <v>1801</v>
      </c>
    </row>
    <row r="261" s="2" customFormat="1">
      <c r="A261" s="41"/>
      <c r="B261" s="42"/>
      <c r="C261" s="43"/>
      <c r="D261" s="229" t="s">
        <v>223</v>
      </c>
      <c r="E261" s="43"/>
      <c r="F261" s="230" t="s">
        <v>1802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223</v>
      </c>
      <c r="AU261" s="20" t="s">
        <v>81</v>
      </c>
    </row>
    <row r="262" s="13" customFormat="1">
      <c r="A262" s="13"/>
      <c r="B262" s="234"/>
      <c r="C262" s="235"/>
      <c r="D262" s="236" t="s">
        <v>225</v>
      </c>
      <c r="E262" s="237" t="s">
        <v>19</v>
      </c>
      <c r="F262" s="238" t="s">
        <v>1803</v>
      </c>
      <c r="G262" s="235"/>
      <c r="H262" s="239">
        <v>32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225</v>
      </c>
      <c r="AU262" s="245" t="s">
        <v>81</v>
      </c>
      <c r="AV262" s="13" t="s">
        <v>81</v>
      </c>
      <c r="AW262" s="13" t="s">
        <v>33</v>
      </c>
      <c r="AX262" s="13" t="s">
        <v>72</v>
      </c>
      <c r="AY262" s="245" t="s">
        <v>214</v>
      </c>
    </row>
    <row r="263" s="16" customFormat="1">
      <c r="A263" s="16"/>
      <c r="B263" s="267"/>
      <c r="C263" s="268"/>
      <c r="D263" s="236" t="s">
        <v>225</v>
      </c>
      <c r="E263" s="269" t="s">
        <v>19</v>
      </c>
      <c r="F263" s="270" t="s">
        <v>246</v>
      </c>
      <c r="G263" s="268"/>
      <c r="H263" s="271">
        <v>32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7" t="s">
        <v>225</v>
      </c>
      <c r="AU263" s="277" t="s">
        <v>81</v>
      </c>
      <c r="AV263" s="16" t="s">
        <v>221</v>
      </c>
      <c r="AW263" s="16" t="s">
        <v>33</v>
      </c>
      <c r="AX263" s="16" t="s">
        <v>79</v>
      </c>
      <c r="AY263" s="277" t="s">
        <v>214</v>
      </c>
    </row>
    <row r="264" s="2" customFormat="1" ht="16.5" customHeight="1">
      <c r="A264" s="41"/>
      <c r="B264" s="42"/>
      <c r="C264" s="216" t="s">
        <v>495</v>
      </c>
      <c r="D264" s="216" t="s">
        <v>216</v>
      </c>
      <c r="E264" s="217" t="s">
        <v>1804</v>
      </c>
      <c r="F264" s="218" t="s">
        <v>1805</v>
      </c>
      <c r="G264" s="219" t="s">
        <v>258</v>
      </c>
      <c r="H264" s="220">
        <v>16</v>
      </c>
      <c r="I264" s="221"/>
      <c r="J264" s="222">
        <f>ROUND(I264*H264,2)</f>
        <v>0</v>
      </c>
      <c r="K264" s="218" t="s">
        <v>220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0.00095</v>
      </c>
      <c r="R264" s="225">
        <f>Q264*H264</f>
        <v>0.0152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338</v>
      </c>
      <c r="AT264" s="227" t="s">
        <v>216</v>
      </c>
      <c r="AU264" s="227" t="s">
        <v>81</v>
      </c>
      <c r="AY264" s="20" t="s">
        <v>214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79</v>
      </c>
      <c r="BK264" s="228">
        <f>ROUND(I264*H264,2)</f>
        <v>0</v>
      </c>
      <c r="BL264" s="20" t="s">
        <v>338</v>
      </c>
      <c r="BM264" s="227" t="s">
        <v>1806</v>
      </c>
    </row>
    <row r="265" s="2" customFormat="1">
      <c r="A265" s="41"/>
      <c r="B265" s="42"/>
      <c r="C265" s="43"/>
      <c r="D265" s="229" t="s">
        <v>223</v>
      </c>
      <c r="E265" s="43"/>
      <c r="F265" s="230" t="s">
        <v>1807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223</v>
      </c>
      <c r="AU265" s="20" t="s">
        <v>81</v>
      </c>
    </row>
    <row r="266" s="13" customFormat="1">
      <c r="A266" s="13"/>
      <c r="B266" s="234"/>
      <c r="C266" s="235"/>
      <c r="D266" s="236" t="s">
        <v>225</v>
      </c>
      <c r="E266" s="237" t="s">
        <v>19</v>
      </c>
      <c r="F266" s="238" t="s">
        <v>1808</v>
      </c>
      <c r="G266" s="235"/>
      <c r="H266" s="239">
        <v>16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225</v>
      </c>
      <c r="AU266" s="245" t="s">
        <v>81</v>
      </c>
      <c r="AV266" s="13" t="s">
        <v>81</v>
      </c>
      <c r="AW266" s="13" t="s">
        <v>33</v>
      </c>
      <c r="AX266" s="13" t="s">
        <v>79</v>
      </c>
      <c r="AY266" s="245" t="s">
        <v>214</v>
      </c>
    </row>
    <row r="267" s="2" customFormat="1" ht="16.5" customHeight="1">
      <c r="A267" s="41"/>
      <c r="B267" s="42"/>
      <c r="C267" s="216" t="s">
        <v>500</v>
      </c>
      <c r="D267" s="216" t="s">
        <v>216</v>
      </c>
      <c r="E267" s="217" t="s">
        <v>1809</v>
      </c>
      <c r="F267" s="218" t="s">
        <v>1810</v>
      </c>
      <c r="G267" s="219" t="s">
        <v>258</v>
      </c>
      <c r="H267" s="220">
        <v>28</v>
      </c>
      <c r="I267" s="221"/>
      <c r="J267" s="222">
        <f>ROUND(I267*H267,2)</f>
        <v>0</v>
      </c>
      <c r="K267" s="218" t="s">
        <v>220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0.0013600000000000001</v>
      </c>
      <c r="R267" s="225">
        <f>Q267*H267</f>
        <v>0.038080000000000003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338</v>
      </c>
      <c r="AT267" s="227" t="s">
        <v>216</v>
      </c>
      <c r="AU267" s="227" t="s">
        <v>81</v>
      </c>
      <c r="AY267" s="20" t="s">
        <v>214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79</v>
      </c>
      <c r="BK267" s="228">
        <f>ROUND(I267*H267,2)</f>
        <v>0</v>
      </c>
      <c r="BL267" s="20" t="s">
        <v>338</v>
      </c>
      <c r="BM267" s="227" t="s">
        <v>1811</v>
      </c>
    </row>
    <row r="268" s="2" customFormat="1">
      <c r="A268" s="41"/>
      <c r="B268" s="42"/>
      <c r="C268" s="43"/>
      <c r="D268" s="229" t="s">
        <v>223</v>
      </c>
      <c r="E268" s="43"/>
      <c r="F268" s="230" t="s">
        <v>1812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223</v>
      </c>
      <c r="AU268" s="20" t="s">
        <v>81</v>
      </c>
    </row>
    <row r="269" s="13" customFormat="1">
      <c r="A269" s="13"/>
      <c r="B269" s="234"/>
      <c r="C269" s="235"/>
      <c r="D269" s="236" t="s">
        <v>225</v>
      </c>
      <c r="E269" s="237" t="s">
        <v>19</v>
      </c>
      <c r="F269" s="238" t="s">
        <v>1813</v>
      </c>
      <c r="G269" s="235"/>
      <c r="H269" s="239">
        <v>28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225</v>
      </c>
      <c r="AU269" s="245" t="s">
        <v>81</v>
      </c>
      <c r="AV269" s="13" t="s">
        <v>81</v>
      </c>
      <c r="AW269" s="13" t="s">
        <v>33</v>
      </c>
      <c r="AX269" s="13" t="s">
        <v>79</v>
      </c>
      <c r="AY269" s="245" t="s">
        <v>214</v>
      </c>
    </row>
    <row r="270" s="2" customFormat="1" ht="16.5" customHeight="1">
      <c r="A270" s="41"/>
      <c r="B270" s="42"/>
      <c r="C270" s="216" t="s">
        <v>507</v>
      </c>
      <c r="D270" s="216" t="s">
        <v>216</v>
      </c>
      <c r="E270" s="217" t="s">
        <v>1814</v>
      </c>
      <c r="F270" s="218" t="s">
        <v>1815</v>
      </c>
      <c r="G270" s="219" t="s">
        <v>258</v>
      </c>
      <c r="H270" s="220">
        <v>14</v>
      </c>
      <c r="I270" s="221"/>
      <c r="J270" s="222">
        <f>ROUND(I270*H270,2)</f>
        <v>0</v>
      </c>
      <c r="K270" s="218" t="s">
        <v>220</v>
      </c>
      <c r="L270" s="47"/>
      <c r="M270" s="223" t="s">
        <v>19</v>
      </c>
      <c r="N270" s="224" t="s">
        <v>43</v>
      </c>
      <c r="O270" s="87"/>
      <c r="P270" s="225">
        <f>O270*H270</f>
        <v>0</v>
      </c>
      <c r="Q270" s="225">
        <v>0.0018799999999999999</v>
      </c>
      <c r="R270" s="225">
        <f>Q270*H270</f>
        <v>0.02632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338</v>
      </c>
      <c r="AT270" s="227" t="s">
        <v>216</v>
      </c>
      <c r="AU270" s="227" t="s">
        <v>81</v>
      </c>
      <c r="AY270" s="20" t="s">
        <v>214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79</v>
      </c>
      <c r="BK270" s="228">
        <f>ROUND(I270*H270,2)</f>
        <v>0</v>
      </c>
      <c r="BL270" s="20" t="s">
        <v>338</v>
      </c>
      <c r="BM270" s="227" t="s">
        <v>1816</v>
      </c>
    </row>
    <row r="271" s="2" customFormat="1">
      <c r="A271" s="41"/>
      <c r="B271" s="42"/>
      <c r="C271" s="43"/>
      <c r="D271" s="229" t="s">
        <v>223</v>
      </c>
      <c r="E271" s="43"/>
      <c r="F271" s="230" t="s">
        <v>1817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223</v>
      </c>
      <c r="AU271" s="20" t="s">
        <v>81</v>
      </c>
    </row>
    <row r="272" s="13" customFormat="1">
      <c r="A272" s="13"/>
      <c r="B272" s="234"/>
      <c r="C272" s="235"/>
      <c r="D272" s="236" t="s">
        <v>225</v>
      </c>
      <c r="E272" s="237" t="s">
        <v>19</v>
      </c>
      <c r="F272" s="238" t="s">
        <v>1818</v>
      </c>
      <c r="G272" s="235"/>
      <c r="H272" s="239">
        <v>14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225</v>
      </c>
      <c r="AU272" s="245" t="s">
        <v>81</v>
      </c>
      <c r="AV272" s="13" t="s">
        <v>81</v>
      </c>
      <c r="AW272" s="13" t="s">
        <v>33</v>
      </c>
      <c r="AX272" s="13" t="s">
        <v>79</v>
      </c>
      <c r="AY272" s="245" t="s">
        <v>214</v>
      </c>
    </row>
    <row r="273" s="2" customFormat="1" ht="21.75" customHeight="1">
      <c r="A273" s="41"/>
      <c r="B273" s="42"/>
      <c r="C273" s="216" t="s">
        <v>511</v>
      </c>
      <c r="D273" s="216" t="s">
        <v>216</v>
      </c>
      <c r="E273" s="217" t="s">
        <v>1819</v>
      </c>
      <c r="F273" s="218" t="s">
        <v>1820</v>
      </c>
      <c r="G273" s="219" t="s">
        <v>702</v>
      </c>
      <c r="H273" s="220">
        <v>1</v>
      </c>
      <c r="I273" s="221"/>
      <c r="J273" s="222">
        <f>ROUND(I273*H273,2)</f>
        <v>0</v>
      </c>
      <c r="K273" s="218" t="s">
        <v>220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0.0292</v>
      </c>
      <c r="R273" s="225">
        <f>Q273*H273</f>
        <v>0.0292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338</v>
      </c>
      <c r="AT273" s="227" t="s">
        <v>216</v>
      </c>
      <c r="AU273" s="227" t="s">
        <v>81</v>
      </c>
      <c r="AY273" s="20" t="s">
        <v>214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79</v>
      </c>
      <c r="BK273" s="228">
        <f>ROUND(I273*H273,2)</f>
        <v>0</v>
      </c>
      <c r="BL273" s="20" t="s">
        <v>338</v>
      </c>
      <c r="BM273" s="227" t="s">
        <v>1821</v>
      </c>
    </row>
    <row r="274" s="2" customFormat="1">
      <c r="A274" s="41"/>
      <c r="B274" s="42"/>
      <c r="C274" s="43"/>
      <c r="D274" s="229" t="s">
        <v>223</v>
      </c>
      <c r="E274" s="43"/>
      <c r="F274" s="230" t="s">
        <v>1822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223</v>
      </c>
      <c r="AU274" s="20" t="s">
        <v>81</v>
      </c>
    </row>
    <row r="275" s="13" customFormat="1">
      <c r="A275" s="13"/>
      <c r="B275" s="234"/>
      <c r="C275" s="235"/>
      <c r="D275" s="236" t="s">
        <v>225</v>
      </c>
      <c r="E275" s="237" t="s">
        <v>19</v>
      </c>
      <c r="F275" s="238" t="s">
        <v>1788</v>
      </c>
      <c r="G275" s="235"/>
      <c r="H275" s="239">
        <v>1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225</v>
      </c>
      <c r="AU275" s="245" t="s">
        <v>81</v>
      </c>
      <c r="AV275" s="13" t="s">
        <v>81</v>
      </c>
      <c r="AW275" s="13" t="s">
        <v>33</v>
      </c>
      <c r="AX275" s="13" t="s">
        <v>79</v>
      </c>
      <c r="AY275" s="245" t="s">
        <v>214</v>
      </c>
    </row>
    <row r="276" s="2" customFormat="1" ht="24.15" customHeight="1">
      <c r="A276" s="41"/>
      <c r="B276" s="42"/>
      <c r="C276" s="216" t="s">
        <v>517</v>
      </c>
      <c r="D276" s="216" t="s">
        <v>216</v>
      </c>
      <c r="E276" s="217" t="s">
        <v>1823</v>
      </c>
      <c r="F276" s="218" t="s">
        <v>1824</v>
      </c>
      <c r="G276" s="219" t="s">
        <v>274</v>
      </c>
      <c r="H276" s="220">
        <v>359</v>
      </c>
      <c r="I276" s="221"/>
      <c r="J276" s="222">
        <f>ROUND(I276*H276,2)</f>
        <v>0</v>
      </c>
      <c r="K276" s="218" t="s">
        <v>220</v>
      </c>
      <c r="L276" s="47"/>
      <c r="M276" s="223" t="s">
        <v>19</v>
      </c>
      <c r="N276" s="224" t="s">
        <v>43</v>
      </c>
      <c r="O276" s="87"/>
      <c r="P276" s="225">
        <f>O276*H276</f>
        <v>0</v>
      </c>
      <c r="Q276" s="225">
        <v>0.00019000000000000001</v>
      </c>
      <c r="R276" s="225">
        <f>Q276*H276</f>
        <v>0.068210000000000007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338</v>
      </c>
      <c r="AT276" s="227" t="s">
        <v>216</v>
      </c>
      <c r="AU276" s="227" t="s">
        <v>81</v>
      </c>
      <c r="AY276" s="20" t="s">
        <v>214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79</v>
      </c>
      <c r="BK276" s="228">
        <f>ROUND(I276*H276,2)</f>
        <v>0</v>
      </c>
      <c r="BL276" s="20" t="s">
        <v>338</v>
      </c>
      <c r="BM276" s="227" t="s">
        <v>1825</v>
      </c>
    </row>
    <row r="277" s="2" customFormat="1">
      <c r="A277" s="41"/>
      <c r="B277" s="42"/>
      <c r="C277" s="43"/>
      <c r="D277" s="229" t="s">
        <v>223</v>
      </c>
      <c r="E277" s="43"/>
      <c r="F277" s="230" t="s">
        <v>1826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223</v>
      </c>
      <c r="AU277" s="20" t="s">
        <v>81</v>
      </c>
    </row>
    <row r="278" s="13" customFormat="1">
      <c r="A278" s="13"/>
      <c r="B278" s="234"/>
      <c r="C278" s="235"/>
      <c r="D278" s="236" t="s">
        <v>225</v>
      </c>
      <c r="E278" s="237" t="s">
        <v>19</v>
      </c>
      <c r="F278" s="238" t="s">
        <v>1827</v>
      </c>
      <c r="G278" s="235"/>
      <c r="H278" s="239">
        <v>359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225</v>
      </c>
      <c r="AU278" s="245" t="s">
        <v>81</v>
      </c>
      <c r="AV278" s="13" t="s">
        <v>81</v>
      </c>
      <c r="AW278" s="13" t="s">
        <v>33</v>
      </c>
      <c r="AX278" s="13" t="s">
        <v>72</v>
      </c>
      <c r="AY278" s="245" t="s">
        <v>214</v>
      </c>
    </row>
    <row r="279" s="16" customFormat="1">
      <c r="A279" s="16"/>
      <c r="B279" s="267"/>
      <c r="C279" s="268"/>
      <c r="D279" s="236" t="s">
        <v>225</v>
      </c>
      <c r="E279" s="269" t="s">
        <v>19</v>
      </c>
      <c r="F279" s="270" t="s">
        <v>246</v>
      </c>
      <c r="G279" s="268"/>
      <c r="H279" s="271">
        <v>359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7" t="s">
        <v>225</v>
      </c>
      <c r="AU279" s="277" t="s">
        <v>81</v>
      </c>
      <c r="AV279" s="16" t="s">
        <v>221</v>
      </c>
      <c r="AW279" s="16" t="s">
        <v>33</v>
      </c>
      <c r="AX279" s="16" t="s">
        <v>79</v>
      </c>
      <c r="AY279" s="277" t="s">
        <v>214</v>
      </c>
    </row>
    <row r="280" s="2" customFormat="1" ht="24.15" customHeight="1">
      <c r="A280" s="41"/>
      <c r="B280" s="42"/>
      <c r="C280" s="216" t="s">
        <v>526</v>
      </c>
      <c r="D280" s="216" t="s">
        <v>216</v>
      </c>
      <c r="E280" s="217" t="s">
        <v>1828</v>
      </c>
      <c r="F280" s="218" t="s">
        <v>1829</v>
      </c>
      <c r="G280" s="219" t="s">
        <v>282</v>
      </c>
      <c r="H280" s="220">
        <v>0.873</v>
      </c>
      <c r="I280" s="221"/>
      <c r="J280" s="222">
        <f>ROUND(I280*H280,2)</f>
        <v>0</v>
      </c>
      <c r="K280" s="218" t="s">
        <v>220</v>
      </c>
      <c r="L280" s="47"/>
      <c r="M280" s="223" t="s">
        <v>19</v>
      </c>
      <c r="N280" s="224" t="s">
        <v>43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338</v>
      </c>
      <c r="AT280" s="227" t="s">
        <v>216</v>
      </c>
      <c r="AU280" s="227" t="s">
        <v>81</v>
      </c>
      <c r="AY280" s="20" t="s">
        <v>214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79</v>
      </c>
      <c r="BK280" s="228">
        <f>ROUND(I280*H280,2)</f>
        <v>0</v>
      </c>
      <c r="BL280" s="20" t="s">
        <v>338</v>
      </c>
      <c r="BM280" s="227" t="s">
        <v>1830</v>
      </c>
    </row>
    <row r="281" s="2" customFormat="1">
      <c r="A281" s="41"/>
      <c r="B281" s="42"/>
      <c r="C281" s="43"/>
      <c r="D281" s="229" t="s">
        <v>223</v>
      </c>
      <c r="E281" s="43"/>
      <c r="F281" s="230" t="s">
        <v>1831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223</v>
      </c>
      <c r="AU281" s="20" t="s">
        <v>81</v>
      </c>
    </row>
    <row r="282" s="2" customFormat="1" ht="24.15" customHeight="1">
      <c r="A282" s="41"/>
      <c r="B282" s="42"/>
      <c r="C282" s="216" t="s">
        <v>532</v>
      </c>
      <c r="D282" s="216" t="s">
        <v>216</v>
      </c>
      <c r="E282" s="217" t="s">
        <v>1832</v>
      </c>
      <c r="F282" s="218" t="s">
        <v>1833</v>
      </c>
      <c r="G282" s="219" t="s">
        <v>282</v>
      </c>
      <c r="H282" s="220">
        <v>0.873</v>
      </c>
      <c r="I282" s="221"/>
      <c r="J282" s="222">
        <f>ROUND(I282*H282,2)</f>
        <v>0</v>
      </c>
      <c r="K282" s="218" t="s">
        <v>220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338</v>
      </c>
      <c r="AT282" s="227" t="s">
        <v>216</v>
      </c>
      <c r="AU282" s="227" t="s">
        <v>81</v>
      </c>
      <c r="AY282" s="20" t="s">
        <v>214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79</v>
      </c>
      <c r="BK282" s="228">
        <f>ROUND(I282*H282,2)</f>
        <v>0</v>
      </c>
      <c r="BL282" s="20" t="s">
        <v>338</v>
      </c>
      <c r="BM282" s="227" t="s">
        <v>1834</v>
      </c>
    </row>
    <row r="283" s="2" customFormat="1">
      <c r="A283" s="41"/>
      <c r="B283" s="42"/>
      <c r="C283" s="43"/>
      <c r="D283" s="229" t="s">
        <v>223</v>
      </c>
      <c r="E283" s="43"/>
      <c r="F283" s="230" t="s">
        <v>1835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223</v>
      </c>
      <c r="AU283" s="20" t="s">
        <v>81</v>
      </c>
    </row>
    <row r="284" s="12" customFormat="1" ht="22.8" customHeight="1">
      <c r="A284" s="12"/>
      <c r="B284" s="200"/>
      <c r="C284" s="201"/>
      <c r="D284" s="202" t="s">
        <v>71</v>
      </c>
      <c r="E284" s="214" t="s">
        <v>674</v>
      </c>
      <c r="F284" s="214" t="s">
        <v>675</v>
      </c>
      <c r="G284" s="201"/>
      <c r="H284" s="201"/>
      <c r="I284" s="204"/>
      <c r="J284" s="215">
        <f>BK284</f>
        <v>0</v>
      </c>
      <c r="K284" s="201"/>
      <c r="L284" s="206"/>
      <c r="M284" s="207"/>
      <c r="N284" s="208"/>
      <c r="O284" s="208"/>
      <c r="P284" s="209">
        <f>SUM(P285:P344)</f>
        <v>0</v>
      </c>
      <c r="Q284" s="208"/>
      <c r="R284" s="209">
        <f>SUM(R285:R344)</f>
        <v>1.64269</v>
      </c>
      <c r="S284" s="208"/>
      <c r="T284" s="210">
        <f>SUM(T285:T344)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81</v>
      </c>
      <c r="AT284" s="212" t="s">
        <v>71</v>
      </c>
      <c r="AU284" s="212" t="s">
        <v>79</v>
      </c>
      <c r="AY284" s="211" t="s">
        <v>214</v>
      </c>
      <c r="BK284" s="213">
        <f>SUM(BK285:BK344)</f>
        <v>0</v>
      </c>
    </row>
    <row r="285" s="2" customFormat="1" ht="21.75" customHeight="1">
      <c r="A285" s="41"/>
      <c r="B285" s="42"/>
      <c r="C285" s="216" t="s">
        <v>546</v>
      </c>
      <c r="D285" s="216" t="s">
        <v>216</v>
      </c>
      <c r="E285" s="217" t="s">
        <v>1836</v>
      </c>
      <c r="F285" s="218" t="s">
        <v>1837</v>
      </c>
      <c r="G285" s="219" t="s">
        <v>702</v>
      </c>
      <c r="H285" s="220">
        <v>14</v>
      </c>
      <c r="I285" s="221"/>
      <c r="J285" s="222">
        <f>ROUND(I285*H285,2)</f>
        <v>0</v>
      </c>
      <c r="K285" s="218" t="s">
        <v>220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0.016969999999999999</v>
      </c>
      <c r="R285" s="225">
        <f>Q285*H285</f>
        <v>0.23757999999999999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338</v>
      </c>
      <c r="AT285" s="227" t="s">
        <v>216</v>
      </c>
      <c r="AU285" s="227" t="s">
        <v>81</v>
      </c>
      <c r="AY285" s="20" t="s">
        <v>214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79</v>
      </c>
      <c r="BK285" s="228">
        <f>ROUND(I285*H285,2)</f>
        <v>0</v>
      </c>
      <c r="BL285" s="20" t="s">
        <v>338</v>
      </c>
      <c r="BM285" s="227" t="s">
        <v>1838</v>
      </c>
    </row>
    <row r="286" s="2" customFormat="1">
      <c r="A286" s="41"/>
      <c r="B286" s="42"/>
      <c r="C286" s="43"/>
      <c r="D286" s="229" t="s">
        <v>223</v>
      </c>
      <c r="E286" s="43"/>
      <c r="F286" s="230" t="s">
        <v>1839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223</v>
      </c>
      <c r="AU286" s="20" t="s">
        <v>81</v>
      </c>
    </row>
    <row r="287" s="13" customFormat="1">
      <c r="A287" s="13"/>
      <c r="B287" s="234"/>
      <c r="C287" s="235"/>
      <c r="D287" s="236" t="s">
        <v>225</v>
      </c>
      <c r="E287" s="237" t="s">
        <v>19</v>
      </c>
      <c r="F287" s="238" t="s">
        <v>1818</v>
      </c>
      <c r="G287" s="235"/>
      <c r="H287" s="239">
        <v>14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225</v>
      </c>
      <c r="AU287" s="245" t="s">
        <v>81</v>
      </c>
      <c r="AV287" s="13" t="s">
        <v>81</v>
      </c>
      <c r="AW287" s="13" t="s">
        <v>33</v>
      </c>
      <c r="AX287" s="13" t="s">
        <v>72</v>
      </c>
      <c r="AY287" s="245" t="s">
        <v>214</v>
      </c>
    </row>
    <row r="288" s="16" customFormat="1">
      <c r="A288" s="16"/>
      <c r="B288" s="267"/>
      <c r="C288" s="268"/>
      <c r="D288" s="236" t="s">
        <v>225</v>
      </c>
      <c r="E288" s="269" t="s">
        <v>19</v>
      </c>
      <c r="F288" s="270" t="s">
        <v>246</v>
      </c>
      <c r="G288" s="268"/>
      <c r="H288" s="271">
        <v>14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7" t="s">
        <v>225</v>
      </c>
      <c r="AU288" s="277" t="s">
        <v>81</v>
      </c>
      <c r="AV288" s="16" t="s">
        <v>221</v>
      </c>
      <c r="AW288" s="16" t="s">
        <v>33</v>
      </c>
      <c r="AX288" s="16" t="s">
        <v>79</v>
      </c>
      <c r="AY288" s="277" t="s">
        <v>214</v>
      </c>
    </row>
    <row r="289" s="2" customFormat="1" ht="24.15" customHeight="1">
      <c r="A289" s="41"/>
      <c r="B289" s="42"/>
      <c r="C289" s="216" t="s">
        <v>560</v>
      </c>
      <c r="D289" s="216" t="s">
        <v>216</v>
      </c>
      <c r="E289" s="217" t="s">
        <v>1840</v>
      </c>
      <c r="F289" s="218" t="s">
        <v>1841</v>
      </c>
      <c r="G289" s="219" t="s">
        <v>702</v>
      </c>
      <c r="H289" s="220">
        <v>21</v>
      </c>
      <c r="I289" s="221"/>
      <c r="J289" s="222">
        <f>ROUND(I289*H289,2)</f>
        <v>0</v>
      </c>
      <c r="K289" s="218" t="s">
        <v>220</v>
      </c>
      <c r="L289" s="47"/>
      <c r="M289" s="223" t="s">
        <v>19</v>
      </c>
      <c r="N289" s="224" t="s">
        <v>43</v>
      </c>
      <c r="O289" s="87"/>
      <c r="P289" s="225">
        <f>O289*H289</f>
        <v>0</v>
      </c>
      <c r="Q289" s="225">
        <v>0.017729999999999999</v>
      </c>
      <c r="R289" s="225">
        <f>Q289*H289</f>
        <v>0.37232999999999999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338</v>
      </c>
      <c r="AT289" s="227" t="s">
        <v>216</v>
      </c>
      <c r="AU289" s="227" t="s">
        <v>81</v>
      </c>
      <c r="AY289" s="20" t="s">
        <v>214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79</v>
      </c>
      <c r="BK289" s="228">
        <f>ROUND(I289*H289,2)</f>
        <v>0</v>
      </c>
      <c r="BL289" s="20" t="s">
        <v>338</v>
      </c>
      <c r="BM289" s="227" t="s">
        <v>1842</v>
      </c>
    </row>
    <row r="290" s="2" customFormat="1">
      <c r="A290" s="41"/>
      <c r="B290" s="42"/>
      <c r="C290" s="43"/>
      <c r="D290" s="229" t="s">
        <v>223</v>
      </c>
      <c r="E290" s="43"/>
      <c r="F290" s="230" t="s">
        <v>1843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223</v>
      </c>
      <c r="AU290" s="20" t="s">
        <v>81</v>
      </c>
    </row>
    <row r="291" s="13" customFormat="1">
      <c r="A291" s="13"/>
      <c r="B291" s="234"/>
      <c r="C291" s="235"/>
      <c r="D291" s="236" t="s">
        <v>225</v>
      </c>
      <c r="E291" s="237" t="s">
        <v>19</v>
      </c>
      <c r="F291" s="238" t="s">
        <v>1844</v>
      </c>
      <c r="G291" s="235"/>
      <c r="H291" s="239">
        <v>21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225</v>
      </c>
      <c r="AU291" s="245" t="s">
        <v>81</v>
      </c>
      <c r="AV291" s="13" t="s">
        <v>81</v>
      </c>
      <c r="AW291" s="13" t="s">
        <v>33</v>
      </c>
      <c r="AX291" s="13" t="s">
        <v>72</v>
      </c>
      <c r="AY291" s="245" t="s">
        <v>214</v>
      </c>
    </row>
    <row r="292" s="16" customFormat="1">
      <c r="A292" s="16"/>
      <c r="B292" s="267"/>
      <c r="C292" s="268"/>
      <c r="D292" s="236" t="s">
        <v>225</v>
      </c>
      <c r="E292" s="269" t="s">
        <v>19</v>
      </c>
      <c r="F292" s="270" t="s">
        <v>246</v>
      </c>
      <c r="G292" s="268"/>
      <c r="H292" s="271">
        <v>21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7" t="s">
        <v>225</v>
      </c>
      <c r="AU292" s="277" t="s">
        <v>81</v>
      </c>
      <c r="AV292" s="16" t="s">
        <v>221</v>
      </c>
      <c r="AW292" s="16" t="s">
        <v>33</v>
      </c>
      <c r="AX292" s="16" t="s">
        <v>79</v>
      </c>
      <c r="AY292" s="277" t="s">
        <v>214</v>
      </c>
    </row>
    <row r="293" s="2" customFormat="1" ht="16.5" customHeight="1">
      <c r="A293" s="41"/>
      <c r="B293" s="42"/>
      <c r="C293" s="216" t="s">
        <v>565</v>
      </c>
      <c r="D293" s="216" t="s">
        <v>216</v>
      </c>
      <c r="E293" s="217" t="s">
        <v>1845</v>
      </c>
      <c r="F293" s="218" t="s">
        <v>1846</v>
      </c>
      <c r="G293" s="219" t="s">
        <v>702</v>
      </c>
      <c r="H293" s="220">
        <v>8</v>
      </c>
      <c r="I293" s="221"/>
      <c r="J293" s="222">
        <f>ROUND(I293*H293,2)</f>
        <v>0</v>
      </c>
      <c r="K293" s="218" t="s">
        <v>220</v>
      </c>
      <c r="L293" s="47"/>
      <c r="M293" s="223" t="s">
        <v>19</v>
      </c>
      <c r="N293" s="224" t="s">
        <v>43</v>
      </c>
      <c r="O293" s="87"/>
      <c r="P293" s="225">
        <f>O293*H293</f>
        <v>0</v>
      </c>
      <c r="Q293" s="225">
        <v>0.03015</v>
      </c>
      <c r="R293" s="225">
        <f>Q293*H293</f>
        <v>0.2412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338</v>
      </c>
      <c r="AT293" s="227" t="s">
        <v>216</v>
      </c>
      <c r="AU293" s="227" t="s">
        <v>81</v>
      </c>
      <c r="AY293" s="20" t="s">
        <v>214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79</v>
      </c>
      <c r="BK293" s="228">
        <f>ROUND(I293*H293,2)</f>
        <v>0</v>
      </c>
      <c r="BL293" s="20" t="s">
        <v>338</v>
      </c>
      <c r="BM293" s="227" t="s">
        <v>1847</v>
      </c>
    </row>
    <row r="294" s="2" customFormat="1">
      <c r="A294" s="41"/>
      <c r="B294" s="42"/>
      <c r="C294" s="43"/>
      <c r="D294" s="229" t="s">
        <v>223</v>
      </c>
      <c r="E294" s="43"/>
      <c r="F294" s="230" t="s">
        <v>1848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223</v>
      </c>
      <c r="AU294" s="20" t="s">
        <v>81</v>
      </c>
    </row>
    <row r="295" s="13" customFormat="1">
      <c r="A295" s="13"/>
      <c r="B295" s="234"/>
      <c r="C295" s="235"/>
      <c r="D295" s="236" t="s">
        <v>225</v>
      </c>
      <c r="E295" s="237" t="s">
        <v>19</v>
      </c>
      <c r="F295" s="238" t="s">
        <v>1798</v>
      </c>
      <c r="G295" s="235"/>
      <c r="H295" s="239">
        <v>8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225</v>
      </c>
      <c r="AU295" s="245" t="s">
        <v>81</v>
      </c>
      <c r="AV295" s="13" t="s">
        <v>81</v>
      </c>
      <c r="AW295" s="13" t="s">
        <v>33</v>
      </c>
      <c r="AX295" s="13" t="s">
        <v>72</v>
      </c>
      <c r="AY295" s="245" t="s">
        <v>214</v>
      </c>
    </row>
    <row r="296" s="16" customFormat="1">
      <c r="A296" s="16"/>
      <c r="B296" s="267"/>
      <c r="C296" s="268"/>
      <c r="D296" s="236" t="s">
        <v>225</v>
      </c>
      <c r="E296" s="269" t="s">
        <v>19</v>
      </c>
      <c r="F296" s="270" t="s">
        <v>246</v>
      </c>
      <c r="G296" s="268"/>
      <c r="H296" s="271">
        <v>8</v>
      </c>
      <c r="I296" s="272"/>
      <c r="J296" s="268"/>
      <c r="K296" s="268"/>
      <c r="L296" s="273"/>
      <c r="M296" s="274"/>
      <c r="N296" s="275"/>
      <c r="O296" s="275"/>
      <c r="P296" s="275"/>
      <c r="Q296" s="275"/>
      <c r="R296" s="275"/>
      <c r="S296" s="275"/>
      <c r="T296" s="27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77" t="s">
        <v>225</v>
      </c>
      <c r="AU296" s="277" t="s">
        <v>81</v>
      </c>
      <c r="AV296" s="16" t="s">
        <v>221</v>
      </c>
      <c r="AW296" s="16" t="s">
        <v>33</v>
      </c>
      <c r="AX296" s="16" t="s">
        <v>79</v>
      </c>
      <c r="AY296" s="277" t="s">
        <v>214</v>
      </c>
    </row>
    <row r="297" s="2" customFormat="1" ht="16.5" customHeight="1">
      <c r="A297" s="41"/>
      <c r="B297" s="42"/>
      <c r="C297" s="216" t="s">
        <v>576</v>
      </c>
      <c r="D297" s="216" t="s">
        <v>216</v>
      </c>
      <c r="E297" s="217" t="s">
        <v>1849</v>
      </c>
      <c r="F297" s="218" t="s">
        <v>1850</v>
      </c>
      <c r="G297" s="219" t="s">
        <v>702</v>
      </c>
      <c r="H297" s="220">
        <v>6</v>
      </c>
      <c r="I297" s="221"/>
      <c r="J297" s="222">
        <f>ROUND(I297*H297,2)</f>
        <v>0</v>
      </c>
      <c r="K297" s="218" t="s">
        <v>220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0.034680000000000002</v>
      </c>
      <c r="R297" s="225">
        <f>Q297*H297</f>
        <v>0.20808000000000002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338</v>
      </c>
      <c r="AT297" s="227" t="s">
        <v>216</v>
      </c>
      <c r="AU297" s="227" t="s">
        <v>81</v>
      </c>
      <c r="AY297" s="20" t="s">
        <v>214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79</v>
      </c>
      <c r="BK297" s="228">
        <f>ROUND(I297*H297,2)</f>
        <v>0</v>
      </c>
      <c r="BL297" s="20" t="s">
        <v>338</v>
      </c>
      <c r="BM297" s="227" t="s">
        <v>1851</v>
      </c>
    </row>
    <row r="298" s="2" customFormat="1">
      <c r="A298" s="41"/>
      <c r="B298" s="42"/>
      <c r="C298" s="43"/>
      <c r="D298" s="229" t="s">
        <v>223</v>
      </c>
      <c r="E298" s="43"/>
      <c r="F298" s="230" t="s">
        <v>1852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223</v>
      </c>
      <c r="AU298" s="20" t="s">
        <v>81</v>
      </c>
    </row>
    <row r="299" s="13" customFormat="1">
      <c r="A299" s="13"/>
      <c r="B299" s="234"/>
      <c r="C299" s="235"/>
      <c r="D299" s="236" t="s">
        <v>225</v>
      </c>
      <c r="E299" s="237" t="s">
        <v>19</v>
      </c>
      <c r="F299" s="238" t="s">
        <v>1719</v>
      </c>
      <c r="G299" s="235"/>
      <c r="H299" s="239">
        <v>6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225</v>
      </c>
      <c r="AU299" s="245" t="s">
        <v>81</v>
      </c>
      <c r="AV299" s="13" t="s">
        <v>81</v>
      </c>
      <c r="AW299" s="13" t="s">
        <v>33</v>
      </c>
      <c r="AX299" s="13" t="s">
        <v>72</v>
      </c>
      <c r="AY299" s="245" t="s">
        <v>214</v>
      </c>
    </row>
    <row r="300" s="16" customFormat="1">
      <c r="A300" s="16"/>
      <c r="B300" s="267"/>
      <c r="C300" s="268"/>
      <c r="D300" s="236" t="s">
        <v>225</v>
      </c>
      <c r="E300" s="269" t="s">
        <v>19</v>
      </c>
      <c r="F300" s="270" t="s">
        <v>246</v>
      </c>
      <c r="G300" s="268"/>
      <c r="H300" s="271">
        <v>6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7" t="s">
        <v>225</v>
      </c>
      <c r="AU300" s="277" t="s">
        <v>81</v>
      </c>
      <c r="AV300" s="16" t="s">
        <v>221</v>
      </c>
      <c r="AW300" s="16" t="s">
        <v>33</v>
      </c>
      <c r="AX300" s="16" t="s">
        <v>79</v>
      </c>
      <c r="AY300" s="277" t="s">
        <v>214</v>
      </c>
    </row>
    <row r="301" s="2" customFormat="1" ht="24.15" customHeight="1">
      <c r="A301" s="41"/>
      <c r="B301" s="42"/>
      <c r="C301" s="216" t="s">
        <v>590</v>
      </c>
      <c r="D301" s="293" t="s">
        <v>216</v>
      </c>
      <c r="E301" s="217" t="s">
        <v>1853</v>
      </c>
      <c r="F301" s="218" t="s">
        <v>1854</v>
      </c>
      <c r="G301" s="219" t="s">
        <v>702</v>
      </c>
      <c r="H301" s="220">
        <v>2</v>
      </c>
      <c r="I301" s="221"/>
      <c r="J301" s="222">
        <f>ROUND(I301*H301,2)</f>
        <v>0</v>
      </c>
      <c r="K301" s="218" t="s">
        <v>220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0.01736</v>
      </c>
      <c r="R301" s="225">
        <f>Q301*H301</f>
        <v>0.034720000000000001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338</v>
      </c>
      <c r="AT301" s="227" t="s">
        <v>216</v>
      </c>
      <c r="AU301" s="227" t="s">
        <v>81</v>
      </c>
      <c r="AY301" s="20" t="s">
        <v>214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79</v>
      </c>
      <c r="BK301" s="228">
        <f>ROUND(I301*H301,2)</f>
        <v>0</v>
      </c>
      <c r="BL301" s="20" t="s">
        <v>338</v>
      </c>
      <c r="BM301" s="227" t="s">
        <v>1855</v>
      </c>
    </row>
    <row r="302" s="2" customFormat="1">
      <c r="A302" s="41"/>
      <c r="B302" s="42"/>
      <c r="C302" s="43"/>
      <c r="D302" s="229" t="s">
        <v>223</v>
      </c>
      <c r="E302" s="43"/>
      <c r="F302" s="230" t="s">
        <v>1856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223</v>
      </c>
      <c r="AU302" s="20" t="s">
        <v>81</v>
      </c>
    </row>
    <row r="303" s="13" customFormat="1">
      <c r="A303" s="13"/>
      <c r="B303" s="234"/>
      <c r="C303" s="235"/>
      <c r="D303" s="236" t="s">
        <v>225</v>
      </c>
      <c r="E303" s="237" t="s">
        <v>19</v>
      </c>
      <c r="F303" s="238" t="s">
        <v>1857</v>
      </c>
      <c r="G303" s="235"/>
      <c r="H303" s="239">
        <v>2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225</v>
      </c>
      <c r="AU303" s="245" t="s">
        <v>81</v>
      </c>
      <c r="AV303" s="13" t="s">
        <v>81</v>
      </c>
      <c r="AW303" s="13" t="s">
        <v>33</v>
      </c>
      <c r="AX303" s="13" t="s">
        <v>79</v>
      </c>
      <c r="AY303" s="245" t="s">
        <v>214</v>
      </c>
    </row>
    <row r="304" s="2" customFormat="1" ht="24.15" customHeight="1">
      <c r="A304" s="41"/>
      <c r="B304" s="42"/>
      <c r="C304" s="216" t="s">
        <v>597</v>
      </c>
      <c r="D304" s="293" t="s">
        <v>216</v>
      </c>
      <c r="E304" s="217" t="s">
        <v>1858</v>
      </c>
      <c r="F304" s="218" t="s">
        <v>1859</v>
      </c>
      <c r="G304" s="219" t="s">
        <v>702</v>
      </c>
      <c r="H304" s="220">
        <v>6</v>
      </c>
      <c r="I304" s="221"/>
      <c r="J304" s="222">
        <f>ROUND(I304*H304,2)</f>
        <v>0</v>
      </c>
      <c r="K304" s="218" t="s">
        <v>220</v>
      </c>
      <c r="L304" s="47"/>
      <c r="M304" s="223" t="s">
        <v>19</v>
      </c>
      <c r="N304" s="224" t="s">
        <v>43</v>
      </c>
      <c r="O304" s="87"/>
      <c r="P304" s="225">
        <f>O304*H304</f>
        <v>0</v>
      </c>
      <c r="Q304" s="225">
        <v>0.032469999999999999</v>
      </c>
      <c r="R304" s="225">
        <f>Q304*H304</f>
        <v>0.19481999999999999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338</v>
      </c>
      <c r="AT304" s="227" t="s">
        <v>216</v>
      </c>
      <c r="AU304" s="227" t="s">
        <v>81</v>
      </c>
      <c r="AY304" s="20" t="s">
        <v>214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79</v>
      </c>
      <c r="BK304" s="228">
        <f>ROUND(I304*H304,2)</f>
        <v>0</v>
      </c>
      <c r="BL304" s="20" t="s">
        <v>338</v>
      </c>
      <c r="BM304" s="227" t="s">
        <v>1860</v>
      </c>
    </row>
    <row r="305" s="2" customFormat="1">
      <c r="A305" s="41"/>
      <c r="B305" s="42"/>
      <c r="C305" s="43"/>
      <c r="D305" s="229" t="s">
        <v>223</v>
      </c>
      <c r="E305" s="43"/>
      <c r="F305" s="230" t="s">
        <v>1861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223</v>
      </c>
      <c r="AU305" s="20" t="s">
        <v>81</v>
      </c>
    </row>
    <row r="306" s="13" customFormat="1">
      <c r="A306" s="13"/>
      <c r="B306" s="234"/>
      <c r="C306" s="235"/>
      <c r="D306" s="236" t="s">
        <v>225</v>
      </c>
      <c r="E306" s="237" t="s">
        <v>19</v>
      </c>
      <c r="F306" s="238" t="s">
        <v>1719</v>
      </c>
      <c r="G306" s="235"/>
      <c r="H306" s="239">
        <v>6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225</v>
      </c>
      <c r="AU306" s="245" t="s">
        <v>81</v>
      </c>
      <c r="AV306" s="13" t="s">
        <v>81</v>
      </c>
      <c r="AW306" s="13" t="s">
        <v>33</v>
      </c>
      <c r="AX306" s="13" t="s">
        <v>79</v>
      </c>
      <c r="AY306" s="245" t="s">
        <v>214</v>
      </c>
    </row>
    <row r="307" s="2" customFormat="1" ht="24.15" customHeight="1">
      <c r="A307" s="41"/>
      <c r="B307" s="42"/>
      <c r="C307" s="216" t="s">
        <v>609</v>
      </c>
      <c r="D307" s="293" t="s">
        <v>216</v>
      </c>
      <c r="E307" s="217" t="s">
        <v>1862</v>
      </c>
      <c r="F307" s="218" t="s">
        <v>1863</v>
      </c>
      <c r="G307" s="219" t="s">
        <v>702</v>
      </c>
      <c r="H307" s="220">
        <v>6</v>
      </c>
      <c r="I307" s="221"/>
      <c r="J307" s="222">
        <f>ROUND(I307*H307,2)</f>
        <v>0</v>
      </c>
      <c r="K307" s="218" t="s">
        <v>220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0.036459999999999999</v>
      </c>
      <c r="R307" s="225">
        <f>Q307*H307</f>
        <v>0.21876000000000001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338</v>
      </c>
      <c r="AT307" s="227" t="s">
        <v>216</v>
      </c>
      <c r="AU307" s="227" t="s">
        <v>81</v>
      </c>
      <c r="AY307" s="20" t="s">
        <v>214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79</v>
      </c>
      <c r="BK307" s="228">
        <f>ROUND(I307*H307,2)</f>
        <v>0</v>
      </c>
      <c r="BL307" s="20" t="s">
        <v>338</v>
      </c>
      <c r="BM307" s="227" t="s">
        <v>1864</v>
      </c>
    </row>
    <row r="308" s="2" customFormat="1">
      <c r="A308" s="41"/>
      <c r="B308" s="42"/>
      <c r="C308" s="43"/>
      <c r="D308" s="229" t="s">
        <v>223</v>
      </c>
      <c r="E308" s="43"/>
      <c r="F308" s="230" t="s">
        <v>1865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223</v>
      </c>
      <c r="AU308" s="20" t="s">
        <v>81</v>
      </c>
    </row>
    <row r="309" s="13" customFormat="1">
      <c r="A309" s="13"/>
      <c r="B309" s="234"/>
      <c r="C309" s="235"/>
      <c r="D309" s="236" t="s">
        <v>225</v>
      </c>
      <c r="E309" s="237" t="s">
        <v>19</v>
      </c>
      <c r="F309" s="238" t="s">
        <v>1719</v>
      </c>
      <c r="G309" s="235"/>
      <c r="H309" s="239">
        <v>6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225</v>
      </c>
      <c r="AU309" s="245" t="s">
        <v>81</v>
      </c>
      <c r="AV309" s="13" t="s">
        <v>81</v>
      </c>
      <c r="AW309" s="13" t="s">
        <v>33</v>
      </c>
      <c r="AX309" s="13" t="s">
        <v>72</v>
      </c>
      <c r="AY309" s="245" t="s">
        <v>214</v>
      </c>
    </row>
    <row r="310" s="16" customFormat="1">
      <c r="A310" s="16"/>
      <c r="B310" s="267"/>
      <c r="C310" s="268"/>
      <c r="D310" s="236" t="s">
        <v>225</v>
      </c>
      <c r="E310" s="269" t="s">
        <v>19</v>
      </c>
      <c r="F310" s="270" t="s">
        <v>246</v>
      </c>
      <c r="G310" s="268"/>
      <c r="H310" s="271">
        <v>6</v>
      </c>
      <c r="I310" s="272"/>
      <c r="J310" s="268"/>
      <c r="K310" s="268"/>
      <c r="L310" s="273"/>
      <c r="M310" s="274"/>
      <c r="N310" s="275"/>
      <c r="O310" s="275"/>
      <c r="P310" s="275"/>
      <c r="Q310" s="275"/>
      <c r="R310" s="275"/>
      <c r="S310" s="275"/>
      <c r="T310" s="27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77" t="s">
        <v>225</v>
      </c>
      <c r="AU310" s="277" t="s">
        <v>81</v>
      </c>
      <c r="AV310" s="16" t="s">
        <v>221</v>
      </c>
      <c r="AW310" s="16" t="s">
        <v>33</v>
      </c>
      <c r="AX310" s="16" t="s">
        <v>79</v>
      </c>
      <c r="AY310" s="277" t="s">
        <v>214</v>
      </c>
    </row>
    <row r="311" s="2" customFormat="1" ht="16.5" customHeight="1">
      <c r="A311" s="41"/>
      <c r="B311" s="42"/>
      <c r="C311" s="216" t="s">
        <v>614</v>
      </c>
      <c r="D311" s="216" t="s">
        <v>216</v>
      </c>
      <c r="E311" s="217" t="s">
        <v>1866</v>
      </c>
      <c r="F311" s="218" t="s">
        <v>1867</v>
      </c>
      <c r="G311" s="219" t="s">
        <v>702</v>
      </c>
      <c r="H311" s="220">
        <v>17</v>
      </c>
      <c r="I311" s="221"/>
      <c r="J311" s="222">
        <f>ROUND(I311*H311,2)</f>
        <v>0</v>
      </c>
      <c r="K311" s="218" t="s">
        <v>220</v>
      </c>
      <c r="L311" s="47"/>
      <c r="M311" s="223" t="s">
        <v>19</v>
      </c>
      <c r="N311" s="224" t="s">
        <v>43</v>
      </c>
      <c r="O311" s="87"/>
      <c r="P311" s="225">
        <f>O311*H311</f>
        <v>0</v>
      </c>
      <c r="Q311" s="225">
        <v>0.00051999999999999995</v>
      </c>
      <c r="R311" s="225">
        <f>Q311*H311</f>
        <v>0.0088399999999999989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338</v>
      </c>
      <c r="AT311" s="227" t="s">
        <v>216</v>
      </c>
      <c r="AU311" s="227" t="s">
        <v>81</v>
      </c>
      <c r="AY311" s="20" t="s">
        <v>214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79</v>
      </c>
      <c r="BK311" s="228">
        <f>ROUND(I311*H311,2)</f>
        <v>0</v>
      </c>
      <c r="BL311" s="20" t="s">
        <v>338</v>
      </c>
      <c r="BM311" s="227" t="s">
        <v>1868</v>
      </c>
    </row>
    <row r="312" s="2" customFormat="1">
      <c r="A312" s="41"/>
      <c r="B312" s="42"/>
      <c r="C312" s="43"/>
      <c r="D312" s="229" t="s">
        <v>223</v>
      </c>
      <c r="E312" s="43"/>
      <c r="F312" s="230" t="s">
        <v>1869</v>
      </c>
      <c r="G312" s="43"/>
      <c r="H312" s="43"/>
      <c r="I312" s="231"/>
      <c r="J312" s="43"/>
      <c r="K312" s="43"/>
      <c r="L312" s="47"/>
      <c r="M312" s="232"/>
      <c r="N312" s="23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223</v>
      </c>
      <c r="AU312" s="20" t="s">
        <v>81</v>
      </c>
    </row>
    <row r="313" s="13" customFormat="1">
      <c r="A313" s="13"/>
      <c r="B313" s="234"/>
      <c r="C313" s="235"/>
      <c r="D313" s="236" t="s">
        <v>225</v>
      </c>
      <c r="E313" s="237" t="s">
        <v>19</v>
      </c>
      <c r="F313" s="238" t="s">
        <v>1870</v>
      </c>
      <c r="G313" s="235"/>
      <c r="H313" s="239">
        <v>17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225</v>
      </c>
      <c r="AU313" s="245" t="s">
        <v>81</v>
      </c>
      <c r="AV313" s="13" t="s">
        <v>81</v>
      </c>
      <c r="AW313" s="13" t="s">
        <v>33</v>
      </c>
      <c r="AX313" s="13" t="s">
        <v>72</v>
      </c>
      <c r="AY313" s="245" t="s">
        <v>214</v>
      </c>
    </row>
    <row r="314" s="16" customFormat="1">
      <c r="A314" s="16"/>
      <c r="B314" s="267"/>
      <c r="C314" s="268"/>
      <c r="D314" s="236" t="s">
        <v>225</v>
      </c>
      <c r="E314" s="269" t="s">
        <v>19</v>
      </c>
      <c r="F314" s="270" t="s">
        <v>246</v>
      </c>
      <c r="G314" s="268"/>
      <c r="H314" s="271">
        <v>17</v>
      </c>
      <c r="I314" s="272"/>
      <c r="J314" s="268"/>
      <c r="K314" s="268"/>
      <c r="L314" s="273"/>
      <c r="M314" s="274"/>
      <c r="N314" s="275"/>
      <c r="O314" s="275"/>
      <c r="P314" s="275"/>
      <c r="Q314" s="275"/>
      <c r="R314" s="275"/>
      <c r="S314" s="275"/>
      <c r="T314" s="27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7" t="s">
        <v>225</v>
      </c>
      <c r="AU314" s="277" t="s">
        <v>81</v>
      </c>
      <c r="AV314" s="16" t="s">
        <v>221</v>
      </c>
      <c r="AW314" s="16" t="s">
        <v>33</v>
      </c>
      <c r="AX314" s="16" t="s">
        <v>79</v>
      </c>
      <c r="AY314" s="277" t="s">
        <v>214</v>
      </c>
    </row>
    <row r="315" s="2" customFormat="1" ht="16.5" customHeight="1">
      <c r="A315" s="41"/>
      <c r="B315" s="42"/>
      <c r="C315" s="216" t="s">
        <v>618</v>
      </c>
      <c r="D315" s="216" t="s">
        <v>216</v>
      </c>
      <c r="E315" s="217" t="s">
        <v>1871</v>
      </c>
      <c r="F315" s="218" t="s">
        <v>1872</v>
      </c>
      <c r="G315" s="219" t="s">
        <v>702</v>
      </c>
      <c r="H315" s="220">
        <v>3</v>
      </c>
      <c r="I315" s="221"/>
      <c r="J315" s="222">
        <f>ROUND(I315*H315,2)</f>
        <v>0</v>
      </c>
      <c r="K315" s="218" t="s">
        <v>220</v>
      </c>
      <c r="L315" s="47"/>
      <c r="M315" s="223" t="s">
        <v>19</v>
      </c>
      <c r="N315" s="224" t="s">
        <v>43</v>
      </c>
      <c r="O315" s="87"/>
      <c r="P315" s="225">
        <f>O315*H315</f>
        <v>0</v>
      </c>
      <c r="Q315" s="225">
        <v>0.00050000000000000001</v>
      </c>
      <c r="R315" s="225">
        <f>Q315*H315</f>
        <v>0.0015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338</v>
      </c>
      <c r="AT315" s="227" t="s">
        <v>216</v>
      </c>
      <c r="AU315" s="227" t="s">
        <v>81</v>
      </c>
      <c r="AY315" s="20" t="s">
        <v>214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79</v>
      </c>
      <c r="BK315" s="228">
        <f>ROUND(I315*H315,2)</f>
        <v>0</v>
      </c>
      <c r="BL315" s="20" t="s">
        <v>338</v>
      </c>
      <c r="BM315" s="227" t="s">
        <v>1873</v>
      </c>
    </row>
    <row r="316" s="2" customFormat="1">
      <c r="A316" s="41"/>
      <c r="B316" s="42"/>
      <c r="C316" s="43"/>
      <c r="D316" s="229" t="s">
        <v>223</v>
      </c>
      <c r="E316" s="43"/>
      <c r="F316" s="230" t="s">
        <v>1874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223</v>
      </c>
      <c r="AU316" s="20" t="s">
        <v>81</v>
      </c>
    </row>
    <row r="317" s="13" customFormat="1">
      <c r="A317" s="13"/>
      <c r="B317" s="234"/>
      <c r="C317" s="235"/>
      <c r="D317" s="236" t="s">
        <v>225</v>
      </c>
      <c r="E317" s="237" t="s">
        <v>19</v>
      </c>
      <c r="F317" s="238" t="s">
        <v>1875</v>
      </c>
      <c r="G317" s="235"/>
      <c r="H317" s="239">
        <v>3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225</v>
      </c>
      <c r="AU317" s="245" t="s">
        <v>81</v>
      </c>
      <c r="AV317" s="13" t="s">
        <v>81</v>
      </c>
      <c r="AW317" s="13" t="s">
        <v>33</v>
      </c>
      <c r="AX317" s="13" t="s">
        <v>72</v>
      </c>
      <c r="AY317" s="245" t="s">
        <v>214</v>
      </c>
    </row>
    <row r="318" s="16" customFormat="1">
      <c r="A318" s="16"/>
      <c r="B318" s="267"/>
      <c r="C318" s="268"/>
      <c r="D318" s="236" t="s">
        <v>225</v>
      </c>
      <c r="E318" s="269" t="s">
        <v>19</v>
      </c>
      <c r="F318" s="270" t="s">
        <v>246</v>
      </c>
      <c r="G318" s="268"/>
      <c r="H318" s="271">
        <v>3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7" t="s">
        <v>225</v>
      </c>
      <c r="AU318" s="277" t="s">
        <v>81</v>
      </c>
      <c r="AV318" s="16" t="s">
        <v>221</v>
      </c>
      <c r="AW318" s="16" t="s">
        <v>33</v>
      </c>
      <c r="AX318" s="16" t="s">
        <v>79</v>
      </c>
      <c r="AY318" s="277" t="s">
        <v>214</v>
      </c>
    </row>
    <row r="319" s="2" customFormat="1" ht="21.75" customHeight="1">
      <c r="A319" s="41"/>
      <c r="B319" s="42"/>
      <c r="C319" s="216" t="s">
        <v>623</v>
      </c>
      <c r="D319" s="216" t="s">
        <v>216</v>
      </c>
      <c r="E319" s="217" t="s">
        <v>1876</v>
      </c>
      <c r="F319" s="218" t="s">
        <v>1877</v>
      </c>
      <c r="G319" s="219" t="s">
        <v>702</v>
      </c>
      <c r="H319" s="220">
        <v>1</v>
      </c>
      <c r="I319" s="221"/>
      <c r="J319" s="222">
        <f>ROUND(I319*H319,2)</f>
        <v>0</v>
      </c>
      <c r="K319" s="218" t="s">
        <v>220</v>
      </c>
      <c r="L319" s="47"/>
      <c r="M319" s="223" t="s">
        <v>19</v>
      </c>
      <c r="N319" s="224" t="s">
        <v>43</v>
      </c>
      <c r="O319" s="87"/>
      <c r="P319" s="225">
        <f>O319*H319</f>
        <v>0</v>
      </c>
      <c r="Q319" s="225">
        <v>0.014749999999999999</v>
      </c>
      <c r="R319" s="225">
        <f>Q319*H319</f>
        <v>0.014749999999999999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338</v>
      </c>
      <c r="AT319" s="227" t="s">
        <v>216</v>
      </c>
      <c r="AU319" s="227" t="s">
        <v>81</v>
      </c>
      <c r="AY319" s="20" t="s">
        <v>214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79</v>
      </c>
      <c r="BK319" s="228">
        <f>ROUND(I319*H319,2)</f>
        <v>0</v>
      </c>
      <c r="BL319" s="20" t="s">
        <v>338</v>
      </c>
      <c r="BM319" s="227" t="s">
        <v>1878</v>
      </c>
    </row>
    <row r="320" s="2" customFormat="1">
      <c r="A320" s="41"/>
      <c r="B320" s="42"/>
      <c r="C320" s="43"/>
      <c r="D320" s="229" t="s">
        <v>223</v>
      </c>
      <c r="E320" s="43"/>
      <c r="F320" s="230" t="s">
        <v>1879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223</v>
      </c>
      <c r="AU320" s="20" t="s">
        <v>81</v>
      </c>
    </row>
    <row r="321" s="13" customFormat="1">
      <c r="A321" s="13"/>
      <c r="B321" s="234"/>
      <c r="C321" s="235"/>
      <c r="D321" s="236" t="s">
        <v>225</v>
      </c>
      <c r="E321" s="237" t="s">
        <v>19</v>
      </c>
      <c r="F321" s="238" t="s">
        <v>1788</v>
      </c>
      <c r="G321" s="235"/>
      <c r="H321" s="239">
        <v>1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225</v>
      </c>
      <c r="AU321" s="245" t="s">
        <v>81</v>
      </c>
      <c r="AV321" s="13" t="s">
        <v>81</v>
      </c>
      <c r="AW321" s="13" t="s">
        <v>33</v>
      </c>
      <c r="AX321" s="13" t="s">
        <v>72</v>
      </c>
      <c r="AY321" s="245" t="s">
        <v>214</v>
      </c>
    </row>
    <row r="322" s="16" customFormat="1">
      <c r="A322" s="16"/>
      <c r="B322" s="267"/>
      <c r="C322" s="268"/>
      <c r="D322" s="236" t="s">
        <v>225</v>
      </c>
      <c r="E322" s="269" t="s">
        <v>19</v>
      </c>
      <c r="F322" s="270" t="s">
        <v>246</v>
      </c>
      <c r="G322" s="268"/>
      <c r="H322" s="271">
        <v>1</v>
      </c>
      <c r="I322" s="272"/>
      <c r="J322" s="268"/>
      <c r="K322" s="268"/>
      <c r="L322" s="273"/>
      <c r="M322" s="274"/>
      <c r="N322" s="275"/>
      <c r="O322" s="275"/>
      <c r="P322" s="275"/>
      <c r="Q322" s="275"/>
      <c r="R322" s="275"/>
      <c r="S322" s="275"/>
      <c r="T322" s="27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7" t="s">
        <v>225</v>
      </c>
      <c r="AU322" s="277" t="s">
        <v>81</v>
      </c>
      <c r="AV322" s="16" t="s">
        <v>221</v>
      </c>
      <c r="AW322" s="16" t="s">
        <v>33</v>
      </c>
      <c r="AX322" s="16" t="s">
        <v>79</v>
      </c>
      <c r="AY322" s="277" t="s">
        <v>214</v>
      </c>
    </row>
    <row r="323" s="2" customFormat="1" ht="16.5" customHeight="1">
      <c r="A323" s="41"/>
      <c r="B323" s="42"/>
      <c r="C323" s="216" t="s">
        <v>628</v>
      </c>
      <c r="D323" s="216" t="s">
        <v>216</v>
      </c>
      <c r="E323" s="217" t="s">
        <v>1880</v>
      </c>
      <c r="F323" s="218" t="s">
        <v>1881</v>
      </c>
      <c r="G323" s="219" t="s">
        <v>702</v>
      </c>
      <c r="H323" s="220">
        <v>1</v>
      </c>
      <c r="I323" s="221"/>
      <c r="J323" s="222">
        <f>ROUND(I323*H323,2)</f>
        <v>0</v>
      </c>
      <c r="K323" s="218" t="s">
        <v>220</v>
      </c>
      <c r="L323" s="47"/>
      <c r="M323" s="223" t="s">
        <v>19</v>
      </c>
      <c r="N323" s="224" t="s">
        <v>43</v>
      </c>
      <c r="O323" s="87"/>
      <c r="P323" s="225">
        <f>O323*H323</f>
        <v>0</v>
      </c>
      <c r="Q323" s="225">
        <v>0.0019599999999999999</v>
      </c>
      <c r="R323" s="225">
        <f>Q323*H323</f>
        <v>0.0019599999999999999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338</v>
      </c>
      <c r="AT323" s="227" t="s">
        <v>216</v>
      </c>
      <c r="AU323" s="227" t="s">
        <v>81</v>
      </c>
      <c r="AY323" s="20" t="s">
        <v>214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79</v>
      </c>
      <c r="BK323" s="228">
        <f>ROUND(I323*H323,2)</f>
        <v>0</v>
      </c>
      <c r="BL323" s="20" t="s">
        <v>338</v>
      </c>
      <c r="BM323" s="227" t="s">
        <v>1882</v>
      </c>
    </row>
    <row r="324" s="2" customFormat="1">
      <c r="A324" s="41"/>
      <c r="B324" s="42"/>
      <c r="C324" s="43"/>
      <c r="D324" s="229" t="s">
        <v>223</v>
      </c>
      <c r="E324" s="43"/>
      <c r="F324" s="230" t="s">
        <v>1883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223</v>
      </c>
      <c r="AU324" s="20" t="s">
        <v>81</v>
      </c>
    </row>
    <row r="325" s="13" customFormat="1">
      <c r="A325" s="13"/>
      <c r="B325" s="234"/>
      <c r="C325" s="235"/>
      <c r="D325" s="236" t="s">
        <v>225</v>
      </c>
      <c r="E325" s="237" t="s">
        <v>19</v>
      </c>
      <c r="F325" s="238" t="s">
        <v>1788</v>
      </c>
      <c r="G325" s="235"/>
      <c r="H325" s="239">
        <v>1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225</v>
      </c>
      <c r="AU325" s="245" t="s">
        <v>81</v>
      </c>
      <c r="AV325" s="13" t="s">
        <v>81</v>
      </c>
      <c r="AW325" s="13" t="s">
        <v>33</v>
      </c>
      <c r="AX325" s="13" t="s">
        <v>79</v>
      </c>
      <c r="AY325" s="245" t="s">
        <v>214</v>
      </c>
    </row>
    <row r="326" s="2" customFormat="1" ht="16.5" customHeight="1">
      <c r="A326" s="41"/>
      <c r="B326" s="42"/>
      <c r="C326" s="216" t="s">
        <v>635</v>
      </c>
      <c r="D326" s="216" t="s">
        <v>216</v>
      </c>
      <c r="E326" s="217" t="s">
        <v>1884</v>
      </c>
      <c r="F326" s="218" t="s">
        <v>1885</v>
      </c>
      <c r="G326" s="219" t="s">
        <v>702</v>
      </c>
      <c r="H326" s="220">
        <v>21</v>
      </c>
      <c r="I326" s="221"/>
      <c r="J326" s="222">
        <f>ROUND(I326*H326,2)</f>
        <v>0</v>
      </c>
      <c r="K326" s="218" t="s">
        <v>220</v>
      </c>
      <c r="L326" s="47"/>
      <c r="M326" s="223" t="s">
        <v>19</v>
      </c>
      <c r="N326" s="224" t="s">
        <v>43</v>
      </c>
      <c r="O326" s="87"/>
      <c r="P326" s="225">
        <f>O326*H326</f>
        <v>0</v>
      </c>
      <c r="Q326" s="225">
        <v>0.0025400000000000002</v>
      </c>
      <c r="R326" s="225">
        <f>Q326*H326</f>
        <v>0.053340000000000005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338</v>
      </c>
      <c r="AT326" s="227" t="s">
        <v>216</v>
      </c>
      <c r="AU326" s="227" t="s">
        <v>81</v>
      </c>
      <c r="AY326" s="20" t="s">
        <v>214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79</v>
      </c>
      <c r="BK326" s="228">
        <f>ROUND(I326*H326,2)</f>
        <v>0</v>
      </c>
      <c r="BL326" s="20" t="s">
        <v>338</v>
      </c>
      <c r="BM326" s="227" t="s">
        <v>1886</v>
      </c>
    </row>
    <row r="327" s="2" customFormat="1">
      <c r="A327" s="41"/>
      <c r="B327" s="42"/>
      <c r="C327" s="43"/>
      <c r="D327" s="229" t="s">
        <v>223</v>
      </c>
      <c r="E327" s="43"/>
      <c r="F327" s="230" t="s">
        <v>1887</v>
      </c>
      <c r="G327" s="43"/>
      <c r="H327" s="43"/>
      <c r="I327" s="231"/>
      <c r="J327" s="43"/>
      <c r="K327" s="43"/>
      <c r="L327" s="47"/>
      <c r="M327" s="232"/>
      <c r="N327" s="233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223</v>
      </c>
      <c r="AU327" s="20" t="s">
        <v>81</v>
      </c>
    </row>
    <row r="328" s="13" customFormat="1">
      <c r="A328" s="13"/>
      <c r="B328" s="234"/>
      <c r="C328" s="235"/>
      <c r="D328" s="236" t="s">
        <v>225</v>
      </c>
      <c r="E328" s="237" t="s">
        <v>19</v>
      </c>
      <c r="F328" s="238" t="s">
        <v>1844</v>
      </c>
      <c r="G328" s="235"/>
      <c r="H328" s="239">
        <v>21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225</v>
      </c>
      <c r="AU328" s="245" t="s">
        <v>81</v>
      </c>
      <c r="AV328" s="13" t="s">
        <v>81</v>
      </c>
      <c r="AW328" s="13" t="s">
        <v>33</v>
      </c>
      <c r="AX328" s="13" t="s">
        <v>72</v>
      </c>
      <c r="AY328" s="245" t="s">
        <v>214</v>
      </c>
    </row>
    <row r="329" s="16" customFormat="1">
      <c r="A329" s="16"/>
      <c r="B329" s="267"/>
      <c r="C329" s="268"/>
      <c r="D329" s="236" t="s">
        <v>225</v>
      </c>
      <c r="E329" s="269" t="s">
        <v>19</v>
      </c>
      <c r="F329" s="270" t="s">
        <v>246</v>
      </c>
      <c r="G329" s="268"/>
      <c r="H329" s="271">
        <v>21</v>
      </c>
      <c r="I329" s="272"/>
      <c r="J329" s="268"/>
      <c r="K329" s="268"/>
      <c r="L329" s="273"/>
      <c r="M329" s="274"/>
      <c r="N329" s="275"/>
      <c r="O329" s="275"/>
      <c r="P329" s="275"/>
      <c r="Q329" s="275"/>
      <c r="R329" s="275"/>
      <c r="S329" s="275"/>
      <c r="T329" s="27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7" t="s">
        <v>225</v>
      </c>
      <c r="AU329" s="277" t="s">
        <v>81</v>
      </c>
      <c r="AV329" s="16" t="s">
        <v>221</v>
      </c>
      <c r="AW329" s="16" t="s">
        <v>33</v>
      </c>
      <c r="AX329" s="16" t="s">
        <v>79</v>
      </c>
      <c r="AY329" s="277" t="s">
        <v>214</v>
      </c>
    </row>
    <row r="330" s="2" customFormat="1" ht="16.5" customHeight="1">
      <c r="A330" s="41"/>
      <c r="B330" s="42"/>
      <c r="C330" s="216" t="s">
        <v>640</v>
      </c>
      <c r="D330" s="216" t="s">
        <v>216</v>
      </c>
      <c r="E330" s="217" t="s">
        <v>1888</v>
      </c>
      <c r="F330" s="218" t="s">
        <v>1889</v>
      </c>
      <c r="G330" s="219" t="s">
        <v>702</v>
      </c>
      <c r="H330" s="220">
        <v>14</v>
      </c>
      <c r="I330" s="221"/>
      <c r="J330" s="222">
        <f>ROUND(I330*H330,2)</f>
        <v>0</v>
      </c>
      <c r="K330" s="218" t="s">
        <v>220</v>
      </c>
      <c r="L330" s="47"/>
      <c r="M330" s="223" t="s">
        <v>19</v>
      </c>
      <c r="N330" s="224" t="s">
        <v>43</v>
      </c>
      <c r="O330" s="87"/>
      <c r="P330" s="225">
        <f>O330*H330</f>
        <v>0</v>
      </c>
      <c r="Q330" s="225">
        <v>0.0030899999999999999</v>
      </c>
      <c r="R330" s="225">
        <f>Q330*H330</f>
        <v>0.04326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338</v>
      </c>
      <c r="AT330" s="227" t="s">
        <v>216</v>
      </c>
      <c r="AU330" s="227" t="s">
        <v>81</v>
      </c>
      <c r="AY330" s="20" t="s">
        <v>214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79</v>
      </c>
      <c r="BK330" s="228">
        <f>ROUND(I330*H330,2)</f>
        <v>0</v>
      </c>
      <c r="BL330" s="20" t="s">
        <v>338</v>
      </c>
      <c r="BM330" s="227" t="s">
        <v>1890</v>
      </c>
    </row>
    <row r="331" s="2" customFormat="1">
      <c r="A331" s="41"/>
      <c r="B331" s="42"/>
      <c r="C331" s="43"/>
      <c r="D331" s="229" t="s">
        <v>223</v>
      </c>
      <c r="E331" s="43"/>
      <c r="F331" s="230" t="s">
        <v>1891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223</v>
      </c>
      <c r="AU331" s="20" t="s">
        <v>81</v>
      </c>
    </row>
    <row r="332" s="13" customFormat="1">
      <c r="A332" s="13"/>
      <c r="B332" s="234"/>
      <c r="C332" s="235"/>
      <c r="D332" s="236" t="s">
        <v>225</v>
      </c>
      <c r="E332" s="237" t="s">
        <v>19</v>
      </c>
      <c r="F332" s="238" t="s">
        <v>1892</v>
      </c>
      <c r="G332" s="235"/>
      <c r="H332" s="239">
        <v>14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225</v>
      </c>
      <c r="AU332" s="245" t="s">
        <v>81</v>
      </c>
      <c r="AV332" s="13" t="s">
        <v>81</v>
      </c>
      <c r="AW332" s="13" t="s">
        <v>33</v>
      </c>
      <c r="AX332" s="13" t="s">
        <v>72</v>
      </c>
      <c r="AY332" s="245" t="s">
        <v>214</v>
      </c>
    </row>
    <row r="333" s="16" customFormat="1">
      <c r="A333" s="16"/>
      <c r="B333" s="267"/>
      <c r="C333" s="268"/>
      <c r="D333" s="236" t="s">
        <v>225</v>
      </c>
      <c r="E333" s="269" t="s">
        <v>19</v>
      </c>
      <c r="F333" s="270" t="s">
        <v>246</v>
      </c>
      <c r="G333" s="268"/>
      <c r="H333" s="271">
        <v>14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7" t="s">
        <v>225</v>
      </c>
      <c r="AU333" s="277" t="s">
        <v>81</v>
      </c>
      <c r="AV333" s="16" t="s">
        <v>221</v>
      </c>
      <c r="AW333" s="16" t="s">
        <v>33</v>
      </c>
      <c r="AX333" s="16" t="s">
        <v>79</v>
      </c>
      <c r="AY333" s="277" t="s">
        <v>214</v>
      </c>
    </row>
    <row r="334" s="2" customFormat="1" ht="16.5" customHeight="1">
      <c r="A334" s="41"/>
      <c r="B334" s="42"/>
      <c r="C334" s="216" t="s">
        <v>646</v>
      </c>
      <c r="D334" s="216" t="s">
        <v>216</v>
      </c>
      <c r="E334" s="217" t="s">
        <v>1893</v>
      </c>
      <c r="F334" s="218" t="s">
        <v>1894</v>
      </c>
      <c r="G334" s="219" t="s">
        <v>258</v>
      </c>
      <c r="H334" s="220">
        <v>21</v>
      </c>
      <c r="I334" s="221"/>
      <c r="J334" s="222">
        <f>ROUND(I334*H334,2)</f>
        <v>0</v>
      </c>
      <c r="K334" s="218" t="s">
        <v>220</v>
      </c>
      <c r="L334" s="47"/>
      <c r="M334" s="223" t="s">
        <v>19</v>
      </c>
      <c r="N334" s="224" t="s">
        <v>43</v>
      </c>
      <c r="O334" s="87"/>
      <c r="P334" s="225">
        <f>O334*H334</f>
        <v>0</v>
      </c>
      <c r="Q334" s="225">
        <v>0.00024000000000000001</v>
      </c>
      <c r="R334" s="225">
        <f>Q334*H334</f>
        <v>0.0050400000000000002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338</v>
      </c>
      <c r="AT334" s="227" t="s">
        <v>216</v>
      </c>
      <c r="AU334" s="227" t="s">
        <v>81</v>
      </c>
      <c r="AY334" s="20" t="s">
        <v>214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79</v>
      </c>
      <c r="BK334" s="228">
        <f>ROUND(I334*H334,2)</f>
        <v>0</v>
      </c>
      <c r="BL334" s="20" t="s">
        <v>338</v>
      </c>
      <c r="BM334" s="227" t="s">
        <v>1895</v>
      </c>
    </row>
    <row r="335" s="2" customFormat="1">
      <c r="A335" s="41"/>
      <c r="B335" s="42"/>
      <c r="C335" s="43"/>
      <c r="D335" s="229" t="s">
        <v>223</v>
      </c>
      <c r="E335" s="43"/>
      <c r="F335" s="230" t="s">
        <v>1896</v>
      </c>
      <c r="G335" s="43"/>
      <c r="H335" s="43"/>
      <c r="I335" s="231"/>
      <c r="J335" s="43"/>
      <c r="K335" s="43"/>
      <c r="L335" s="47"/>
      <c r="M335" s="232"/>
      <c r="N335" s="233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223</v>
      </c>
      <c r="AU335" s="20" t="s">
        <v>81</v>
      </c>
    </row>
    <row r="336" s="13" customFormat="1">
      <c r="A336" s="13"/>
      <c r="B336" s="234"/>
      <c r="C336" s="235"/>
      <c r="D336" s="236" t="s">
        <v>225</v>
      </c>
      <c r="E336" s="237" t="s">
        <v>19</v>
      </c>
      <c r="F336" s="238" t="s">
        <v>1844</v>
      </c>
      <c r="G336" s="235"/>
      <c r="H336" s="239">
        <v>21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225</v>
      </c>
      <c r="AU336" s="245" t="s">
        <v>81</v>
      </c>
      <c r="AV336" s="13" t="s">
        <v>81</v>
      </c>
      <c r="AW336" s="13" t="s">
        <v>33</v>
      </c>
      <c r="AX336" s="13" t="s">
        <v>72</v>
      </c>
      <c r="AY336" s="245" t="s">
        <v>214</v>
      </c>
    </row>
    <row r="337" s="16" customFormat="1">
      <c r="A337" s="16"/>
      <c r="B337" s="267"/>
      <c r="C337" s="268"/>
      <c r="D337" s="236" t="s">
        <v>225</v>
      </c>
      <c r="E337" s="269" t="s">
        <v>19</v>
      </c>
      <c r="F337" s="270" t="s">
        <v>246</v>
      </c>
      <c r="G337" s="268"/>
      <c r="H337" s="271">
        <v>21</v>
      </c>
      <c r="I337" s="272"/>
      <c r="J337" s="268"/>
      <c r="K337" s="268"/>
      <c r="L337" s="273"/>
      <c r="M337" s="274"/>
      <c r="N337" s="275"/>
      <c r="O337" s="275"/>
      <c r="P337" s="275"/>
      <c r="Q337" s="275"/>
      <c r="R337" s="275"/>
      <c r="S337" s="275"/>
      <c r="T337" s="27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77" t="s">
        <v>225</v>
      </c>
      <c r="AU337" s="277" t="s">
        <v>81</v>
      </c>
      <c r="AV337" s="16" t="s">
        <v>221</v>
      </c>
      <c r="AW337" s="16" t="s">
        <v>33</v>
      </c>
      <c r="AX337" s="16" t="s">
        <v>79</v>
      </c>
      <c r="AY337" s="277" t="s">
        <v>214</v>
      </c>
    </row>
    <row r="338" s="2" customFormat="1" ht="16.5" customHeight="1">
      <c r="A338" s="41"/>
      <c r="B338" s="42"/>
      <c r="C338" s="216" t="s">
        <v>651</v>
      </c>
      <c r="D338" s="216" t="s">
        <v>216</v>
      </c>
      <c r="E338" s="217" t="s">
        <v>1897</v>
      </c>
      <c r="F338" s="218" t="s">
        <v>1898</v>
      </c>
      <c r="G338" s="219" t="s">
        <v>258</v>
      </c>
      <c r="H338" s="220">
        <v>21</v>
      </c>
      <c r="I338" s="221"/>
      <c r="J338" s="222">
        <f>ROUND(I338*H338,2)</f>
        <v>0</v>
      </c>
      <c r="K338" s="218" t="s">
        <v>220</v>
      </c>
      <c r="L338" s="47"/>
      <c r="M338" s="223" t="s">
        <v>19</v>
      </c>
      <c r="N338" s="224" t="s">
        <v>43</v>
      </c>
      <c r="O338" s="87"/>
      <c r="P338" s="225">
        <f>O338*H338</f>
        <v>0</v>
      </c>
      <c r="Q338" s="225">
        <v>0.00031</v>
      </c>
      <c r="R338" s="225">
        <f>Q338*H338</f>
        <v>0.0065100000000000002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338</v>
      </c>
      <c r="AT338" s="227" t="s">
        <v>216</v>
      </c>
      <c r="AU338" s="227" t="s">
        <v>81</v>
      </c>
      <c r="AY338" s="20" t="s">
        <v>214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79</v>
      </c>
      <c r="BK338" s="228">
        <f>ROUND(I338*H338,2)</f>
        <v>0</v>
      </c>
      <c r="BL338" s="20" t="s">
        <v>338</v>
      </c>
      <c r="BM338" s="227" t="s">
        <v>1899</v>
      </c>
    </row>
    <row r="339" s="2" customFormat="1">
      <c r="A339" s="41"/>
      <c r="B339" s="42"/>
      <c r="C339" s="43"/>
      <c r="D339" s="229" t="s">
        <v>223</v>
      </c>
      <c r="E339" s="43"/>
      <c r="F339" s="230" t="s">
        <v>1900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223</v>
      </c>
      <c r="AU339" s="20" t="s">
        <v>81</v>
      </c>
    </row>
    <row r="340" s="13" customFormat="1">
      <c r="A340" s="13"/>
      <c r="B340" s="234"/>
      <c r="C340" s="235"/>
      <c r="D340" s="236" t="s">
        <v>225</v>
      </c>
      <c r="E340" s="237" t="s">
        <v>19</v>
      </c>
      <c r="F340" s="238" t="s">
        <v>1901</v>
      </c>
      <c r="G340" s="235"/>
      <c r="H340" s="239">
        <v>21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225</v>
      </c>
      <c r="AU340" s="245" t="s">
        <v>81</v>
      </c>
      <c r="AV340" s="13" t="s">
        <v>81</v>
      </c>
      <c r="AW340" s="13" t="s">
        <v>33</v>
      </c>
      <c r="AX340" s="13" t="s">
        <v>79</v>
      </c>
      <c r="AY340" s="245" t="s">
        <v>214</v>
      </c>
    </row>
    <row r="341" s="2" customFormat="1" ht="24.15" customHeight="1">
      <c r="A341" s="41"/>
      <c r="B341" s="42"/>
      <c r="C341" s="216" t="s">
        <v>657</v>
      </c>
      <c r="D341" s="216" t="s">
        <v>216</v>
      </c>
      <c r="E341" s="217" t="s">
        <v>706</v>
      </c>
      <c r="F341" s="218" t="s">
        <v>707</v>
      </c>
      <c r="G341" s="219" t="s">
        <v>282</v>
      </c>
      <c r="H341" s="220">
        <v>1.643</v>
      </c>
      <c r="I341" s="221"/>
      <c r="J341" s="222">
        <f>ROUND(I341*H341,2)</f>
        <v>0</v>
      </c>
      <c r="K341" s="218" t="s">
        <v>220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338</v>
      </c>
      <c r="AT341" s="227" t="s">
        <v>216</v>
      </c>
      <c r="AU341" s="227" t="s">
        <v>81</v>
      </c>
      <c r="AY341" s="20" t="s">
        <v>214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79</v>
      </c>
      <c r="BK341" s="228">
        <f>ROUND(I341*H341,2)</f>
        <v>0</v>
      </c>
      <c r="BL341" s="20" t="s">
        <v>338</v>
      </c>
      <c r="BM341" s="227" t="s">
        <v>1902</v>
      </c>
    </row>
    <row r="342" s="2" customFormat="1">
      <c r="A342" s="41"/>
      <c r="B342" s="42"/>
      <c r="C342" s="43"/>
      <c r="D342" s="229" t="s">
        <v>223</v>
      </c>
      <c r="E342" s="43"/>
      <c r="F342" s="230" t="s">
        <v>709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223</v>
      </c>
      <c r="AU342" s="20" t="s">
        <v>81</v>
      </c>
    </row>
    <row r="343" s="2" customFormat="1" ht="24.15" customHeight="1">
      <c r="A343" s="41"/>
      <c r="B343" s="42"/>
      <c r="C343" s="216" t="s">
        <v>662</v>
      </c>
      <c r="D343" s="216" t="s">
        <v>216</v>
      </c>
      <c r="E343" s="217" t="s">
        <v>1903</v>
      </c>
      <c r="F343" s="218" t="s">
        <v>1904</v>
      </c>
      <c r="G343" s="219" t="s">
        <v>282</v>
      </c>
      <c r="H343" s="220">
        <v>1.643</v>
      </c>
      <c r="I343" s="221"/>
      <c r="J343" s="222">
        <f>ROUND(I343*H343,2)</f>
        <v>0</v>
      </c>
      <c r="K343" s="218" t="s">
        <v>220</v>
      </c>
      <c r="L343" s="47"/>
      <c r="M343" s="223" t="s">
        <v>19</v>
      </c>
      <c r="N343" s="224" t="s">
        <v>43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338</v>
      </c>
      <c r="AT343" s="227" t="s">
        <v>216</v>
      </c>
      <c r="AU343" s="227" t="s">
        <v>81</v>
      </c>
      <c r="AY343" s="20" t="s">
        <v>214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79</v>
      </c>
      <c r="BK343" s="228">
        <f>ROUND(I343*H343,2)</f>
        <v>0</v>
      </c>
      <c r="BL343" s="20" t="s">
        <v>338</v>
      </c>
      <c r="BM343" s="227" t="s">
        <v>1905</v>
      </c>
    </row>
    <row r="344" s="2" customFormat="1">
      <c r="A344" s="41"/>
      <c r="B344" s="42"/>
      <c r="C344" s="43"/>
      <c r="D344" s="229" t="s">
        <v>223</v>
      </c>
      <c r="E344" s="43"/>
      <c r="F344" s="230" t="s">
        <v>1906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223</v>
      </c>
      <c r="AU344" s="20" t="s">
        <v>81</v>
      </c>
    </row>
    <row r="345" s="12" customFormat="1" ht="22.8" customHeight="1">
      <c r="A345" s="12"/>
      <c r="B345" s="200"/>
      <c r="C345" s="201"/>
      <c r="D345" s="202" t="s">
        <v>71</v>
      </c>
      <c r="E345" s="214" t="s">
        <v>1907</v>
      </c>
      <c r="F345" s="214" t="s">
        <v>1908</v>
      </c>
      <c r="G345" s="201"/>
      <c r="H345" s="201"/>
      <c r="I345" s="204"/>
      <c r="J345" s="215">
        <f>BK345</f>
        <v>0</v>
      </c>
      <c r="K345" s="201"/>
      <c r="L345" s="206"/>
      <c r="M345" s="207"/>
      <c r="N345" s="208"/>
      <c r="O345" s="208"/>
      <c r="P345" s="209">
        <f>SUM(P346:P364)</f>
        <v>0</v>
      </c>
      <c r="Q345" s="208"/>
      <c r="R345" s="209">
        <f>SUM(R346:R364)</f>
        <v>0.25874999999999998</v>
      </c>
      <c r="S345" s="208"/>
      <c r="T345" s="210">
        <f>SUM(T346:T364)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1" t="s">
        <v>81</v>
      </c>
      <c r="AT345" s="212" t="s">
        <v>71</v>
      </c>
      <c r="AU345" s="212" t="s">
        <v>79</v>
      </c>
      <c r="AY345" s="211" t="s">
        <v>214</v>
      </c>
      <c r="BK345" s="213">
        <f>SUM(BK346:BK364)</f>
        <v>0</v>
      </c>
    </row>
    <row r="346" s="2" customFormat="1" ht="24.15" customHeight="1">
      <c r="A346" s="41"/>
      <c r="B346" s="42"/>
      <c r="C346" s="216" t="s">
        <v>418</v>
      </c>
      <c r="D346" s="294" t="s">
        <v>216</v>
      </c>
      <c r="E346" s="217" t="s">
        <v>1909</v>
      </c>
      <c r="F346" s="218" t="s">
        <v>1910</v>
      </c>
      <c r="G346" s="219" t="s">
        <v>702</v>
      </c>
      <c r="H346" s="220">
        <v>15</v>
      </c>
      <c r="I346" s="221"/>
      <c r="J346" s="222">
        <f>ROUND(I346*H346,2)</f>
        <v>0</v>
      </c>
      <c r="K346" s="218" t="s">
        <v>220</v>
      </c>
      <c r="L346" s="47"/>
      <c r="M346" s="223" t="s">
        <v>19</v>
      </c>
      <c r="N346" s="224" t="s">
        <v>43</v>
      </c>
      <c r="O346" s="87"/>
      <c r="P346" s="225">
        <f>O346*H346</f>
        <v>0</v>
      </c>
      <c r="Q346" s="225">
        <v>0.0166</v>
      </c>
      <c r="R346" s="225">
        <f>Q346*H346</f>
        <v>0.249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338</v>
      </c>
      <c r="AT346" s="227" t="s">
        <v>216</v>
      </c>
      <c r="AU346" s="227" t="s">
        <v>81</v>
      </c>
      <c r="AY346" s="20" t="s">
        <v>214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79</v>
      </c>
      <c r="BK346" s="228">
        <f>ROUND(I346*H346,2)</f>
        <v>0</v>
      </c>
      <c r="BL346" s="20" t="s">
        <v>338</v>
      </c>
      <c r="BM346" s="227" t="s">
        <v>1911</v>
      </c>
    </row>
    <row r="347" s="2" customFormat="1">
      <c r="A347" s="41"/>
      <c r="B347" s="42"/>
      <c r="C347" s="43"/>
      <c r="D347" s="229" t="s">
        <v>223</v>
      </c>
      <c r="E347" s="43"/>
      <c r="F347" s="230" t="s">
        <v>1912</v>
      </c>
      <c r="G347" s="43"/>
      <c r="H347" s="43"/>
      <c r="I347" s="231"/>
      <c r="J347" s="43"/>
      <c r="K347" s="43"/>
      <c r="L347" s="47"/>
      <c r="M347" s="232"/>
      <c r="N347" s="233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223</v>
      </c>
      <c r="AU347" s="20" t="s">
        <v>81</v>
      </c>
    </row>
    <row r="348" s="13" customFormat="1">
      <c r="A348" s="13"/>
      <c r="B348" s="234"/>
      <c r="C348" s="235"/>
      <c r="D348" s="236" t="s">
        <v>225</v>
      </c>
      <c r="E348" s="237" t="s">
        <v>19</v>
      </c>
      <c r="F348" s="238" t="s">
        <v>1818</v>
      </c>
      <c r="G348" s="235"/>
      <c r="H348" s="239">
        <v>14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225</v>
      </c>
      <c r="AU348" s="245" t="s">
        <v>81</v>
      </c>
      <c r="AV348" s="13" t="s">
        <v>81</v>
      </c>
      <c r="AW348" s="13" t="s">
        <v>33</v>
      </c>
      <c r="AX348" s="13" t="s">
        <v>72</v>
      </c>
      <c r="AY348" s="245" t="s">
        <v>214</v>
      </c>
    </row>
    <row r="349" s="13" customFormat="1">
      <c r="A349" s="13"/>
      <c r="B349" s="234"/>
      <c r="C349" s="235"/>
      <c r="D349" s="236" t="s">
        <v>225</v>
      </c>
      <c r="E349" s="237" t="s">
        <v>19</v>
      </c>
      <c r="F349" s="238" t="s">
        <v>1913</v>
      </c>
      <c r="G349" s="235"/>
      <c r="H349" s="239">
        <v>1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225</v>
      </c>
      <c r="AU349" s="245" t="s">
        <v>81</v>
      </c>
      <c r="AV349" s="13" t="s">
        <v>81</v>
      </c>
      <c r="AW349" s="13" t="s">
        <v>33</v>
      </c>
      <c r="AX349" s="13" t="s">
        <v>72</v>
      </c>
      <c r="AY349" s="245" t="s">
        <v>214</v>
      </c>
    </row>
    <row r="350" s="16" customFormat="1">
      <c r="A350" s="16"/>
      <c r="B350" s="267"/>
      <c r="C350" s="268"/>
      <c r="D350" s="236" t="s">
        <v>225</v>
      </c>
      <c r="E350" s="269" t="s">
        <v>19</v>
      </c>
      <c r="F350" s="270" t="s">
        <v>246</v>
      </c>
      <c r="G350" s="268"/>
      <c r="H350" s="271">
        <v>15</v>
      </c>
      <c r="I350" s="272"/>
      <c r="J350" s="268"/>
      <c r="K350" s="268"/>
      <c r="L350" s="273"/>
      <c r="M350" s="274"/>
      <c r="N350" s="275"/>
      <c r="O350" s="275"/>
      <c r="P350" s="275"/>
      <c r="Q350" s="275"/>
      <c r="R350" s="275"/>
      <c r="S350" s="275"/>
      <c r="T350" s="27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77" t="s">
        <v>225</v>
      </c>
      <c r="AU350" s="277" t="s">
        <v>81</v>
      </c>
      <c r="AV350" s="16" t="s">
        <v>221</v>
      </c>
      <c r="AW350" s="16" t="s">
        <v>33</v>
      </c>
      <c r="AX350" s="16" t="s">
        <v>79</v>
      </c>
      <c r="AY350" s="277" t="s">
        <v>214</v>
      </c>
    </row>
    <row r="351" s="2" customFormat="1" ht="16.5" customHeight="1">
      <c r="A351" s="41"/>
      <c r="B351" s="42"/>
      <c r="C351" s="216" t="s">
        <v>676</v>
      </c>
      <c r="D351" s="294" t="s">
        <v>216</v>
      </c>
      <c r="E351" s="217" t="s">
        <v>1914</v>
      </c>
      <c r="F351" s="218" t="s">
        <v>1915</v>
      </c>
      <c r="G351" s="219" t="s">
        <v>702</v>
      </c>
      <c r="H351" s="220">
        <v>15</v>
      </c>
      <c r="I351" s="221"/>
      <c r="J351" s="222">
        <f>ROUND(I351*H351,2)</f>
        <v>0</v>
      </c>
      <c r="K351" s="218" t="s">
        <v>220</v>
      </c>
      <c r="L351" s="47"/>
      <c r="M351" s="223" t="s">
        <v>19</v>
      </c>
      <c r="N351" s="224" t="s">
        <v>43</v>
      </c>
      <c r="O351" s="87"/>
      <c r="P351" s="225">
        <f>O351*H351</f>
        <v>0</v>
      </c>
      <c r="Q351" s="225">
        <v>0.00014999999999999999</v>
      </c>
      <c r="R351" s="225">
        <f>Q351*H351</f>
        <v>0.0022499999999999998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338</v>
      </c>
      <c r="AT351" s="227" t="s">
        <v>216</v>
      </c>
      <c r="AU351" s="227" t="s">
        <v>81</v>
      </c>
      <c r="AY351" s="20" t="s">
        <v>214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79</v>
      </c>
      <c r="BK351" s="228">
        <f>ROUND(I351*H351,2)</f>
        <v>0</v>
      </c>
      <c r="BL351" s="20" t="s">
        <v>338</v>
      </c>
      <c r="BM351" s="227" t="s">
        <v>1916</v>
      </c>
    </row>
    <row r="352" s="2" customFormat="1">
      <c r="A352" s="41"/>
      <c r="B352" s="42"/>
      <c r="C352" s="43"/>
      <c r="D352" s="229" t="s">
        <v>223</v>
      </c>
      <c r="E352" s="43"/>
      <c r="F352" s="230" t="s">
        <v>1917</v>
      </c>
      <c r="G352" s="43"/>
      <c r="H352" s="43"/>
      <c r="I352" s="231"/>
      <c r="J352" s="43"/>
      <c r="K352" s="43"/>
      <c r="L352" s="47"/>
      <c r="M352" s="232"/>
      <c r="N352" s="233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223</v>
      </c>
      <c r="AU352" s="20" t="s">
        <v>81</v>
      </c>
    </row>
    <row r="353" s="13" customFormat="1">
      <c r="A353" s="13"/>
      <c r="B353" s="234"/>
      <c r="C353" s="235"/>
      <c r="D353" s="236" t="s">
        <v>225</v>
      </c>
      <c r="E353" s="237" t="s">
        <v>19</v>
      </c>
      <c r="F353" s="238" t="s">
        <v>1818</v>
      </c>
      <c r="G353" s="235"/>
      <c r="H353" s="239">
        <v>14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225</v>
      </c>
      <c r="AU353" s="245" t="s">
        <v>81</v>
      </c>
      <c r="AV353" s="13" t="s">
        <v>81</v>
      </c>
      <c r="AW353" s="13" t="s">
        <v>33</v>
      </c>
      <c r="AX353" s="13" t="s">
        <v>72</v>
      </c>
      <c r="AY353" s="245" t="s">
        <v>214</v>
      </c>
    </row>
    <row r="354" s="13" customFormat="1">
      <c r="A354" s="13"/>
      <c r="B354" s="234"/>
      <c r="C354" s="235"/>
      <c r="D354" s="236" t="s">
        <v>225</v>
      </c>
      <c r="E354" s="237" t="s">
        <v>19</v>
      </c>
      <c r="F354" s="238" t="s">
        <v>1913</v>
      </c>
      <c r="G354" s="235"/>
      <c r="H354" s="239">
        <v>1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225</v>
      </c>
      <c r="AU354" s="245" t="s">
        <v>81</v>
      </c>
      <c r="AV354" s="13" t="s">
        <v>81</v>
      </c>
      <c r="AW354" s="13" t="s">
        <v>33</v>
      </c>
      <c r="AX354" s="13" t="s">
        <v>72</v>
      </c>
      <c r="AY354" s="245" t="s">
        <v>214</v>
      </c>
    </row>
    <row r="355" s="16" customFormat="1">
      <c r="A355" s="16"/>
      <c r="B355" s="267"/>
      <c r="C355" s="268"/>
      <c r="D355" s="236" t="s">
        <v>225</v>
      </c>
      <c r="E355" s="269" t="s">
        <v>19</v>
      </c>
      <c r="F355" s="270" t="s">
        <v>246</v>
      </c>
      <c r="G355" s="268"/>
      <c r="H355" s="271">
        <v>15</v>
      </c>
      <c r="I355" s="272"/>
      <c r="J355" s="268"/>
      <c r="K355" s="268"/>
      <c r="L355" s="273"/>
      <c r="M355" s="274"/>
      <c r="N355" s="275"/>
      <c r="O355" s="275"/>
      <c r="P355" s="275"/>
      <c r="Q355" s="275"/>
      <c r="R355" s="275"/>
      <c r="S355" s="275"/>
      <c r="T355" s="27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7" t="s">
        <v>225</v>
      </c>
      <c r="AU355" s="277" t="s">
        <v>81</v>
      </c>
      <c r="AV355" s="16" t="s">
        <v>221</v>
      </c>
      <c r="AW355" s="16" t="s">
        <v>33</v>
      </c>
      <c r="AX355" s="16" t="s">
        <v>79</v>
      </c>
      <c r="AY355" s="277" t="s">
        <v>214</v>
      </c>
    </row>
    <row r="356" s="2" customFormat="1" ht="16.5" customHeight="1">
      <c r="A356" s="41"/>
      <c r="B356" s="42"/>
      <c r="C356" s="216" t="s">
        <v>441</v>
      </c>
      <c r="D356" s="294" t="s">
        <v>216</v>
      </c>
      <c r="E356" s="217" t="s">
        <v>1918</v>
      </c>
      <c r="F356" s="218" t="s">
        <v>1919</v>
      </c>
      <c r="G356" s="219" t="s">
        <v>702</v>
      </c>
      <c r="H356" s="220">
        <v>15</v>
      </c>
      <c r="I356" s="221"/>
      <c r="J356" s="222">
        <f>ROUND(I356*H356,2)</f>
        <v>0</v>
      </c>
      <c r="K356" s="218" t="s">
        <v>220</v>
      </c>
      <c r="L356" s="47"/>
      <c r="M356" s="223" t="s">
        <v>19</v>
      </c>
      <c r="N356" s="224" t="s">
        <v>43</v>
      </c>
      <c r="O356" s="87"/>
      <c r="P356" s="225">
        <f>O356*H356</f>
        <v>0</v>
      </c>
      <c r="Q356" s="225">
        <v>0.00050000000000000001</v>
      </c>
      <c r="R356" s="225">
        <f>Q356*H356</f>
        <v>0.0074999999999999997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338</v>
      </c>
      <c r="AT356" s="227" t="s">
        <v>216</v>
      </c>
      <c r="AU356" s="227" t="s">
        <v>81</v>
      </c>
      <c r="AY356" s="20" t="s">
        <v>214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79</v>
      </c>
      <c r="BK356" s="228">
        <f>ROUND(I356*H356,2)</f>
        <v>0</v>
      </c>
      <c r="BL356" s="20" t="s">
        <v>338</v>
      </c>
      <c r="BM356" s="227" t="s">
        <v>1920</v>
      </c>
    </row>
    <row r="357" s="2" customFormat="1">
      <c r="A357" s="41"/>
      <c r="B357" s="42"/>
      <c r="C357" s="43"/>
      <c r="D357" s="229" t="s">
        <v>223</v>
      </c>
      <c r="E357" s="43"/>
      <c r="F357" s="230" t="s">
        <v>1921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223</v>
      </c>
      <c r="AU357" s="20" t="s">
        <v>81</v>
      </c>
    </row>
    <row r="358" s="13" customFormat="1">
      <c r="A358" s="13"/>
      <c r="B358" s="234"/>
      <c r="C358" s="235"/>
      <c r="D358" s="236" t="s">
        <v>225</v>
      </c>
      <c r="E358" s="237" t="s">
        <v>19</v>
      </c>
      <c r="F358" s="238" t="s">
        <v>1818</v>
      </c>
      <c r="G358" s="235"/>
      <c r="H358" s="239">
        <v>14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225</v>
      </c>
      <c r="AU358" s="245" t="s">
        <v>81</v>
      </c>
      <c r="AV358" s="13" t="s">
        <v>81</v>
      </c>
      <c r="AW358" s="13" t="s">
        <v>33</v>
      </c>
      <c r="AX358" s="13" t="s">
        <v>72</v>
      </c>
      <c r="AY358" s="245" t="s">
        <v>214</v>
      </c>
    </row>
    <row r="359" s="13" customFormat="1">
      <c r="A359" s="13"/>
      <c r="B359" s="234"/>
      <c r="C359" s="235"/>
      <c r="D359" s="236" t="s">
        <v>225</v>
      </c>
      <c r="E359" s="237" t="s">
        <v>19</v>
      </c>
      <c r="F359" s="238" t="s">
        <v>1913</v>
      </c>
      <c r="G359" s="235"/>
      <c r="H359" s="239">
        <v>1</v>
      </c>
      <c r="I359" s="240"/>
      <c r="J359" s="235"/>
      <c r="K359" s="235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225</v>
      </c>
      <c r="AU359" s="245" t="s">
        <v>81</v>
      </c>
      <c r="AV359" s="13" t="s">
        <v>81</v>
      </c>
      <c r="AW359" s="13" t="s">
        <v>33</v>
      </c>
      <c r="AX359" s="13" t="s">
        <v>72</v>
      </c>
      <c r="AY359" s="245" t="s">
        <v>214</v>
      </c>
    </row>
    <row r="360" s="16" customFormat="1">
      <c r="A360" s="16"/>
      <c r="B360" s="267"/>
      <c r="C360" s="268"/>
      <c r="D360" s="236" t="s">
        <v>225</v>
      </c>
      <c r="E360" s="269" t="s">
        <v>19</v>
      </c>
      <c r="F360" s="270" t="s">
        <v>246</v>
      </c>
      <c r="G360" s="268"/>
      <c r="H360" s="271">
        <v>15</v>
      </c>
      <c r="I360" s="272"/>
      <c r="J360" s="268"/>
      <c r="K360" s="268"/>
      <c r="L360" s="273"/>
      <c r="M360" s="274"/>
      <c r="N360" s="275"/>
      <c r="O360" s="275"/>
      <c r="P360" s="275"/>
      <c r="Q360" s="275"/>
      <c r="R360" s="275"/>
      <c r="S360" s="275"/>
      <c r="T360" s="27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77" t="s">
        <v>225</v>
      </c>
      <c r="AU360" s="277" t="s">
        <v>81</v>
      </c>
      <c r="AV360" s="16" t="s">
        <v>221</v>
      </c>
      <c r="AW360" s="16" t="s">
        <v>33</v>
      </c>
      <c r="AX360" s="16" t="s">
        <v>79</v>
      </c>
      <c r="AY360" s="277" t="s">
        <v>214</v>
      </c>
    </row>
    <row r="361" s="2" customFormat="1" ht="24.15" customHeight="1">
      <c r="A361" s="41"/>
      <c r="B361" s="42"/>
      <c r="C361" s="216" t="s">
        <v>683</v>
      </c>
      <c r="D361" s="216" t="s">
        <v>216</v>
      </c>
      <c r="E361" s="217" t="s">
        <v>1922</v>
      </c>
      <c r="F361" s="218" t="s">
        <v>1923</v>
      </c>
      <c r="G361" s="219" t="s">
        <v>282</v>
      </c>
      <c r="H361" s="220">
        <v>0.25900000000000001</v>
      </c>
      <c r="I361" s="221"/>
      <c r="J361" s="222">
        <f>ROUND(I361*H361,2)</f>
        <v>0</v>
      </c>
      <c r="K361" s="218" t="s">
        <v>220</v>
      </c>
      <c r="L361" s="47"/>
      <c r="M361" s="223" t="s">
        <v>19</v>
      </c>
      <c r="N361" s="224" t="s">
        <v>43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338</v>
      </c>
      <c r="AT361" s="227" t="s">
        <v>216</v>
      </c>
      <c r="AU361" s="227" t="s">
        <v>81</v>
      </c>
      <c r="AY361" s="20" t="s">
        <v>214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79</v>
      </c>
      <c r="BK361" s="228">
        <f>ROUND(I361*H361,2)</f>
        <v>0</v>
      </c>
      <c r="BL361" s="20" t="s">
        <v>338</v>
      </c>
      <c r="BM361" s="227" t="s">
        <v>1924</v>
      </c>
    </row>
    <row r="362" s="2" customFormat="1">
      <c r="A362" s="41"/>
      <c r="B362" s="42"/>
      <c r="C362" s="43"/>
      <c r="D362" s="229" t="s">
        <v>223</v>
      </c>
      <c r="E362" s="43"/>
      <c r="F362" s="230" t="s">
        <v>1925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223</v>
      </c>
      <c r="AU362" s="20" t="s">
        <v>81</v>
      </c>
    </row>
    <row r="363" s="2" customFormat="1" ht="24.15" customHeight="1">
      <c r="A363" s="41"/>
      <c r="B363" s="42"/>
      <c r="C363" s="216" t="s">
        <v>687</v>
      </c>
      <c r="D363" s="216" t="s">
        <v>216</v>
      </c>
      <c r="E363" s="217" t="s">
        <v>1926</v>
      </c>
      <c r="F363" s="218" t="s">
        <v>1927</v>
      </c>
      <c r="G363" s="219" t="s">
        <v>282</v>
      </c>
      <c r="H363" s="220">
        <v>0.25900000000000001</v>
      </c>
      <c r="I363" s="221"/>
      <c r="J363" s="222">
        <f>ROUND(I363*H363,2)</f>
        <v>0</v>
      </c>
      <c r="K363" s="218" t="s">
        <v>220</v>
      </c>
      <c r="L363" s="47"/>
      <c r="M363" s="223" t="s">
        <v>19</v>
      </c>
      <c r="N363" s="224" t="s">
        <v>43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338</v>
      </c>
      <c r="AT363" s="227" t="s">
        <v>216</v>
      </c>
      <c r="AU363" s="227" t="s">
        <v>81</v>
      </c>
      <c r="AY363" s="20" t="s">
        <v>214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79</v>
      </c>
      <c r="BK363" s="228">
        <f>ROUND(I363*H363,2)</f>
        <v>0</v>
      </c>
      <c r="BL363" s="20" t="s">
        <v>338</v>
      </c>
      <c r="BM363" s="227" t="s">
        <v>1928</v>
      </c>
    </row>
    <row r="364" s="2" customFormat="1">
      <c r="A364" s="41"/>
      <c r="B364" s="42"/>
      <c r="C364" s="43"/>
      <c r="D364" s="229" t="s">
        <v>223</v>
      </c>
      <c r="E364" s="43"/>
      <c r="F364" s="230" t="s">
        <v>1929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223</v>
      </c>
      <c r="AU364" s="20" t="s">
        <v>81</v>
      </c>
    </row>
    <row r="365" s="12" customFormat="1" ht="22.8" customHeight="1">
      <c r="A365" s="12"/>
      <c r="B365" s="200"/>
      <c r="C365" s="201"/>
      <c r="D365" s="202" t="s">
        <v>71</v>
      </c>
      <c r="E365" s="214" t="s">
        <v>1930</v>
      </c>
      <c r="F365" s="214" t="s">
        <v>1931</v>
      </c>
      <c r="G365" s="201"/>
      <c r="H365" s="201"/>
      <c r="I365" s="204"/>
      <c r="J365" s="215">
        <f>BK365</f>
        <v>0</v>
      </c>
      <c r="K365" s="201"/>
      <c r="L365" s="206"/>
      <c r="M365" s="207"/>
      <c r="N365" s="208"/>
      <c r="O365" s="208"/>
      <c r="P365" s="209">
        <f>SUM(P366:P375)</f>
        <v>0</v>
      </c>
      <c r="Q365" s="208"/>
      <c r="R365" s="209">
        <f>SUM(R366:R375)</f>
        <v>0.00050000000000000001</v>
      </c>
      <c r="S365" s="208"/>
      <c r="T365" s="210">
        <f>SUM(T366:T375)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1" t="s">
        <v>81</v>
      </c>
      <c r="AT365" s="212" t="s">
        <v>71</v>
      </c>
      <c r="AU365" s="212" t="s">
        <v>79</v>
      </c>
      <c r="AY365" s="211" t="s">
        <v>214</v>
      </c>
      <c r="BK365" s="213">
        <f>SUM(BK366:BK375)</f>
        <v>0</v>
      </c>
    </row>
    <row r="366" s="2" customFormat="1" ht="16.5" customHeight="1">
      <c r="A366" s="41"/>
      <c r="B366" s="42"/>
      <c r="C366" s="216" t="s">
        <v>691</v>
      </c>
      <c r="D366" s="293" t="s">
        <v>216</v>
      </c>
      <c r="E366" s="217" t="s">
        <v>1932</v>
      </c>
      <c r="F366" s="218" t="s">
        <v>1933</v>
      </c>
      <c r="G366" s="219" t="s">
        <v>258</v>
      </c>
      <c r="H366" s="220">
        <v>2</v>
      </c>
      <c r="I366" s="221"/>
      <c r="J366" s="222">
        <f>ROUND(I366*H366,2)</f>
        <v>0</v>
      </c>
      <c r="K366" s="218" t="s">
        <v>220</v>
      </c>
      <c r="L366" s="47"/>
      <c r="M366" s="223" t="s">
        <v>19</v>
      </c>
      <c r="N366" s="224" t="s">
        <v>43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338</v>
      </c>
      <c r="AT366" s="227" t="s">
        <v>216</v>
      </c>
      <c r="AU366" s="227" t="s">
        <v>81</v>
      </c>
      <c r="AY366" s="20" t="s">
        <v>214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79</v>
      </c>
      <c r="BK366" s="228">
        <f>ROUND(I366*H366,2)</f>
        <v>0</v>
      </c>
      <c r="BL366" s="20" t="s">
        <v>338</v>
      </c>
      <c r="BM366" s="227" t="s">
        <v>1934</v>
      </c>
    </row>
    <row r="367" s="2" customFormat="1">
      <c r="A367" s="41"/>
      <c r="B367" s="42"/>
      <c r="C367" s="43"/>
      <c r="D367" s="229" t="s">
        <v>223</v>
      </c>
      <c r="E367" s="43"/>
      <c r="F367" s="230" t="s">
        <v>1935</v>
      </c>
      <c r="G367" s="43"/>
      <c r="H367" s="43"/>
      <c r="I367" s="231"/>
      <c r="J367" s="43"/>
      <c r="K367" s="43"/>
      <c r="L367" s="47"/>
      <c r="M367" s="232"/>
      <c r="N367" s="233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223</v>
      </c>
      <c r="AU367" s="20" t="s">
        <v>81</v>
      </c>
    </row>
    <row r="368" s="13" customFormat="1">
      <c r="A368" s="13"/>
      <c r="B368" s="234"/>
      <c r="C368" s="235"/>
      <c r="D368" s="236" t="s">
        <v>225</v>
      </c>
      <c r="E368" s="237" t="s">
        <v>19</v>
      </c>
      <c r="F368" s="238" t="s">
        <v>1788</v>
      </c>
      <c r="G368" s="235"/>
      <c r="H368" s="239">
        <v>1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225</v>
      </c>
      <c r="AU368" s="245" t="s">
        <v>81</v>
      </c>
      <c r="AV368" s="13" t="s">
        <v>81</v>
      </c>
      <c r="AW368" s="13" t="s">
        <v>33</v>
      </c>
      <c r="AX368" s="13" t="s">
        <v>72</v>
      </c>
      <c r="AY368" s="245" t="s">
        <v>214</v>
      </c>
    </row>
    <row r="369" s="13" customFormat="1">
      <c r="A369" s="13"/>
      <c r="B369" s="234"/>
      <c r="C369" s="235"/>
      <c r="D369" s="236" t="s">
        <v>225</v>
      </c>
      <c r="E369" s="237" t="s">
        <v>19</v>
      </c>
      <c r="F369" s="238" t="s">
        <v>1936</v>
      </c>
      <c r="G369" s="235"/>
      <c r="H369" s="239">
        <v>1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225</v>
      </c>
      <c r="AU369" s="245" t="s">
        <v>81</v>
      </c>
      <c r="AV369" s="13" t="s">
        <v>81</v>
      </c>
      <c r="AW369" s="13" t="s">
        <v>33</v>
      </c>
      <c r="AX369" s="13" t="s">
        <v>72</v>
      </c>
      <c r="AY369" s="245" t="s">
        <v>214</v>
      </c>
    </row>
    <row r="370" s="16" customFormat="1">
      <c r="A370" s="16"/>
      <c r="B370" s="267"/>
      <c r="C370" s="268"/>
      <c r="D370" s="236" t="s">
        <v>225</v>
      </c>
      <c r="E370" s="269" t="s">
        <v>19</v>
      </c>
      <c r="F370" s="270" t="s">
        <v>246</v>
      </c>
      <c r="G370" s="268"/>
      <c r="H370" s="271">
        <v>2</v>
      </c>
      <c r="I370" s="272"/>
      <c r="J370" s="268"/>
      <c r="K370" s="268"/>
      <c r="L370" s="273"/>
      <c r="M370" s="274"/>
      <c r="N370" s="275"/>
      <c r="O370" s="275"/>
      <c r="P370" s="275"/>
      <c r="Q370" s="275"/>
      <c r="R370" s="275"/>
      <c r="S370" s="275"/>
      <c r="T370" s="27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7" t="s">
        <v>225</v>
      </c>
      <c r="AU370" s="277" t="s">
        <v>81</v>
      </c>
      <c r="AV370" s="16" t="s">
        <v>221</v>
      </c>
      <c r="AW370" s="16" t="s">
        <v>33</v>
      </c>
      <c r="AX370" s="16" t="s">
        <v>79</v>
      </c>
      <c r="AY370" s="277" t="s">
        <v>214</v>
      </c>
    </row>
    <row r="371" s="2" customFormat="1" ht="16.5" customHeight="1">
      <c r="A371" s="41"/>
      <c r="B371" s="42"/>
      <c r="C371" s="278" t="s">
        <v>695</v>
      </c>
      <c r="D371" s="295" t="s">
        <v>300</v>
      </c>
      <c r="E371" s="279" t="s">
        <v>1937</v>
      </c>
      <c r="F371" s="280" t="s">
        <v>1938</v>
      </c>
      <c r="G371" s="281" t="s">
        <v>258</v>
      </c>
      <c r="H371" s="282">
        <v>2</v>
      </c>
      <c r="I371" s="283"/>
      <c r="J371" s="284">
        <f>ROUND(I371*H371,2)</f>
        <v>0</v>
      </c>
      <c r="K371" s="280" t="s">
        <v>220</v>
      </c>
      <c r="L371" s="285"/>
      <c r="M371" s="286" t="s">
        <v>19</v>
      </c>
      <c r="N371" s="287" t="s">
        <v>43</v>
      </c>
      <c r="O371" s="87"/>
      <c r="P371" s="225">
        <f>O371*H371</f>
        <v>0</v>
      </c>
      <c r="Q371" s="225">
        <v>0.00025000000000000001</v>
      </c>
      <c r="R371" s="225">
        <f>Q371*H371</f>
        <v>0.00050000000000000001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461</v>
      </c>
      <c r="AT371" s="227" t="s">
        <v>300</v>
      </c>
      <c r="AU371" s="227" t="s">
        <v>81</v>
      </c>
      <c r="AY371" s="20" t="s">
        <v>214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79</v>
      </c>
      <c r="BK371" s="228">
        <f>ROUND(I371*H371,2)</f>
        <v>0</v>
      </c>
      <c r="BL371" s="20" t="s">
        <v>338</v>
      </c>
      <c r="BM371" s="227" t="s">
        <v>1939</v>
      </c>
    </row>
    <row r="372" s="2" customFormat="1" ht="24.15" customHeight="1">
      <c r="A372" s="41"/>
      <c r="B372" s="42"/>
      <c r="C372" s="216" t="s">
        <v>699</v>
      </c>
      <c r="D372" s="216" t="s">
        <v>216</v>
      </c>
      <c r="E372" s="217" t="s">
        <v>1940</v>
      </c>
      <c r="F372" s="218" t="s">
        <v>1941</v>
      </c>
      <c r="G372" s="219" t="s">
        <v>282</v>
      </c>
      <c r="H372" s="220">
        <v>0.001</v>
      </c>
      <c r="I372" s="221"/>
      <c r="J372" s="222">
        <f>ROUND(I372*H372,2)</f>
        <v>0</v>
      </c>
      <c r="K372" s="218" t="s">
        <v>220</v>
      </c>
      <c r="L372" s="47"/>
      <c r="M372" s="223" t="s">
        <v>19</v>
      </c>
      <c r="N372" s="224" t="s">
        <v>43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338</v>
      </c>
      <c r="AT372" s="227" t="s">
        <v>216</v>
      </c>
      <c r="AU372" s="227" t="s">
        <v>81</v>
      </c>
      <c r="AY372" s="20" t="s">
        <v>214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79</v>
      </c>
      <c r="BK372" s="228">
        <f>ROUND(I372*H372,2)</f>
        <v>0</v>
      </c>
      <c r="BL372" s="20" t="s">
        <v>338</v>
      </c>
      <c r="BM372" s="227" t="s">
        <v>1942</v>
      </c>
    </row>
    <row r="373" s="2" customFormat="1">
      <c r="A373" s="41"/>
      <c r="B373" s="42"/>
      <c r="C373" s="43"/>
      <c r="D373" s="229" t="s">
        <v>223</v>
      </c>
      <c r="E373" s="43"/>
      <c r="F373" s="230" t="s">
        <v>1943</v>
      </c>
      <c r="G373" s="43"/>
      <c r="H373" s="43"/>
      <c r="I373" s="231"/>
      <c r="J373" s="43"/>
      <c r="K373" s="43"/>
      <c r="L373" s="47"/>
      <c r="M373" s="232"/>
      <c r="N373" s="233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223</v>
      </c>
      <c r="AU373" s="20" t="s">
        <v>81</v>
      </c>
    </row>
    <row r="374" s="2" customFormat="1" ht="24.15" customHeight="1">
      <c r="A374" s="41"/>
      <c r="B374" s="42"/>
      <c r="C374" s="216" t="s">
        <v>705</v>
      </c>
      <c r="D374" s="216" t="s">
        <v>216</v>
      </c>
      <c r="E374" s="217" t="s">
        <v>1944</v>
      </c>
      <c r="F374" s="218" t="s">
        <v>1945</v>
      </c>
      <c r="G374" s="219" t="s">
        <v>282</v>
      </c>
      <c r="H374" s="220">
        <v>0.001</v>
      </c>
      <c r="I374" s="221"/>
      <c r="J374" s="222">
        <f>ROUND(I374*H374,2)</f>
        <v>0</v>
      </c>
      <c r="K374" s="218" t="s">
        <v>220</v>
      </c>
      <c r="L374" s="47"/>
      <c r="M374" s="223" t="s">
        <v>19</v>
      </c>
      <c r="N374" s="224" t="s">
        <v>43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338</v>
      </c>
      <c r="AT374" s="227" t="s">
        <v>216</v>
      </c>
      <c r="AU374" s="227" t="s">
        <v>81</v>
      </c>
      <c r="AY374" s="20" t="s">
        <v>214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79</v>
      </c>
      <c r="BK374" s="228">
        <f>ROUND(I374*H374,2)</f>
        <v>0</v>
      </c>
      <c r="BL374" s="20" t="s">
        <v>338</v>
      </c>
      <c r="BM374" s="227" t="s">
        <v>1946</v>
      </c>
    </row>
    <row r="375" s="2" customFormat="1">
      <c r="A375" s="41"/>
      <c r="B375" s="42"/>
      <c r="C375" s="43"/>
      <c r="D375" s="229" t="s">
        <v>223</v>
      </c>
      <c r="E375" s="43"/>
      <c r="F375" s="230" t="s">
        <v>1947</v>
      </c>
      <c r="G375" s="43"/>
      <c r="H375" s="43"/>
      <c r="I375" s="231"/>
      <c r="J375" s="43"/>
      <c r="K375" s="43"/>
      <c r="L375" s="47"/>
      <c r="M375" s="296"/>
      <c r="N375" s="297"/>
      <c r="O375" s="298"/>
      <c r="P375" s="298"/>
      <c r="Q375" s="298"/>
      <c r="R375" s="298"/>
      <c r="S375" s="298"/>
      <c r="T375" s="299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223</v>
      </c>
      <c r="AU375" s="20" t="s">
        <v>81</v>
      </c>
    </row>
    <row r="376" s="2" customFormat="1" ht="6.96" customHeight="1">
      <c r="A376" s="41"/>
      <c r="B376" s="62"/>
      <c r="C376" s="63"/>
      <c r="D376" s="63"/>
      <c r="E376" s="63"/>
      <c r="F376" s="63"/>
      <c r="G376" s="63"/>
      <c r="H376" s="63"/>
      <c r="I376" s="63"/>
      <c r="J376" s="63"/>
      <c r="K376" s="63"/>
      <c r="L376" s="47"/>
      <c r="M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</row>
  </sheetData>
  <sheetProtection sheet="1" autoFilter="0" formatColumns="0" formatRows="0" objects="1" scenarios="1" spinCount="100000" saltValue="yuYe+5cJo2Kbx+ecYkO9i7UXUyocYlCC0ICQXT+NGAYq/VntIyCmGdQDCsjy4YH7qD8FrjLcYhpOAaRugqYokQ==" hashValue="qZ5ga5FwGhxHS3vDM0+1AjEZLzayM5Qrqabjas5sL4qdqA+2lb34XVR31Gcgn3DUpGTC9WvH4N3acDeLVxIDEQ==" algorithmName="SHA-512" password="CEE1"/>
  <autoFilter ref="C93:K3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3_01/972054241"/>
    <hyperlink ref="F102" r:id="rId2" display="https://podminky.urs.cz/item/CS_URS_2023_01/974031134"/>
    <hyperlink ref="F107" r:id="rId3" display="https://podminky.urs.cz/item/CS_URS_2023_01/974031144"/>
    <hyperlink ref="F113" r:id="rId4" display="https://podminky.urs.cz/item/CS_URS_2023_01/997006512"/>
    <hyperlink ref="F116" r:id="rId5" display="https://podminky.urs.cz/item/CS_URS_2023_01/997006519"/>
    <hyperlink ref="F120" r:id="rId6" display="https://podminky.urs.cz/item/CS_URS_2023_01/997006551"/>
    <hyperlink ref="F123" r:id="rId7" display="https://podminky.urs.cz/item/CS_URS_2023_01/997013609"/>
    <hyperlink ref="F127" r:id="rId8" display="https://podminky.urs.cz/item/CS_URS_2023_01/997013869"/>
    <hyperlink ref="F133" r:id="rId9" display="https://podminky.urs.cz/item/CS_URS_2023_01/721174025"/>
    <hyperlink ref="F140" r:id="rId10" display="https://podminky.urs.cz/item/CS_URS_2023_01/721174041"/>
    <hyperlink ref="F147" r:id="rId11" display="https://podminky.urs.cz/item/CS_URS_2023_01/721174042"/>
    <hyperlink ref="F152" r:id="rId12" display="https://podminky.urs.cz/item/CS_URS_2023_01/721174043"/>
    <hyperlink ref="F158" r:id="rId13" display="https://podminky.urs.cz/item/CS_URS_2023_01/721174044"/>
    <hyperlink ref="F164" r:id="rId14" display="https://podminky.urs.cz/item/CS_URS_2023_01/721174045"/>
    <hyperlink ref="F170" r:id="rId15" display="https://podminky.urs.cz/item/CS_URS_2023_01/721174063"/>
    <hyperlink ref="F176" r:id="rId16" display="https://podminky.urs.cz/item/CS_URS_2023_01/721175413"/>
    <hyperlink ref="F180" r:id="rId17" display="https://podminky.urs.cz/item/CS_URS_2023_01/721194105"/>
    <hyperlink ref="F184" r:id="rId18" display="https://podminky.urs.cz/item/CS_URS_2023_01/721194109"/>
    <hyperlink ref="F188" r:id="rId19" display="https://podminky.urs.cz/item/CS_URS_2023_01/721273153"/>
    <hyperlink ref="F192" r:id="rId20" display="https://podminky.urs.cz/item/CS_URS_2023_01/721274126"/>
    <hyperlink ref="F196" r:id="rId21" display="https://podminky.urs.cz/item/CS_URS_2023_01/998721103"/>
    <hyperlink ref="F198" r:id="rId22" display="https://podminky.urs.cz/item/CS_URS_2023_01/998721181"/>
    <hyperlink ref="F201" r:id="rId23" display="https://podminky.urs.cz/item/CS_URS_2023_01/722130234"/>
    <hyperlink ref="F207" r:id="rId24" display="https://podminky.urs.cz/item/CS_URS_2023_01/722174022"/>
    <hyperlink ref="F213" r:id="rId25" display="https://podminky.urs.cz/item/CS_URS_2023_01/722174023"/>
    <hyperlink ref="F219" r:id="rId26" display="https://podminky.urs.cz/item/CS_URS_2023_01/722174024"/>
    <hyperlink ref="F225" r:id="rId27" display="https://podminky.urs.cz/item/CS_URS_2023_01/722174025"/>
    <hyperlink ref="F231" r:id="rId28" display="https://podminky.urs.cz/item/CS_URS_2023_01/722181123"/>
    <hyperlink ref="F235" r:id="rId29" display="https://podminky.urs.cz/item/CS_URS_2023_01/722181126"/>
    <hyperlink ref="F239" r:id="rId30" display="https://podminky.urs.cz/item/CS_URS_2023_01/722181241"/>
    <hyperlink ref="F243" r:id="rId31" display="https://podminky.urs.cz/item/CS_URS_2023_01/722181242"/>
    <hyperlink ref="F247" r:id="rId32" display="https://podminky.urs.cz/item/CS_URS_2023_01/722190401"/>
    <hyperlink ref="F251" r:id="rId33" display="https://podminky.urs.cz/item/CS_URS_2023_01/722190901"/>
    <hyperlink ref="F254" r:id="rId34" display="https://podminky.urs.cz/item/CS_URS_2023_01/722230112"/>
    <hyperlink ref="F257" r:id="rId35" display="https://podminky.urs.cz/item/CS_URS_2023_01/722230114"/>
    <hyperlink ref="F261" r:id="rId36" display="https://podminky.urs.cz/item/CS_URS_2023_01/722240101"/>
    <hyperlink ref="F265" r:id="rId37" display="https://podminky.urs.cz/item/CS_URS_2023_01/722240102"/>
    <hyperlink ref="F268" r:id="rId38" display="https://podminky.urs.cz/item/CS_URS_2023_01/722240103"/>
    <hyperlink ref="F271" r:id="rId39" display="https://podminky.urs.cz/item/CS_URS_2023_01/722240104"/>
    <hyperlink ref="F274" r:id="rId40" display="https://podminky.urs.cz/item/CS_URS_2023_01/722250133"/>
    <hyperlink ref="F277" r:id="rId41" display="https://podminky.urs.cz/item/CS_URS_2023_01/722290226"/>
    <hyperlink ref="F281" r:id="rId42" display="https://podminky.urs.cz/item/CS_URS_2023_01/998722103"/>
    <hyperlink ref="F283" r:id="rId43" display="https://podminky.urs.cz/item/CS_URS_2023_01/998722181"/>
    <hyperlink ref="F286" r:id="rId44" display="https://podminky.urs.cz/item/CS_URS_2023_01/725112022"/>
    <hyperlink ref="F290" r:id="rId45" display="https://podminky.urs.cz/item/CS_URS_2023_01/725211615"/>
    <hyperlink ref="F294" r:id="rId46" display="https://podminky.urs.cz/item/CS_URS_2023_01/725241212"/>
    <hyperlink ref="F298" r:id="rId47" display="https://podminky.urs.cz/item/CS_URS_2023_01/725241223"/>
    <hyperlink ref="F302" r:id="rId48" display="https://podminky.urs.cz/item/CS_URS_2023_01/725244122"/>
    <hyperlink ref="F305" r:id="rId49" display="https://podminky.urs.cz/item/CS_URS_2023_01/725244522"/>
    <hyperlink ref="F308" r:id="rId50" display="https://podminky.urs.cz/item/CS_URS_2023_01/725244813"/>
    <hyperlink ref="F312" r:id="rId51" display="https://podminky.urs.cz/item/CS_URS_2023_01/725291531"/>
    <hyperlink ref="F316" r:id="rId52" display="https://podminky.urs.cz/item/CS_URS_2023_01/725291701"/>
    <hyperlink ref="F320" r:id="rId53" display="https://podminky.urs.cz/item/CS_URS_2023_01/725331111"/>
    <hyperlink ref="F324" r:id="rId54" display="https://podminky.urs.cz/item/CS_URS_2023_01/725821316"/>
    <hyperlink ref="F327" r:id="rId55" display="https://podminky.urs.cz/item/CS_URS_2023_01/725822642"/>
    <hyperlink ref="F331" r:id="rId56" display="https://podminky.urs.cz/item/CS_URS_2023_01/725841333"/>
    <hyperlink ref="F335" r:id="rId57" display="https://podminky.urs.cz/item/CS_URS_2023_01/725861102"/>
    <hyperlink ref="F339" r:id="rId58" display="https://podminky.urs.cz/item/CS_URS_2023_01/725980123"/>
    <hyperlink ref="F342" r:id="rId59" display="https://podminky.urs.cz/item/CS_URS_2023_01/998725103"/>
    <hyperlink ref="F344" r:id="rId60" display="https://podminky.urs.cz/item/CS_URS_2023_01/998725181"/>
    <hyperlink ref="F347" r:id="rId61" display="https://podminky.urs.cz/item/CS_URS_2023_01/726131042"/>
    <hyperlink ref="F352" r:id="rId62" display="https://podminky.urs.cz/item/CS_URS_2023_01/726191001"/>
    <hyperlink ref="F357" r:id="rId63" display="https://podminky.urs.cz/item/CS_URS_2023_01/726191002"/>
    <hyperlink ref="F362" r:id="rId64" display="https://podminky.urs.cz/item/CS_URS_2023_01/998726113"/>
    <hyperlink ref="F364" r:id="rId65" display="https://podminky.urs.cz/item/CS_URS_2023_01/998726181"/>
    <hyperlink ref="F367" r:id="rId66" display="https://podminky.urs.cz/item/CS_URS_2023_01/751613140"/>
    <hyperlink ref="F373" r:id="rId67" display="https://podminky.urs.cz/item/CS_URS_2023_01/998751102"/>
    <hyperlink ref="F375" r:id="rId68" display="https://podminky.urs.cz/item/CS_URS_2023_01/998751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 s="1" customFormat="1" ht="12" customHeight="1">
      <c r="B8" s="23"/>
      <c r="D8" s="146" t="s">
        <v>158</v>
      </c>
      <c r="L8" s="23"/>
    </row>
    <row r="9" s="2" customFormat="1" ht="16.5" customHeight="1">
      <c r="A9" s="41"/>
      <c r="B9" s="47"/>
      <c r="C9" s="41"/>
      <c r="D9" s="41"/>
      <c r="E9" s="147" t="s">
        <v>159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160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1948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21. 2. 2023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34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1949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ROUND((SUM(BE92:BE270)),  2)</f>
        <v>0</v>
      </c>
      <c r="G35" s="41"/>
      <c r="H35" s="41"/>
      <c r="I35" s="161">
        <v>0.20999999999999999</v>
      </c>
      <c r="J35" s="160">
        <f>ROUND(((SUM(BE92:BE270))*I35),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ROUND((SUM(BF92:BF270)),  2)</f>
        <v>0</v>
      </c>
      <c r="G36" s="41"/>
      <c r="H36" s="41"/>
      <c r="I36" s="161">
        <v>0.14999999999999999</v>
      </c>
      <c r="J36" s="160">
        <f>ROUND(((SUM(BF92:BF270))*I36),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ROUND((SUM(BG92:BG270)),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ROUND((SUM(BH92:BH270)),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ROUND((SUM(BI92:BI270)),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SUPŠ Jihlava - Helenín - rekonstrukce DM (NEUZNATELNÉ NÁKLADY)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159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160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D.1.4.B - ÚT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 - Helenín</v>
      </c>
      <c r="G56" s="43"/>
      <c r="H56" s="43"/>
      <c r="I56" s="35" t="s">
        <v>23</v>
      </c>
      <c r="J56" s="75" t="str">
        <f>IF(J14="","",J14)</f>
        <v>21. 2. 2023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Kraj Vysočina, Žižkova 57/1882, 58733 Jihlava</v>
      </c>
      <c r="G58" s="43"/>
      <c r="H58" s="43"/>
      <c r="I58" s="35" t="s">
        <v>31</v>
      </c>
      <c r="J58" s="39" t="str">
        <f>E23</f>
        <v>Obchodní projekt Jihlava, spol.s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Ing.Jiří Jánský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163</v>
      </c>
      <c r="D61" s="175"/>
      <c r="E61" s="175"/>
      <c r="F61" s="175"/>
      <c r="G61" s="175"/>
      <c r="H61" s="175"/>
      <c r="I61" s="175"/>
      <c r="J61" s="176" t="s">
        <v>164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165</v>
      </c>
    </row>
    <row r="64" s="9" customFormat="1" ht="24.96" customHeight="1">
      <c r="A64" s="9"/>
      <c r="B64" s="178"/>
      <c r="C64" s="179"/>
      <c r="D64" s="180" t="s">
        <v>177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179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1950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1951</v>
      </c>
      <c r="E67" s="186"/>
      <c r="F67" s="186"/>
      <c r="G67" s="186"/>
      <c r="H67" s="186"/>
      <c r="I67" s="186"/>
      <c r="J67" s="187">
        <f>J169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1952</v>
      </c>
      <c r="E68" s="186"/>
      <c r="F68" s="186"/>
      <c r="G68" s="186"/>
      <c r="H68" s="186"/>
      <c r="I68" s="186"/>
      <c r="J68" s="187">
        <f>J213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195</v>
      </c>
      <c r="E69" s="186"/>
      <c r="F69" s="186"/>
      <c r="G69" s="186"/>
      <c r="H69" s="186"/>
      <c r="I69" s="186"/>
      <c r="J69" s="187">
        <f>J260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1953</v>
      </c>
      <c r="E70" s="181"/>
      <c r="F70" s="181"/>
      <c r="G70" s="181"/>
      <c r="H70" s="181"/>
      <c r="I70" s="181"/>
      <c r="J70" s="182">
        <f>J265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SUPŠ Jihlava - Helenín - rekonstrukce DM (NEUZNATELNÉ NÁKLADY)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158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159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160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D.1.4.B - ÚT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>Jihlava - Helenín</v>
      </c>
      <c r="G86" s="43"/>
      <c r="H86" s="43"/>
      <c r="I86" s="35" t="s">
        <v>23</v>
      </c>
      <c r="J86" s="75" t="str">
        <f>IF(J14="","",J14)</f>
        <v>21. 2. 2023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25</v>
      </c>
      <c r="D88" s="43"/>
      <c r="E88" s="43"/>
      <c r="F88" s="30" t="str">
        <f>E17</f>
        <v>Kraj Vysočina, Žižkova 57/1882, 58733 Jihlava</v>
      </c>
      <c r="G88" s="43"/>
      <c r="H88" s="43"/>
      <c r="I88" s="35" t="s">
        <v>31</v>
      </c>
      <c r="J88" s="39" t="str">
        <f>E23</f>
        <v>Obchodní projekt Jihlava, spol.s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34</v>
      </c>
      <c r="J89" s="39" t="str">
        <f>E26</f>
        <v>Ing.Jiří Jánský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200</v>
      </c>
      <c r="D91" s="192" t="s">
        <v>57</v>
      </c>
      <c r="E91" s="192" t="s">
        <v>53</v>
      </c>
      <c r="F91" s="192" t="s">
        <v>54</v>
      </c>
      <c r="G91" s="192" t="s">
        <v>201</v>
      </c>
      <c r="H91" s="192" t="s">
        <v>202</v>
      </c>
      <c r="I91" s="192" t="s">
        <v>203</v>
      </c>
      <c r="J91" s="192" t="s">
        <v>164</v>
      </c>
      <c r="K91" s="193" t="s">
        <v>204</v>
      </c>
      <c r="L91" s="194"/>
      <c r="M91" s="95" t="s">
        <v>19</v>
      </c>
      <c r="N91" s="96" t="s">
        <v>42</v>
      </c>
      <c r="O91" s="96" t="s">
        <v>205</v>
      </c>
      <c r="P91" s="96" t="s">
        <v>206</v>
      </c>
      <c r="Q91" s="96" t="s">
        <v>207</v>
      </c>
      <c r="R91" s="96" t="s">
        <v>208</v>
      </c>
      <c r="S91" s="96" t="s">
        <v>209</v>
      </c>
      <c r="T91" s="97" t="s">
        <v>210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211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P93+P265</f>
        <v>0</v>
      </c>
      <c r="Q92" s="99"/>
      <c r="R92" s="197">
        <f>R93+R265</f>
        <v>2.0040229999999997</v>
      </c>
      <c r="S92" s="99"/>
      <c r="T92" s="198">
        <f>T93+T265</f>
        <v>0.52925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71</v>
      </c>
      <c r="AU92" s="20" t="s">
        <v>165</v>
      </c>
      <c r="BK92" s="199">
        <f>BK93+BK265</f>
        <v>0</v>
      </c>
    </row>
    <row r="93" s="12" customFormat="1" ht="25.92" customHeight="1">
      <c r="A93" s="12"/>
      <c r="B93" s="200"/>
      <c r="C93" s="201"/>
      <c r="D93" s="202" t="s">
        <v>71</v>
      </c>
      <c r="E93" s="203" t="s">
        <v>522</v>
      </c>
      <c r="F93" s="203" t="s">
        <v>523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P94+P110+P169+P213+P260</f>
        <v>0</v>
      </c>
      <c r="Q93" s="208"/>
      <c r="R93" s="209">
        <f>R94+R110+R169+R213+R260</f>
        <v>2.0040229999999997</v>
      </c>
      <c r="S93" s="208"/>
      <c r="T93" s="210">
        <f>T94+T110+T169+T213+T260</f>
        <v>0.52925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71</v>
      </c>
      <c r="AU93" s="212" t="s">
        <v>72</v>
      </c>
      <c r="AY93" s="211" t="s">
        <v>214</v>
      </c>
      <c r="BK93" s="213">
        <f>BK94+BK110+BK169+BK213+BK260</f>
        <v>0</v>
      </c>
    </row>
    <row r="94" s="12" customFormat="1" ht="22.8" customHeight="1">
      <c r="A94" s="12"/>
      <c r="B94" s="200"/>
      <c r="C94" s="201"/>
      <c r="D94" s="202" t="s">
        <v>71</v>
      </c>
      <c r="E94" s="214" t="s">
        <v>595</v>
      </c>
      <c r="F94" s="214" t="s">
        <v>596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0.083862000000000006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81</v>
      </c>
      <c r="AT94" s="212" t="s">
        <v>71</v>
      </c>
      <c r="AU94" s="212" t="s">
        <v>79</v>
      </c>
      <c r="AY94" s="211" t="s">
        <v>214</v>
      </c>
      <c r="BK94" s="213">
        <f>SUM(BK95:BK109)</f>
        <v>0</v>
      </c>
    </row>
    <row r="95" s="2" customFormat="1" ht="16.5" customHeight="1">
      <c r="A95" s="41"/>
      <c r="B95" s="42"/>
      <c r="C95" s="216" t="s">
        <v>79</v>
      </c>
      <c r="D95" s="216" t="s">
        <v>216</v>
      </c>
      <c r="E95" s="217" t="s">
        <v>1954</v>
      </c>
      <c r="F95" s="218" t="s">
        <v>1955</v>
      </c>
      <c r="G95" s="219" t="s">
        <v>219</v>
      </c>
      <c r="H95" s="220">
        <v>69.400000000000006</v>
      </c>
      <c r="I95" s="221"/>
      <c r="J95" s="222">
        <f>ROUND(I95*H95,2)</f>
        <v>0</v>
      </c>
      <c r="K95" s="218" t="s">
        <v>220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0.00108</v>
      </c>
      <c r="R95" s="225">
        <f>Q95*H95</f>
        <v>0.074952000000000005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338</v>
      </c>
      <c r="AT95" s="227" t="s">
        <v>216</v>
      </c>
      <c r="AU95" s="227" t="s">
        <v>81</v>
      </c>
      <c r="AY95" s="20" t="s">
        <v>214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338</v>
      </c>
      <c r="BM95" s="227" t="s">
        <v>1175</v>
      </c>
    </row>
    <row r="96" s="2" customFormat="1">
      <c r="A96" s="41"/>
      <c r="B96" s="42"/>
      <c r="C96" s="43"/>
      <c r="D96" s="229" t="s">
        <v>223</v>
      </c>
      <c r="E96" s="43"/>
      <c r="F96" s="230" t="s">
        <v>1956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223</v>
      </c>
      <c r="AU96" s="20" t="s">
        <v>81</v>
      </c>
    </row>
    <row r="97" s="2" customFormat="1" ht="21.75" customHeight="1">
      <c r="A97" s="41"/>
      <c r="B97" s="42"/>
      <c r="C97" s="278" t="s">
        <v>81</v>
      </c>
      <c r="D97" s="278" t="s">
        <v>300</v>
      </c>
      <c r="E97" s="279" t="s">
        <v>1957</v>
      </c>
      <c r="F97" s="280" t="s">
        <v>1958</v>
      </c>
      <c r="G97" s="281" t="s">
        <v>274</v>
      </c>
      <c r="H97" s="282">
        <v>8</v>
      </c>
      <c r="I97" s="283"/>
      <c r="J97" s="284">
        <f>ROUND(I97*H97,2)</f>
        <v>0</v>
      </c>
      <c r="K97" s="280" t="s">
        <v>19</v>
      </c>
      <c r="L97" s="285"/>
      <c r="M97" s="286" t="s">
        <v>19</v>
      </c>
      <c r="N97" s="287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461</v>
      </c>
      <c r="AT97" s="227" t="s">
        <v>300</v>
      </c>
      <c r="AU97" s="227" t="s">
        <v>81</v>
      </c>
      <c r="AY97" s="20" t="s">
        <v>214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79</v>
      </c>
      <c r="BK97" s="228">
        <f>ROUND(I97*H97,2)</f>
        <v>0</v>
      </c>
      <c r="BL97" s="20" t="s">
        <v>338</v>
      </c>
      <c r="BM97" s="227" t="s">
        <v>1187</v>
      </c>
    </row>
    <row r="98" s="2" customFormat="1" ht="21.75" customHeight="1">
      <c r="A98" s="41"/>
      <c r="B98" s="42"/>
      <c r="C98" s="278" t="s">
        <v>104</v>
      </c>
      <c r="D98" s="278" t="s">
        <v>300</v>
      </c>
      <c r="E98" s="279" t="s">
        <v>1959</v>
      </c>
      <c r="F98" s="280" t="s">
        <v>1960</v>
      </c>
      <c r="G98" s="281" t="s">
        <v>274</v>
      </c>
      <c r="H98" s="282">
        <v>150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461</v>
      </c>
      <c r="AT98" s="227" t="s">
        <v>300</v>
      </c>
      <c r="AU98" s="227" t="s">
        <v>81</v>
      </c>
      <c r="AY98" s="20" t="s">
        <v>214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79</v>
      </c>
      <c r="BK98" s="228">
        <f>ROUND(I98*H98,2)</f>
        <v>0</v>
      </c>
      <c r="BL98" s="20" t="s">
        <v>338</v>
      </c>
      <c r="BM98" s="227" t="s">
        <v>1198</v>
      </c>
    </row>
    <row r="99" s="2" customFormat="1" ht="21.75" customHeight="1">
      <c r="A99" s="41"/>
      <c r="B99" s="42"/>
      <c r="C99" s="278" t="s">
        <v>221</v>
      </c>
      <c r="D99" s="278" t="s">
        <v>300</v>
      </c>
      <c r="E99" s="279" t="s">
        <v>1961</v>
      </c>
      <c r="F99" s="280" t="s">
        <v>1962</v>
      </c>
      <c r="G99" s="281" t="s">
        <v>274</v>
      </c>
      <c r="H99" s="282">
        <v>12</v>
      </c>
      <c r="I99" s="283"/>
      <c r="J99" s="284">
        <f>ROUND(I99*H99,2)</f>
        <v>0</v>
      </c>
      <c r="K99" s="280" t="s">
        <v>19</v>
      </c>
      <c r="L99" s="285"/>
      <c r="M99" s="286" t="s">
        <v>19</v>
      </c>
      <c r="N99" s="287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461</v>
      </c>
      <c r="AT99" s="227" t="s">
        <v>300</v>
      </c>
      <c r="AU99" s="227" t="s">
        <v>81</v>
      </c>
      <c r="AY99" s="20" t="s">
        <v>214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338</v>
      </c>
      <c r="BM99" s="227" t="s">
        <v>1207</v>
      </c>
    </row>
    <row r="100" s="2" customFormat="1" ht="16.5" customHeight="1">
      <c r="A100" s="41"/>
      <c r="B100" s="42"/>
      <c r="C100" s="216" t="s">
        <v>247</v>
      </c>
      <c r="D100" s="216" t="s">
        <v>216</v>
      </c>
      <c r="E100" s="217" t="s">
        <v>1963</v>
      </c>
      <c r="F100" s="218" t="s">
        <v>1964</v>
      </c>
      <c r="G100" s="219" t="s">
        <v>219</v>
      </c>
      <c r="H100" s="220">
        <v>89.099999999999994</v>
      </c>
      <c r="I100" s="221"/>
      <c r="J100" s="222">
        <f>ROUND(I100*H100,2)</f>
        <v>0</v>
      </c>
      <c r="K100" s="218" t="s">
        <v>220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0.00010000000000000001</v>
      </c>
      <c r="R100" s="225">
        <f>Q100*H100</f>
        <v>0.0089099999999999995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338</v>
      </c>
      <c r="AT100" s="227" t="s">
        <v>216</v>
      </c>
      <c r="AU100" s="227" t="s">
        <v>81</v>
      </c>
      <c r="AY100" s="20" t="s">
        <v>214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338</v>
      </c>
      <c r="BM100" s="227" t="s">
        <v>1227</v>
      </c>
    </row>
    <row r="101" s="2" customFormat="1">
      <c r="A101" s="41"/>
      <c r="B101" s="42"/>
      <c r="C101" s="43"/>
      <c r="D101" s="229" t="s">
        <v>223</v>
      </c>
      <c r="E101" s="43"/>
      <c r="F101" s="230" t="s">
        <v>1965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223</v>
      </c>
      <c r="AU101" s="20" t="s">
        <v>81</v>
      </c>
    </row>
    <row r="102" s="2" customFormat="1" ht="16.5" customHeight="1">
      <c r="A102" s="41"/>
      <c r="B102" s="42"/>
      <c r="C102" s="278" t="s">
        <v>255</v>
      </c>
      <c r="D102" s="278" t="s">
        <v>300</v>
      </c>
      <c r="E102" s="279" t="s">
        <v>1966</v>
      </c>
      <c r="F102" s="280" t="s">
        <v>1967</v>
      </c>
      <c r="G102" s="281" t="s">
        <v>274</v>
      </c>
      <c r="H102" s="282">
        <v>500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461</v>
      </c>
      <c r="AT102" s="227" t="s">
        <v>300</v>
      </c>
      <c r="AU102" s="227" t="s">
        <v>81</v>
      </c>
      <c r="AY102" s="20" t="s">
        <v>214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79</v>
      </c>
      <c r="BK102" s="228">
        <f>ROUND(I102*H102,2)</f>
        <v>0</v>
      </c>
      <c r="BL102" s="20" t="s">
        <v>338</v>
      </c>
      <c r="BM102" s="227" t="s">
        <v>1235</v>
      </c>
    </row>
    <row r="103" s="2" customFormat="1" ht="16.5" customHeight="1">
      <c r="A103" s="41"/>
      <c r="B103" s="42"/>
      <c r="C103" s="278" t="s">
        <v>261</v>
      </c>
      <c r="D103" s="278" t="s">
        <v>300</v>
      </c>
      <c r="E103" s="279" t="s">
        <v>1968</v>
      </c>
      <c r="F103" s="280" t="s">
        <v>1969</v>
      </c>
      <c r="G103" s="281" t="s">
        <v>274</v>
      </c>
      <c r="H103" s="282">
        <v>50</v>
      </c>
      <c r="I103" s="283"/>
      <c r="J103" s="284">
        <f>ROUND(I103*H103,2)</f>
        <v>0</v>
      </c>
      <c r="K103" s="280" t="s">
        <v>19</v>
      </c>
      <c r="L103" s="285"/>
      <c r="M103" s="286" t="s">
        <v>19</v>
      </c>
      <c r="N103" s="287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461</v>
      </c>
      <c r="AT103" s="227" t="s">
        <v>300</v>
      </c>
      <c r="AU103" s="227" t="s">
        <v>81</v>
      </c>
      <c r="AY103" s="20" t="s">
        <v>214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338</v>
      </c>
      <c r="BM103" s="227" t="s">
        <v>1246</v>
      </c>
    </row>
    <row r="104" s="2" customFormat="1" ht="16.5" customHeight="1">
      <c r="A104" s="41"/>
      <c r="B104" s="42"/>
      <c r="C104" s="278" t="s">
        <v>266</v>
      </c>
      <c r="D104" s="278" t="s">
        <v>300</v>
      </c>
      <c r="E104" s="279" t="s">
        <v>1970</v>
      </c>
      <c r="F104" s="280" t="s">
        <v>1971</v>
      </c>
      <c r="G104" s="281" t="s">
        <v>274</v>
      </c>
      <c r="H104" s="282">
        <v>20</v>
      </c>
      <c r="I104" s="283"/>
      <c r="J104" s="284">
        <f>ROUND(I104*H104,2)</f>
        <v>0</v>
      </c>
      <c r="K104" s="280" t="s">
        <v>19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461</v>
      </c>
      <c r="AT104" s="227" t="s">
        <v>300</v>
      </c>
      <c r="AU104" s="227" t="s">
        <v>81</v>
      </c>
      <c r="AY104" s="20" t="s">
        <v>214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338</v>
      </c>
      <c r="BM104" s="227" t="s">
        <v>1266</v>
      </c>
    </row>
    <row r="105" s="2" customFormat="1" ht="16.5" customHeight="1">
      <c r="A105" s="41"/>
      <c r="B105" s="42"/>
      <c r="C105" s="278" t="s">
        <v>271</v>
      </c>
      <c r="D105" s="278" t="s">
        <v>300</v>
      </c>
      <c r="E105" s="279" t="s">
        <v>1972</v>
      </c>
      <c r="F105" s="280" t="s">
        <v>1973</v>
      </c>
      <c r="G105" s="281" t="s">
        <v>274</v>
      </c>
      <c r="H105" s="282">
        <v>5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461</v>
      </c>
      <c r="AT105" s="227" t="s">
        <v>300</v>
      </c>
      <c r="AU105" s="227" t="s">
        <v>81</v>
      </c>
      <c r="AY105" s="20" t="s">
        <v>214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338</v>
      </c>
      <c r="BM105" s="227" t="s">
        <v>1278</v>
      </c>
    </row>
    <row r="106" s="2" customFormat="1" ht="16.5" customHeight="1">
      <c r="A106" s="41"/>
      <c r="B106" s="42"/>
      <c r="C106" s="278" t="s">
        <v>279</v>
      </c>
      <c r="D106" s="278" t="s">
        <v>300</v>
      </c>
      <c r="E106" s="279" t="s">
        <v>1974</v>
      </c>
      <c r="F106" s="280" t="s">
        <v>1975</v>
      </c>
      <c r="G106" s="281" t="s">
        <v>274</v>
      </c>
      <c r="H106" s="282">
        <v>56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461</v>
      </c>
      <c r="AT106" s="227" t="s">
        <v>300</v>
      </c>
      <c r="AU106" s="227" t="s">
        <v>81</v>
      </c>
      <c r="AY106" s="20" t="s">
        <v>214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338</v>
      </c>
      <c r="BM106" s="227" t="s">
        <v>1291</v>
      </c>
    </row>
    <row r="107" s="2" customFormat="1" ht="16.5" customHeight="1">
      <c r="A107" s="41"/>
      <c r="B107" s="42"/>
      <c r="C107" s="278" t="s">
        <v>299</v>
      </c>
      <c r="D107" s="278" t="s">
        <v>300</v>
      </c>
      <c r="E107" s="279" t="s">
        <v>1976</v>
      </c>
      <c r="F107" s="280" t="s">
        <v>1977</v>
      </c>
      <c r="G107" s="281" t="s">
        <v>274</v>
      </c>
      <c r="H107" s="282">
        <v>170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461</v>
      </c>
      <c r="AT107" s="227" t="s">
        <v>300</v>
      </c>
      <c r="AU107" s="227" t="s">
        <v>81</v>
      </c>
      <c r="AY107" s="20" t="s">
        <v>214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338</v>
      </c>
      <c r="BM107" s="227" t="s">
        <v>1301</v>
      </c>
    </row>
    <row r="108" s="2" customFormat="1" ht="24.15" customHeight="1">
      <c r="A108" s="41"/>
      <c r="B108" s="42"/>
      <c r="C108" s="216" t="s">
        <v>305</v>
      </c>
      <c r="D108" s="216" t="s">
        <v>216</v>
      </c>
      <c r="E108" s="217" t="s">
        <v>1978</v>
      </c>
      <c r="F108" s="218" t="s">
        <v>1979</v>
      </c>
      <c r="G108" s="219" t="s">
        <v>715</v>
      </c>
      <c r="H108" s="288"/>
      <c r="I108" s="221"/>
      <c r="J108" s="222">
        <f>ROUND(I108*H108,2)</f>
        <v>0</v>
      </c>
      <c r="K108" s="218" t="s">
        <v>220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338</v>
      </c>
      <c r="AT108" s="227" t="s">
        <v>216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338</v>
      </c>
      <c r="BM108" s="227" t="s">
        <v>1980</v>
      </c>
    </row>
    <row r="109" s="2" customFormat="1">
      <c r="A109" s="41"/>
      <c r="B109" s="42"/>
      <c r="C109" s="43"/>
      <c r="D109" s="229" t="s">
        <v>223</v>
      </c>
      <c r="E109" s="43"/>
      <c r="F109" s="230" t="s">
        <v>1981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223</v>
      </c>
      <c r="AU109" s="20" t="s">
        <v>81</v>
      </c>
    </row>
    <row r="110" s="12" customFormat="1" ht="22.8" customHeight="1">
      <c r="A110" s="12"/>
      <c r="B110" s="200"/>
      <c r="C110" s="201"/>
      <c r="D110" s="202" t="s">
        <v>71</v>
      </c>
      <c r="E110" s="214" t="s">
        <v>1982</v>
      </c>
      <c r="F110" s="214" t="s">
        <v>1983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SUM(P111:P168)</f>
        <v>0</v>
      </c>
      <c r="Q110" s="208"/>
      <c r="R110" s="209">
        <f>SUM(R111:R168)</f>
        <v>1.1190799999999999</v>
      </c>
      <c r="S110" s="208"/>
      <c r="T110" s="210">
        <f>SUM(T111:T168)</f>
        <v>0.31344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81</v>
      </c>
      <c r="AT110" s="212" t="s">
        <v>71</v>
      </c>
      <c r="AU110" s="212" t="s">
        <v>79</v>
      </c>
      <c r="AY110" s="211" t="s">
        <v>214</v>
      </c>
      <c r="BK110" s="213">
        <f>SUM(BK111:BK168)</f>
        <v>0</v>
      </c>
    </row>
    <row r="111" s="2" customFormat="1" ht="24.15" customHeight="1">
      <c r="A111" s="41"/>
      <c r="B111" s="42"/>
      <c r="C111" s="216" t="s">
        <v>319</v>
      </c>
      <c r="D111" s="216" t="s">
        <v>216</v>
      </c>
      <c r="E111" s="217" t="s">
        <v>1984</v>
      </c>
      <c r="F111" s="218" t="s">
        <v>1985</v>
      </c>
      <c r="G111" s="219" t="s">
        <v>702</v>
      </c>
      <c r="H111" s="220">
        <v>1</v>
      </c>
      <c r="I111" s="221"/>
      <c r="J111" s="222">
        <f>ROUND(I111*H111,2)</f>
        <v>0</v>
      </c>
      <c r="K111" s="218" t="s">
        <v>220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0.0032799999999999999</v>
      </c>
      <c r="R111" s="225">
        <f>Q111*H111</f>
        <v>0.0032799999999999999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338</v>
      </c>
      <c r="AT111" s="227" t="s">
        <v>216</v>
      </c>
      <c r="AU111" s="227" t="s">
        <v>81</v>
      </c>
      <c r="AY111" s="20" t="s">
        <v>214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338</v>
      </c>
      <c r="BM111" s="227" t="s">
        <v>81</v>
      </c>
    </row>
    <row r="112" s="2" customFormat="1">
      <c r="A112" s="41"/>
      <c r="B112" s="42"/>
      <c r="C112" s="43"/>
      <c r="D112" s="229" t="s">
        <v>223</v>
      </c>
      <c r="E112" s="43"/>
      <c r="F112" s="230" t="s">
        <v>1986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223</v>
      </c>
      <c r="AU112" s="20" t="s">
        <v>81</v>
      </c>
    </row>
    <row r="113" s="2" customFormat="1" ht="16.5" customHeight="1">
      <c r="A113" s="41"/>
      <c r="B113" s="42"/>
      <c r="C113" s="216" t="s">
        <v>324</v>
      </c>
      <c r="D113" s="216" t="s">
        <v>216</v>
      </c>
      <c r="E113" s="217" t="s">
        <v>1987</v>
      </c>
      <c r="F113" s="218" t="s">
        <v>1988</v>
      </c>
      <c r="G113" s="219" t="s">
        <v>274</v>
      </c>
      <c r="H113" s="220">
        <v>50</v>
      </c>
      <c r="I113" s="221"/>
      <c r="J113" s="222">
        <f>ROUND(I113*H113,2)</f>
        <v>0</v>
      </c>
      <c r="K113" s="218" t="s">
        <v>220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0.00148</v>
      </c>
      <c r="R113" s="225">
        <f>Q113*H113</f>
        <v>0.073999999999999996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338</v>
      </c>
      <c r="AT113" s="227" t="s">
        <v>216</v>
      </c>
      <c r="AU113" s="227" t="s">
        <v>81</v>
      </c>
      <c r="AY113" s="20" t="s">
        <v>214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338</v>
      </c>
      <c r="BM113" s="227" t="s">
        <v>221</v>
      </c>
    </row>
    <row r="114" s="2" customFormat="1">
      <c r="A114" s="41"/>
      <c r="B114" s="42"/>
      <c r="C114" s="43"/>
      <c r="D114" s="229" t="s">
        <v>223</v>
      </c>
      <c r="E114" s="43"/>
      <c r="F114" s="230" t="s">
        <v>1989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223</v>
      </c>
      <c r="AU114" s="20" t="s">
        <v>81</v>
      </c>
    </row>
    <row r="115" s="2" customFormat="1" ht="16.5" customHeight="1">
      <c r="A115" s="41"/>
      <c r="B115" s="42"/>
      <c r="C115" s="216" t="s">
        <v>8</v>
      </c>
      <c r="D115" s="216" t="s">
        <v>216</v>
      </c>
      <c r="E115" s="217" t="s">
        <v>1990</v>
      </c>
      <c r="F115" s="218" t="s">
        <v>1991</v>
      </c>
      <c r="G115" s="219" t="s">
        <v>274</v>
      </c>
      <c r="H115" s="220">
        <v>20</v>
      </c>
      <c r="I115" s="221"/>
      <c r="J115" s="222">
        <f>ROUND(I115*H115,2)</f>
        <v>0</v>
      </c>
      <c r="K115" s="218" t="s">
        <v>220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0.00189</v>
      </c>
      <c r="R115" s="225">
        <f>Q115*H115</f>
        <v>0.0378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338</v>
      </c>
      <c r="AT115" s="227" t="s">
        <v>216</v>
      </c>
      <c r="AU115" s="227" t="s">
        <v>81</v>
      </c>
      <c r="AY115" s="20" t="s">
        <v>214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338</v>
      </c>
      <c r="BM115" s="227" t="s">
        <v>255</v>
      </c>
    </row>
    <row r="116" s="2" customFormat="1">
      <c r="A116" s="41"/>
      <c r="B116" s="42"/>
      <c r="C116" s="43"/>
      <c r="D116" s="229" t="s">
        <v>223</v>
      </c>
      <c r="E116" s="43"/>
      <c r="F116" s="230" t="s">
        <v>1992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223</v>
      </c>
      <c r="AU116" s="20" t="s">
        <v>81</v>
      </c>
    </row>
    <row r="117" s="2" customFormat="1" ht="16.5" customHeight="1">
      <c r="A117" s="41"/>
      <c r="B117" s="42"/>
      <c r="C117" s="216" t="s">
        <v>338</v>
      </c>
      <c r="D117" s="216" t="s">
        <v>216</v>
      </c>
      <c r="E117" s="217" t="s">
        <v>1993</v>
      </c>
      <c r="F117" s="218" t="s">
        <v>1994</v>
      </c>
      <c r="G117" s="219" t="s">
        <v>274</v>
      </c>
      <c r="H117" s="220">
        <v>10</v>
      </c>
      <c r="I117" s="221"/>
      <c r="J117" s="222">
        <f>ROUND(I117*H117,2)</f>
        <v>0</v>
      </c>
      <c r="K117" s="218" t="s">
        <v>220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0.0028400000000000001</v>
      </c>
      <c r="R117" s="225">
        <f>Q117*H117</f>
        <v>0.028400000000000002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338</v>
      </c>
      <c r="AT117" s="227" t="s">
        <v>216</v>
      </c>
      <c r="AU117" s="227" t="s">
        <v>81</v>
      </c>
      <c r="AY117" s="20" t="s">
        <v>214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338</v>
      </c>
      <c r="BM117" s="227" t="s">
        <v>266</v>
      </c>
    </row>
    <row r="118" s="2" customFormat="1">
      <c r="A118" s="41"/>
      <c r="B118" s="42"/>
      <c r="C118" s="43"/>
      <c r="D118" s="229" t="s">
        <v>223</v>
      </c>
      <c r="E118" s="43"/>
      <c r="F118" s="230" t="s">
        <v>1995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223</v>
      </c>
      <c r="AU118" s="20" t="s">
        <v>81</v>
      </c>
    </row>
    <row r="119" s="2" customFormat="1" ht="16.5" customHeight="1">
      <c r="A119" s="41"/>
      <c r="B119" s="42"/>
      <c r="C119" s="216" t="s">
        <v>345</v>
      </c>
      <c r="D119" s="216" t="s">
        <v>216</v>
      </c>
      <c r="E119" s="217" t="s">
        <v>1996</v>
      </c>
      <c r="F119" s="218" t="s">
        <v>1997</v>
      </c>
      <c r="G119" s="219" t="s">
        <v>274</v>
      </c>
      <c r="H119" s="220">
        <v>34</v>
      </c>
      <c r="I119" s="221"/>
      <c r="J119" s="222">
        <f>ROUND(I119*H119,2)</f>
        <v>0</v>
      </c>
      <c r="K119" s="218" t="s">
        <v>220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0.00428</v>
      </c>
      <c r="R119" s="225">
        <f>Q119*H119</f>
        <v>0.14552000000000001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338</v>
      </c>
      <c r="AT119" s="227" t="s">
        <v>216</v>
      </c>
      <c r="AU119" s="227" t="s">
        <v>81</v>
      </c>
      <c r="AY119" s="20" t="s">
        <v>214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338</v>
      </c>
      <c r="BM119" s="227" t="s">
        <v>279</v>
      </c>
    </row>
    <row r="120" s="2" customFormat="1">
      <c r="A120" s="41"/>
      <c r="B120" s="42"/>
      <c r="C120" s="43"/>
      <c r="D120" s="229" t="s">
        <v>223</v>
      </c>
      <c r="E120" s="43"/>
      <c r="F120" s="230" t="s">
        <v>1998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223</v>
      </c>
      <c r="AU120" s="20" t="s">
        <v>81</v>
      </c>
    </row>
    <row r="121" s="2" customFormat="1" ht="16.5" customHeight="1">
      <c r="A121" s="41"/>
      <c r="B121" s="42"/>
      <c r="C121" s="216" t="s">
        <v>352</v>
      </c>
      <c r="D121" s="216" t="s">
        <v>216</v>
      </c>
      <c r="E121" s="217" t="s">
        <v>1999</v>
      </c>
      <c r="F121" s="218" t="s">
        <v>2000</v>
      </c>
      <c r="G121" s="219" t="s">
        <v>274</v>
      </c>
      <c r="H121" s="220">
        <v>12</v>
      </c>
      <c r="I121" s="221"/>
      <c r="J121" s="222">
        <f>ROUND(I121*H121,2)</f>
        <v>0</v>
      </c>
      <c r="K121" s="218" t="s">
        <v>220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0.00594</v>
      </c>
      <c r="R121" s="225">
        <f>Q121*H121</f>
        <v>0.071279999999999996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338</v>
      </c>
      <c r="AT121" s="227" t="s">
        <v>216</v>
      </c>
      <c r="AU121" s="227" t="s">
        <v>81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338</v>
      </c>
      <c r="BM121" s="227" t="s">
        <v>305</v>
      </c>
    </row>
    <row r="122" s="2" customFormat="1">
      <c r="A122" s="41"/>
      <c r="B122" s="42"/>
      <c r="C122" s="43"/>
      <c r="D122" s="229" t="s">
        <v>223</v>
      </c>
      <c r="E122" s="43"/>
      <c r="F122" s="230" t="s">
        <v>2001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223</v>
      </c>
      <c r="AU122" s="20" t="s">
        <v>81</v>
      </c>
    </row>
    <row r="123" s="2" customFormat="1" ht="21.75" customHeight="1">
      <c r="A123" s="41"/>
      <c r="B123" s="42"/>
      <c r="C123" s="216" t="s">
        <v>366</v>
      </c>
      <c r="D123" s="216" t="s">
        <v>216</v>
      </c>
      <c r="E123" s="217" t="s">
        <v>2002</v>
      </c>
      <c r="F123" s="218" t="s">
        <v>2003</v>
      </c>
      <c r="G123" s="219" t="s">
        <v>258</v>
      </c>
      <c r="H123" s="220">
        <v>8</v>
      </c>
      <c r="I123" s="221"/>
      <c r="J123" s="222">
        <f>ROUND(I123*H123,2)</f>
        <v>0</v>
      </c>
      <c r="K123" s="218" t="s">
        <v>220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338</v>
      </c>
      <c r="AT123" s="227" t="s">
        <v>216</v>
      </c>
      <c r="AU123" s="227" t="s">
        <v>81</v>
      </c>
      <c r="AY123" s="20" t="s">
        <v>214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338</v>
      </c>
      <c r="BM123" s="227" t="s">
        <v>324</v>
      </c>
    </row>
    <row r="124" s="2" customFormat="1">
      <c r="A124" s="41"/>
      <c r="B124" s="42"/>
      <c r="C124" s="43"/>
      <c r="D124" s="229" t="s">
        <v>223</v>
      </c>
      <c r="E124" s="43"/>
      <c r="F124" s="230" t="s">
        <v>2004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223</v>
      </c>
      <c r="AU124" s="20" t="s">
        <v>81</v>
      </c>
    </row>
    <row r="125" s="2" customFormat="1" ht="21.75" customHeight="1">
      <c r="A125" s="41"/>
      <c r="B125" s="42"/>
      <c r="C125" s="216" t="s">
        <v>373</v>
      </c>
      <c r="D125" s="216" t="s">
        <v>216</v>
      </c>
      <c r="E125" s="217" t="s">
        <v>2005</v>
      </c>
      <c r="F125" s="218" t="s">
        <v>2006</v>
      </c>
      <c r="G125" s="219" t="s">
        <v>258</v>
      </c>
      <c r="H125" s="220">
        <v>2</v>
      </c>
      <c r="I125" s="221"/>
      <c r="J125" s="222">
        <f>ROUND(I125*H125,2)</f>
        <v>0</v>
      </c>
      <c r="K125" s="218" t="s">
        <v>220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338</v>
      </c>
      <c r="AT125" s="227" t="s">
        <v>216</v>
      </c>
      <c r="AU125" s="227" t="s">
        <v>81</v>
      </c>
      <c r="AY125" s="20" t="s">
        <v>214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338</v>
      </c>
      <c r="BM125" s="227" t="s">
        <v>338</v>
      </c>
    </row>
    <row r="126" s="2" customFormat="1">
      <c r="A126" s="41"/>
      <c r="B126" s="42"/>
      <c r="C126" s="43"/>
      <c r="D126" s="229" t="s">
        <v>223</v>
      </c>
      <c r="E126" s="43"/>
      <c r="F126" s="230" t="s">
        <v>2007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223</v>
      </c>
      <c r="AU126" s="20" t="s">
        <v>81</v>
      </c>
    </row>
    <row r="127" s="2" customFormat="1" ht="21.75" customHeight="1">
      <c r="A127" s="41"/>
      <c r="B127" s="42"/>
      <c r="C127" s="216" t="s">
        <v>7</v>
      </c>
      <c r="D127" s="216" t="s">
        <v>216</v>
      </c>
      <c r="E127" s="217" t="s">
        <v>2008</v>
      </c>
      <c r="F127" s="218" t="s">
        <v>2009</v>
      </c>
      <c r="G127" s="219" t="s">
        <v>258</v>
      </c>
      <c r="H127" s="220">
        <v>2</v>
      </c>
      <c r="I127" s="221"/>
      <c r="J127" s="222">
        <f>ROUND(I127*H127,2)</f>
        <v>0</v>
      </c>
      <c r="K127" s="218" t="s">
        <v>220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338</v>
      </c>
      <c r="AT127" s="227" t="s">
        <v>216</v>
      </c>
      <c r="AU127" s="227" t="s">
        <v>81</v>
      </c>
      <c r="AY127" s="20" t="s">
        <v>214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338</v>
      </c>
      <c r="BM127" s="227" t="s">
        <v>352</v>
      </c>
    </row>
    <row r="128" s="2" customFormat="1">
      <c r="A128" s="41"/>
      <c r="B128" s="42"/>
      <c r="C128" s="43"/>
      <c r="D128" s="229" t="s">
        <v>223</v>
      </c>
      <c r="E128" s="43"/>
      <c r="F128" s="230" t="s">
        <v>2010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223</v>
      </c>
      <c r="AU128" s="20" t="s">
        <v>81</v>
      </c>
    </row>
    <row r="129" s="2" customFormat="1" ht="21.75" customHeight="1">
      <c r="A129" s="41"/>
      <c r="B129" s="42"/>
      <c r="C129" s="216" t="s">
        <v>383</v>
      </c>
      <c r="D129" s="216" t="s">
        <v>216</v>
      </c>
      <c r="E129" s="217" t="s">
        <v>2011</v>
      </c>
      <c r="F129" s="218" t="s">
        <v>2012</v>
      </c>
      <c r="G129" s="219" t="s">
        <v>258</v>
      </c>
      <c r="H129" s="220">
        <v>2</v>
      </c>
      <c r="I129" s="221"/>
      <c r="J129" s="222">
        <f>ROUND(I129*H129,2)</f>
        <v>0</v>
      </c>
      <c r="K129" s="218" t="s">
        <v>220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338</v>
      </c>
      <c r="AT129" s="227" t="s">
        <v>216</v>
      </c>
      <c r="AU129" s="227" t="s">
        <v>81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338</v>
      </c>
      <c r="BM129" s="227" t="s">
        <v>373</v>
      </c>
    </row>
    <row r="130" s="2" customFormat="1">
      <c r="A130" s="41"/>
      <c r="B130" s="42"/>
      <c r="C130" s="43"/>
      <c r="D130" s="229" t="s">
        <v>223</v>
      </c>
      <c r="E130" s="43"/>
      <c r="F130" s="230" t="s">
        <v>2013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223</v>
      </c>
      <c r="AU130" s="20" t="s">
        <v>81</v>
      </c>
    </row>
    <row r="131" s="2" customFormat="1" ht="21.75" customHeight="1">
      <c r="A131" s="41"/>
      <c r="B131" s="42"/>
      <c r="C131" s="216" t="s">
        <v>390</v>
      </c>
      <c r="D131" s="216" t="s">
        <v>216</v>
      </c>
      <c r="E131" s="217" t="s">
        <v>2014</v>
      </c>
      <c r="F131" s="218" t="s">
        <v>2015</v>
      </c>
      <c r="G131" s="219" t="s">
        <v>258</v>
      </c>
      <c r="H131" s="220">
        <v>4</v>
      </c>
      <c r="I131" s="221"/>
      <c r="J131" s="222">
        <f>ROUND(I131*H131,2)</f>
        <v>0</v>
      </c>
      <c r="K131" s="218" t="s">
        <v>220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338</v>
      </c>
      <c r="AT131" s="227" t="s">
        <v>216</v>
      </c>
      <c r="AU131" s="227" t="s">
        <v>81</v>
      </c>
      <c r="AY131" s="20" t="s">
        <v>214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338</v>
      </c>
      <c r="BM131" s="227" t="s">
        <v>383</v>
      </c>
    </row>
    <row r="132" s="2" customFormat="1">
      <c r="A132" s="41"/>
      <c r="B132" s="42"/>
      <c r="C132" s="43"/>
      <c r="D132" s="229" t="s">
        <v>223</v>
      </c>
      <c r="E132" s="43"/>
      <c r="F132" s="230" t="s">
        <v>2016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223</v>
      </c>
      <c r="AU132" s="20" t="s">
        <v>81</v>
      </c>
    </row>
    <row r="133" s="2" customFormat="1" ht="16.5" customHeight="1">
      <c r="A133" s="41"/>
      <c r="B133" s="42"/>
      <c r="C133" s="216" t="s">
        <v>399</v>
      </c>
      <c r="D133" s="216" t="s">
        <v>216</v>
      </c>
      <c r="E133" s="217" t="s">
        <v>2017</v>
      </c>
      <c r="F133" s="218" t="s">
        <v>2018</v>
      </c>
      <c r="G133" s="219" t="s">
        <v>274</v>
      </c>
      <c r="H133" s="220">
        <v>114</v>
      </c>
      <c r="I133" s="221"/>
      <c r="J133" s="222">
        <f>ROUND(I133*H133,2)</f>
        <v>0</v>
      </c>
      <c r="K133" s="218" t="s">
        <v>220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338</v>
      </c>
      <c r="AT133" s="227" t="s">
        <v>216</v>
      </c>
      <c r="AU133" s="227" t="s">
        <v>81</v>
      </c>
      <c r="AY133" s="20" t="s">
        <v>214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338</v>
      </c>
      <c r="BM133" s="227" t="s">
        <v>399</v>
      </c>
    </row>
    <row r="134" s="2" customFormat="1">
      <c r="A134" s="41"/>
      <c r="B134" s="42"/>
      <c r="C134" s="43"/>
      <c r="D134" s="229" t="s">
        <v>223</v>
      </c>
      <c r="E134" s="43"/>
      <c r="F134" s="230" t="s">
        <v>2019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223</v>
      </c>
      <c r="AU134" s="20" t="s">
        <v>81</v>
      </c>
    </row>
    <row r="135" s="2" customFormat="1" ht="16.5" customHeight="1">
      <c r="A135" s="41"/>
      <c r="B135" s="42"/>
      <c r="C135" s="216" t="s">
        <v>406</v>
      </c>
      <c r="D135" s="216" t="s">
        <v>216</v>
      </c>
      <c r="E135" s="217" t="s">
        <v>2020</v>
      </c>
      <c r="F135" s="218" t="s">
        <v>2021</v>
      </c>
      <c r="G135" s="219" t="s">
        <v>274</v>
      </c>
      <c r="H135" s="220">
        <v>12</v>
      </c>
      <c r="I135" s="221"/>
      <c r="J135" s="222">
        <f>ROUND(I135*H135,2)</f>
        <v>0</v>
      </c>
      <c r="K135" s="218" t="s">
        <v>220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338</v>
      </c>
      <c r="AT135" s="227" t="s">
        <v>216</v>
      </c>
      <c r="AU135" s="227" t="s">
        <v>81</v>
      </c>
      <c r="AY135" s="20" t="s">
        <v>214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338</v>
      </c>
      <c r="BM135" s="227" t="s">
        <v>411</v>
      </c>
    </row>
    <row r="136" s="2" customFormat="1">
      <c r="A136" s="41"/>
      <c r="B136" s="42"/>
      <c r="C136" s="43"/>
      <c r="D136" s="229" t="s">
        <v>223</v>
      </c>
      <c r="E136" s="43"/>
      <c r="F136" s="230" t="s">
        <v>2022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223</v>
      </c>
      <c r="AU136" s="20" t="s">
        <v>81</v>
      </c>
    </row>
    <row r="137" s="2" customFormat="1" ht="16.5" customHeight="1">
      <c r="A137" s="41"/>
      <c r="B137" s="42"/>
      <c r="C137" s="216" t="s">
        <v>411</v>
      </c>
      <c r="D137" s="216" t="s">
        <v>216</v>
      </c>
      <c r="E137" s="217" t="s">
        <v>2023</v>
      </c>
      <c r="F137" s="218" t="s">
        <v>2024</v>
      </c>
      <c r="G137" s="219" t="s">
        <v>274</v>
      </c>
      <c r="H137" s="220">
        <v>500</v>
      </c>
      <c r="I137" s="221"/>
      <c r="J137" s="222">
        <f>ROUND(I137*H137,2)</f>
        <v>0</v>
      </c>
      <c r="K137" s="218" t="s">
        <v>220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0.00046000000000000001</v>
      </c>
      <c r="R137" s="225">
        <f>Q137*H137</f>
        <v>0.23000000000000001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338</v>
      </c>
      <c r="AT137" s="227" t="s">
        <v>216</v>
      </c>
      <c r="AU137" s="227" t="s">
        <v>81</v>
      </c>
      <c r="AY137" s="20" t="s">
        <v>214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338</v>
      </c>
      <c r="BM137" s="227" t="s">
        <v>431</v>
      </c>
    </row>
    <row r="138" s="2" customFormat="1">
      <c r="A138" s="41"/>
      <c r="B138" s="42"/>
      <c r="C138" s="43"/>
      <c r="D138" s="229" t="s">
        <v>223</v>
      </c>
      <c r="E138" s="43"/>
      <c r="F138" s="230" t="s">
        <v>2025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223</v>
      </c>
      <c r="AU138" s="20" t="s">
        <v>81</v>
      </c>
    </row>
    <row r="139" s="2" customFormat="1" ht="16.5" customHeight="1">
      <c r="A139" s="41"/>
      <c r="B139" s="42"/>
      <c r="C139" s="216" t="s">
        <v>420</v>
      </c>
      <c r="D139" s="216" t="s">
        <v>216</v>
      </c>
      <c r="E139" s="217" t="s">
        <v>2026</v>
      </c>
      <c r="F139" s="218" t="s">
        <v>2027</v>
      </c>
      <c r="G139" s="219" t="s">
        <v>274</v>
      </c>
      <c r="H139" s="220">
        <v>50</v>
      </c>
      <c r="I139" s="221"/>
      <c r="J139" s="222">
        <f>ROUND(I139*H139,2)</f>
        <v>0</v>
      </c>
      <c r="K139" s="218" t="s">
        <v>220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0.00055999999999999995</v>
      </c>
      <c r="R139" s="225">
        <f>Q139*H139</f>
        <v>0.027999999999999997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338</v>
      </c>
      <c r="AT139" s="227" t="s">
        <v>216</v>
      </c>
      <c r="AU139" s="227" t="s">
        <v>81</v>
      </c>
      <c r="AY139" s="20" t="s">
        <v>214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338</v>
      </c>
      <c r="BM139" s="227" t="s">
        <v>443</v>
      </c>
    </row>
    <row r="140" s="2" customFormat="1">
      <c r="A140" s="41"/>
      <c r="B140" s="42"/>
      <c r="C140" s="43"/>
      <c r="D140" s="229" t="s">
        <v>223</v>
      </c>
      <c r="E140" s="43"/>
      <c r="F140" s="230" t="s">
        <v>2028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223</v>
      </c>
      <c r="AU140" s="20" t="s">
        <v>81</v>
      </c>
    </row>
    <row r="141" s="2" customFormat="1" ht="16.5" customHeight="1">
      <c r="A141" s="41"/>
      <c r="B141" s="42"/>
      <c r="C141" s="216" t="s">
        <v>431</v>
      </c>
      <c r="D141" s="216" t="s">
        <v>216</v>
      </c>
      <c r="E141" s="217" t="s">
        <v>2029</v>
      </c>
      <c r="F141" s="218" t="s">
        <v>2030</v>
      </c>
      <c r="G141" s="219" t="s">
        <v>274</v>
      </c>
      <c r="H141" s="220">
        <v>20</v>
      </c>
      <c r="I141" s="221"/>
      <c r="J141" s="222">
        <f>ROUND(I141*H141,2)</f>
        <v>0</v>
      </c>
      <c r="K141" s="218" t="s">
        <v>220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0.00071000000000000002</v>
      </c>
      <c r="R141" s="225">
        <f>Q141*H141</f>
        <v>0.014200000000000001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338</v>
      </c>
      <c r="AT141" s="227" t="s">
        <v>216</v>
      </c>
      <c r="AU141" s="227" t="s">
        <v>81</v>
      </c>
      <c r="AY141" s="20" t="s">
        <v>214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79</v>
      </c>
      <c r="BK141" s="228">
        <f>ROUND(I141*H141,2)</f>
        <v>0</v>
      </c>
      <c r="BL141" s="20" t="s">
        <v>338</v>
      </c>
      <c r="BM141" s="227" t="s">
        <v>461</v>
      </c>
    </row>
    <row r="142" s="2" customFormat="1">
      <c r="A142" s="41"/>
      <c r="B142" s="42"/>
      <c r="C142" s="43"/>
      <c r="D142" s="229" t="s">
        <v>223</v>
      </c>
      <c r="E142" s="43"/>
      <c r="F142" s="230" t="s">
        <v>2031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223</v>
      </c>
      <c r="AU142" s="20" t="s">
        <v>81</v>
      </c>
    </row>
    <row r="143" s="2" customFormat="1" ht="16.5" customHeight="1">
      <c r="A143" s="41"/>
      <c r="B143" s="42"/>
      <c r="C143" s="216" t="s">
        <v>436</v>
      </c>
      <c r="D143" s="216" t="s">
        <v>216</v>
      </c>
      <c r="E143" s="217" t="s">
        <v>2032</v>
      </c>
      <c r="F143" s="218" t="s">
        <v>2033</v>
      </c>
      <c r="G143" s="219" t="s">
        <v>274</v>
      </c>
      <c r="H143" s="220">
        <v>5</v>
      </c>
      <c r="I143" s="221"/>
      <c r="J143" s="222">
        <f>ROUND(I143*H143,2)</f>
        <v>0</v>
      </c>
      <c r="K143" s="218" t="s">
        <v>220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0.00125</v>
      </c>
      <c r="R143" s="225">
        <f>Q143*H143</f>
        <v>0.0062500000000000003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338</v>
      </c>
      <c r="AT143" s="227" t="s">
        <v>216</v>
      </c>
      <c r="AU143" s="227" t="s">
        <v>81</v>
      </c>
      <c r="AY143" s="20" t="s">
        <v>214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338</v>
      </c>
      <c r="BM143" s="227" t="s">
        <v>475</v>
      </c>
    </row>
    <row r="144" s="2" customFormat="1">
      <c r="A144" s="41"/>
      <c r="B144" s="42"/>
      <c r="C144" s="43"/>
      <c r="D144" s="229" t="s">
        <v>223</v>
      </c>
      <c r="E144" s="43"/>
      <c r="F144" s="230" t="s">
        <v>2034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223</v>
      </c>
      <c r="AU144" s="20" t="s">
        <v>81</v>
      </c>
    </row>
    <row r="145" s="2" customFormat="1" ht="16.5" customHeight="1">
      <c r="A145" s="41"/>
      <c r="B145" s="42"/>
      <c r="C145" s="216" t="s">
        <v>443</v>
      </c>
      <c r="D145" s="216" t="s">
        <v>216</v>
      </c>
      <c r="E145" s="217" t="s">
        <v>2035</v>
      </c>
      <c r="F145" s="218" t="s">
        <v>2036</v>
      </c>
      <c r="G145" s="219" t="s">
        <v>274</v>
      </c>
      <c r="H145" s="220">
        <v>56</v>
      </c>
      <c r="I145" s="221"/>
      <c r="J145" s="222">
        <f>ROUND(I145*H145,2)</f>
        <v>0</v>
      </c>
      <c r="K145" s="218" t="s">
        <v>220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0.0016199999999999999</v>
      </c>
      <c r="R145" s="225">
        <f>Q145*H145</f>
        <v>0.090719999999999995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338</v>
      </c>
      <c r="AT145" s="227" t="s">
        <v>216</v>
      </c>
      <c r="AU145" s="227" t="s">
        <v>81</v>
      </c>
      <c r="AY145" s="20" t="s">
        <v>214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79</v>
      </c>
      <c r="BK145" s="228">
        <f>ROUND(I145*H145,2)</f>
        <v>0</v>
      </c>
      <c r="BL145" s="20" t="s">
        <v>338</v>
      </c>
      <c r="BM145" s="227" t="s">
        <v>488</v>
      </c>
    </row>
    <row r="146" s="2" customFormat="1">
      <c r="A146" s="41"/>
      <c r="B146" s="42"/>
      <c r="C146" s="43"/>
      <c r="D146" s="229" t="s">
        <v>223</v>
      </c>
      <c r="E146" s="43"/>
      <c r="F146" s="230" t="s">
        <v>2037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223</v>
      </c>
      <c r="AU146" s="20" t="s">
        <v>81</v>
      </c>
    </row>
    <row r="147" s="2" customFormat="1" ht="16.5" customHeight="1">
      <c r="A147" s="41"/>
      <c r="B147" s="42"/>
      <c r="C147" s="216" t="s">
        <v>452</v>
      </c>
      <c r="D147" s="216" t="s">
        <v>216</v>
      </c>
      <c r="E147" s="217" t="s">
        <v>2038</v>
      </c>
      <c r="F147" s="218" t="s">
        <v>2039</v>
      </c>
      <c r="G147" s="219" t="s">
        <v>274</v>
      </c>
      <c r="H147" s="220">
        <v>170</v>
      </c>
      <c r="I147" s="221"/>
      <c r="J147" s="222">
        <f>ROUND(I147*H147,2)</f>
        <v>0</v>
      </c>
      <c r="K147" s="218" t="s">
        <v>220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0.00197</v>
      </c>
      <c r="R147" s="225">
        <f>Q147*H147</f>
        <v>0.33489999999999998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338</v>
      </c>
      <c r="AT147" s="227" t="s">
        <v>216</v>
      </c>
      <c r="AU147" s="227" t="s">
        <v>81</v>
      </c>
      <c r="AY147" s="20" t="s">
        <v>214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79</v>
      </c>
      <c r="BK147" s="228">
        <f>ROUND(I147*H147,2)</f>
        <v>0</v>
      </c>
      <c r="BL147" s="20" t="s">
        <v>338</v>
      </c>
      <c r="BM147" s="227" t="s">
        <v>500</v>
      </c>
    </row>
    <row r="148" s="2" customFormat="1">
      <c r="A148" s="41"/>
      <c r="B148" s="42"/>
      <c r="C148" s="43"/>
      <c r="D148" s="229" t="s">
        <v>223</v>
      </c>
      <c r="E148" s="43"/>
      <c r="F148" s="230" t="s">
        <v>2040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223</v>
      </c>
      <c r="AU148" s="20" t="s">
        <v>81</v>
      </c>
    </row>
    <row r="149" s="2" customFormat="1" ht="16.5" customHeight="1">
      <c r="A149" s="41"/>
      <c r="B149" s="42"/>
      <c r="C149" s="216" t="s">
        <v>461</v>
      </c>
      <c r="D149" s="216" t="s">
        <v>216</v>
      </c>
      <c r="E149" s="217" t="s">
        <v>2041</v>
      </c>
      <c r="F149" s="218" t="s">
        <v>2042</v>
      </c>
      <c r="G149" s="219" t="s">
        <v>274</v>
      </c>
      <c r="H149" s="220">
        <v>5</v>
      </c>
      <c r="I149" s="221"/>
      <c r="J149" s="222">
        <f>ROUND(I149*H149,2)</f>
        <v>0</v>
      </c>
      <c r="K149" s="218" t="s">
        <v>220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0.00013999999999999999</v>
      </c>
      <c r="R149" s="225">
        <f>Q149*H149</f>
        <v>0.00069999999999999988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338</v>
      </c>
      <c r="AT149" s="227" t="s">
        <v>216</v>
      </c>
      <c r="AU149" s="227" t="s">
        <v>81</v>
      </c>
      <c r="AY149" s="20" t="s">
        <v>214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79</v>
      </c>
      <c r="BK149" s="228">
        <f>ROUND(I149*H149,2)</f>
        <v>0</v>
      </c>
      <c r="BL149" s="20" t="s">
        <v>338</v>
      </c>
      <c r="BM149" s="227" t="s">
        <v>511</v>
      </c>
    </row>
    <row r="150" s="2" customFormat="1">
      <c r="A150" s="41"/>
      <c r="B150" s="42"/>
      <c r="C150" s="43"/>
      <c r="D150" s="229" t="s">
        <v>223</v>
      </c>
      <c r="E150" s="43"/>
      <c r="F150" s="230" t="s">
        <v>2043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223</v>
      </c>
      <c r="AU150" s="20" t="s">
        <v>81</v>
      </c>
    </row>
    <row r="151" s="2" customFormat="1" ht="16.5" customHeight="1">
      <c r="A151" s="41"/>
      <c r="B151" s="42"/>
      <c r="C151" s="216" t="s">
        <v>468</v>
      </c>
      <c r="D151" s="216" t="s">
        <v>216</v>
      </c>
      <c r="E151" s="217" t="s">
        <v>2044</v>
      </c>
      <c r="F151" s="218" t="s">
        <v>2045</v>
      </c>
      <c r="G151" s="219" t="s">
        <v>274</v>
      </c>
      <c r="H151" s="220">
        <v>631</v>
      </c>
      <c r="I151" s="221"/>
      <c r="J151" s="222">
        <f>ROUND(I151*H151,2)</f>
        <v>0</v>
      </c>
      <c r="K151" s="218" t="s">
        <v>220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338</v>
      </c>
      <c r="AT151" s="227" t="s">
        <v>216</v>
      </c>
      <c r="AU151" s="227" t="s">
        <v>81</v>
      </c>
      <c r="AY151" s="20" t="s">
        <v>214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79</v>
      </c>
      <c r="BK151" s="228">
        <f>ROUND(I151*H151,2)</f>
        <v>0</v>
      </c>
      <c r="BL151" s="20" t="s">
        <v>338</v>
      </c>
      <c r="BM151" s="227" t="s">
        <v>526</v>
      </c>
    </row>
    <row r="152" s="2" customFormat="1">
      <c r="A152" s="41"/>
      <c r="B152" s="42"/>
      <c r="C152" s="43"/>
      <c r="D152" s="229" t="s">
        <v>223</v>
      </c>
      <c r="E152" s="43"/>
      <c r="F152" s="230" t="s">
        <v>2046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223</v>
      </c>
      <c r="AU152" s="20" t="s">
        <v>81</v>
      </c>
    </row>
    <row r="153" s="2" customFormat="1" ht="16.5" customHeight="1">
      <c r="A153" s="41"/>
      <c r="B153" s="42"/>
      <c r="C153" s="216" t="s">
        <v>475</v>
      </c>
      <c r="D153" s="216" t="s">
        <v>216</v>
      </c>
      <c r="E153" s="217" t="s">
        <v>2047</v>
      </c>
      <c r="F153" s="218" t="s">
        <v>2048</v>
      </c>
      <c r="G153" s="219" t="s">
        <v>274</v>
      </c>
      <c r="H153" s="220">
        <v>170</v>
      </c>
      <c r="I153" s="221"/>
      <c r="J153" s="222">
        <f>ROUND(I153*H153,2)</f>
        <v>0</v>
      </c>
      <c r="K153" s="218" t="s">
        <v>220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338</v>
      </c>
      <c r="AT153" s="227" t="s">
        <v>216</v>
      </c>
      <c r="AU153" s="227" t="s">
        <v>81</v>
      </c>
      <c r="AY153" s="20" t="s">
        <v>214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79</v>
      </c>
      <c r="BK153" s="228">
        <f>ROUND(I153*H153,2)</f>
        <v>0</v>
      </c>
      <c r="BL153" s="20" t="s">
        <v>338</v>
      </c>
      <c r="BM153" s="227" t="s">
        <v>546</v>
      </c>
    </row>
    <row r="154" s="2" customFormat="1">
      <c r="A154" s="41"/>
      <c r="B154" s="42"/>
      <c r="C154" s="43"/>
      <c r="D154" s="229" t="s">
        <v>223</v>
      </c>
      <c r="E154" s="43"/>
      <c r="F154" s="230" t="s">
        <v>2049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223</v>
      </c>
      <c r="AU154" s="20" t="s">
        <v>81</v>
      </c>
    </row>
    <row r="155" s="2" customFormat="1" ht="16.5" customHeight="1">
      <c r="A155" s="41"/>
      <c r="B155" s="42"/>
      <c r="C155" s="216" t="s">
        <v>481</v>
      </c>
      <c r="D155" s="216" t="s">
        <v>216</v>
      </c>
      <c r="E155" s="217" t="s">
        <v>2050</v>
      </c>
      <c r="F155" s="218" t="s">
        <v>2051</v>
      </c>
      <c r="G155" s="219" t="s">
        <v>258</v>
      </c>
      <c r="H155" s="220">
        <v>8</v>
      </c>
      <c r="I155" s="221"/>
      <c r="J155" s="222">
        <f>ROUND(I155*H155,2)</f>
        <v>0</v>
      </c>
      <c r="K155" s="218" t="s">
        <v>220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0.0021199999999999999</v>
      </c>
      <c r="R155" s="225">
        <f>Q155*H155</f>
        <v>0.016959999999999999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338</v>
      </c>
      <c r="AT155" s="227" t="s">
        <v>216</v>
      </c>
      <c r="AU155" s="227" t="s">
        <v>81</v>
      </c>
      <c r="AY155" s="20" t="s">
        <v>214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79</v>
      </c>
      <c r="BK155" s="228">
        <f>ROUND(I155*H155,2)</f>
        <v>0</v>
      </c>
      <c r="BL155" s="20" t="s">
        <v>338</v>
      </c>
      <c r="BM155" s="227" t="s">
        <v>565</v>
      </c>
    </row>
    <row r="156" s="2" customFormat="1">
      <c r="A156" s="41"/>
      <c r="B156" s="42"/>
      <c r="C156" s="43"/>
      <c r="D156" s="229" t="s">
        <v>223</v>
      </c>
      <c r="E156" s="43"/>
      <c r="F156" s="230" t="s">
        <v>2052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223</v>
      </c>
      <c r="AU156" s="20" t="s">
        <v>81</v>
      </c>
    </row>
    <row r="157" s="2" customFormat="1" ht="16.5" customHeight="1">
      <c r="A157" s="41"/>
      <c r="B157" s="42"/>
      <c r="C157" s="216" t="s">
        <v>488</v>
      </c>
      <c r="D157" s="216" t="s">
        <v>216</v>
      </c>
      <c r="E157" s="217" t="s">
        <v>2053</v>
      </c>
      <c r="F157" s="218" t="s">
        <v>2054</v>
      </c>
      <c r="G157" s="219" t="s">
        <v>274</v>
      </c>
      <c r="H157" s="220">
        <v>530</v>
      </c>
      <c r="I157" s="221"/>
      <c r="J157" s="222">
        <f>ROUND(I157*H157,2)</f>
        <v>0</v>
      </c>
      <c r="K157" s="218" t="s">
        <v>220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5.0000000000000002E-05</v>
      </c>
      <c r="R157" s="225">
        <f>Q157*H157</f>
        <v>0.026500000000000003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338</v>
      </c>
      <c r="AT157" s="227" t="s">
        <v>216</v>
      </c>
      <c r="AU157" s="227" t="s">
        <v>81</v>
      </c>
      <c r="AY157" s="20" t="s">
        <v>214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79</v>
      </c>
      <c r="BK157" s="228">
        <f>ROUND(I157*H157,2)</f>
        <v>0</v>
      </c>
      <c r="BL157" s="20" t="s">
        <v>338</v>
      </c>
      <c r="BM157" s="227" t="s">
        <v>590</v>
      </c>
    </row>
    <row r="158" s="2" customFormat="1">
      <c r="A158" s="41"/>
      <c r="B158" s="42"/>
      <c r="C158" s="43"/>
      <c r="D158" s="229" t="s">
        <v>223</v>
      </c>
      <c r="E158" s="43"/>
      <c r="F158" s="230" t="s">
        <v>2055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223</v>
      </c>
      <c r="AU158" s="20" t="s">
        <v>81</v>
      </c>
    </row>
    <row r="159" s="2" customFormat="1" ht="16.5" customHeight="1">
      <c r="A159" s="41"/>
      <c r="B159" s="42"/>
      <c r="C159" s="216" t="s">
        <v>495</v>
      </c>
      <c r="D159" s="216" t="s">
        <v>216</v>
      </c>
      <c r="E159" s="217" t="s">
        <v>2056</v>
      </c>
      <c r="F159" s="218" t="s">
        <v>2057</v>
      </c>
      <c r="G159" s="219" t="s">
        <v>274</v>
      </c>
      <c r="H159" s="220">
        <v>111</v>
      </c>
      <c r="I159" s="221"/>
      <c r="J159" s="222">
        <f>ROUND(I159*H159,2)</f>
        <v>0</v>
      </c>
      <c r="K159" s="218" t="s">
        <v>220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6.9999999999999994E-05</v>
      </c>
      <c r="R159" s="225">
        <f>Q159*H159</f>
        <v>0.0077699999999999991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338</v>
      </c>
      <c r="AT159" s="227" t="s">
        <v>216</v>
      </c>
      <c r="AU159" s="227" t="s">
        <v>81</v>
      </c>
      <c r="AY159" s="20" t="s">
        <v>214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79</v>
      </c>
      <c r="BK159" s="228">
        <f>ROUND(I159*H159,2)</f>
        <v>0</v>
      </c>
      <c r="BL159" s="20" t="s">
        <v>338</v>
      </c>
      <c r="BM159" s="227" t="s">
        <v>609</v>
      </c>
    </row>
    <row r="160" s="2" customFormat="1">
      <c r="A160" s="41"/>
      <c r="B160" s="42"/>
      <c r="C160" s="43"/>
      <c r="D160" s="229" t="s">
        <v>223</v>
      </c>
      <c r="E160" s="43"/>
      <c r="F160" s="230" t="s">
        <v>2058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223</v>
      </c>
      <c r="AU160" s="20" t="s">
        <v>81</v>
      </c>
    </row>
    <row r="161" s="2" customFormat="1" ht="24.15" customHeight="1">
      <c r="A161" s="41"/>
      <c r="B161" s="42"/>
      <c r="C161" s="216" t="s">
        <v>500</v>
      </c>
      <c r="D161" s="216" t="s">
        <v>216</v>
      </c>
      <c r="E161" s="217" t="s">
        <v>2059</v>
      </c>
      <c r="F161" s="218" t="s">
        <v>2060</v>
      </c>
      <c r="G161" s="219" t="s">
        <v>282</v>
      </c>
      <c r="H161" s="220">
        <v>1.119</v>
      </c>
      <c r="I161" s="221"/>
      <c r="J161" s="222">
        <f>ROUND(I161*H161,2)</f>
        <v>0</v>
      </c>
      <c r="K161" s="218" t="s">
        <v>220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338</v>
      </c>
      <c r="AT161" s="227" t="s">
        <v>216</v>
      </c>
      <c r="AU161" s="227" t="s">
        <v>81</v>
      </c>
      <c r="AY161" s="20" t="s">
        <v>214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79</v>
      </c>
      <c r="BK161" s="228">
        <f>ROUND(I161*H161,2)</f>
        <v>0</v>
      </c>
      <c r="BL161" s="20" t="s">
        <v>338</v>
      </c>
      <c r="BM161" s="227" t="s">
        <v>2061</v>
      </c>
    </row>
    <row r="162" s="2" customFormat="1">
      <c r="A162" s="41"/>
      <c r="B162" s="42"/>
      <c r="C162" s="43"/>
      <c r="D162" s="229" t="s">
        <v>223</v>
      </c>
      <c r="E162" s="43"/>
      <c r="F162" s="230" t="s">
        <v>2062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223</v>
      </c>
      <c r="AU162" s="20" t="s">
        <v>81</v>
      </c>
    </row>
    <row r="163" s="2" customFormat="1" ht="16.5" customHeight="1">
      <c r="A163" s="41"/>
      <c r="B163" s="42"/>
      <c r="C163" s="216" t="s">
        <v>507</v>
      </c>
      <c r="D163" s="216" t="s">
        <v>216</v>
      </c>
      <c r="E163" s="217" t="s">
        <v>2063</v>
      </c>
      <c r="F163" s="218" t="s">
        <v>2064</v>
      </c>
      <c r="G163" s="219" t="s">
        <v>274</v>
      </c>
      <c r="H163" s="220">
        <v>10</v>
      </c>
      <c r="I163" s="221"/>
      <c r="J163" s="222">
        <f>ROUND(I163*H163,2)</f>
        <v>0</v>
      </c>
      <c r="K163" s="218" t="s">
        <v>220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2.0000000000000002E-05</v>
      </c>
      <c r="R163" s="225">
        <f>Q163*H163</f>
        <v>0.00020000000000000001</v>
      </c>
      <c r="S163" s="225">
        <v>0.001</v>
      </c>
      <c r="T163" s="226">
        <f>S163*H163</f>
        <v>0.01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338</v>
      </c>
      <c r="AT163" s="227" t="s">
        <v>216</v>
      </c>
      <c r="AU163" s="227" t="s">
        <v>81</v>
      </c>
      <c r="AY163" s="20" t="s">
        <v>214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79</v>
      </c>
      <c r="BK163" s="228">
        <f>ROUND(I163*H163,2)</f>
        <v>0</v>
      </c>
      <c r="BL163" s="20" t="s">
        <v>338</v>
      </c>
      <c r="BM163" s="227" t="s">
        <v>1123</v>
      </c>
    </row>
    <row r="164" s="2" customFormat="1">
      <c r="A164" s="41"/>
      <c r="B164" s="42"/>
      <c r="C164" s="43"/>
      <c r="D164" s="229" t="s">
        <v>223</v>
      </c>
      <c r="E164" s="43"/>
      <c r="F164" s="230" t="s">
        <v>2065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223</v>
      </c>
      <c r="AU164" s="20" t="s">
        <v>81</v>
      </c>
    </row>
    <row r="165" s="2" customFormat="1" ht="16.5" customHeight="1">
      <c r="A165" s="41"/>
      <c r="B165" s="42"/>
      <c r="C165" s="216" t="s">
        <v>511</v>
      </c>
      <c r="D165" s="216" t="s">
        <v>216</v>
      </c>
      <c r="E165" s="217" t="s">
        <v>2066</v>
      </c>
      <c r="F165" s="218" t="s">
        <v>2067</v>
      </c>
      <c r="G165" s="219" t="s">
        <v>274</v>
      </c>
      <c r="H165" s="220">
        <v>25</v>
      </c>
      <c r="I165" s="221"/>
      <c r="J165" s="222">
        <f>ROUND(I165*H165,2)</f>
        <v>0</v>
      </c>
      <c r="K165" s="218" t="s">
        <v>220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2.0000000000000002E-05</v>
      </c>
      <c r="R165" s="225">
        <f>Q165*H165</f>
        <v>0.00050000000000000001</v>
      </c>
      <c r="S165" s="225">
        <v>0.0032000000000000002</v>
      </c>
      <c r="T165" s="226">
        <f>S165*H165</f>
        <v>0.080000000000000002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338</v>
      </c>
      <c r="AT165" s="227" t="s">
        <v>216</v>
      </c>
      <c r="AU165" s="227" t="s">
        <v>81</v>
      </c>
      <c r="AY165" s="20" t="s">
        <v>214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79</v>
      </c>
      <c r="BK165" s="228">
        <f>ROUND(I165*H165,2)</f>
        <v>0</v>
      </c>
      <c r="BL165" s="20" t="s">
        <v>338</v>
      </c>
      <c r="BM165" s="227" t="s">
        <v>1137</v>
      </c>
    </row>
    <row r="166" s="2" customFormat="1">
      <c r="A166" s="41"/>
      <c r="B166" s="42"/>
      <c r="C166" s="43"/>
      <c r="D166" s="229" t="s">
        <v>223</v>
      </c>
      <c r="E166" s="43"/>
      <c r="F166" s="230" t="s">
        <v>2068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223</v>
      </c>
      <c r="AU166" s="20" t="s">
        <v>81</v>
      </c>
    </row>
    <row r="167" s="2" customFormat="1" ht="16.5" customHeight="1">
      <c r="A167" s="41"/>
      <c r="B167" s="42"/>
      <c r="C167" s="216" t="s">
        <v>517</v>
      </c>
      <c r="D167" s="216" t="s">
        <v>216</v>
      </c>
      <c r="E167" s="217" t="s">
        <v>2069</v>
      </c>
      <c r="F167" s="218" t="s">
        <v>2070</v>
      </c>
      <c r="G167" s="219" t="s">
        <v>274</v>
      </c>
      <c r="H167" s="220">
        <v>42</v>
      </c>
      <c r="I167" s="221"/>
      <c r="J167" s="222">
        <f>ROUND(I167*H167,2)</f>
        <v>0</v>
      </c>
      <c r="K167" s="218" t="s">
        <v>220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5.0000000000000002E-05</v>
      </c>
      <c r="R167" s="225">
        <f>Q167*H167</f>
        <v>0.0021000000000000003</v>
      </c>
      <c r="S167" s="225">
        <v>0.0053200000000000001</v>
      </c>
      <c r="T167" s="226">
        <f>S167*H167</f>
        <v>0.22344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338</v>
      </c>
      <c r="AT167" s="227" t="s">
        <v>216</v>
      </c>
      <c r="AU167" s="227" t="s">
        <v>81</v>
      </c>
      <c r="AY167" s="20" t="s">
        <v>214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79</v>
      </c>
      <c r="BK167" s="228">
        <f>ROUND(I167*H167,2)</f>
        <v>0</v>
      </c>
      <c r="BL167" s="20" t="s">
        <v>338</v>
      </c>
      <c r="BM167" s="227" t="s">
        <v>1145</v>
      </c>
    </row>
    <row r="168" s="2" customFormat="1">
      <c r="A168" s="41"/>
      <c r="B168" s="42"/>
      <c r="C168" s="43"/>
      <c r="D168" s="229" t="s">
        <v>223</v>
      </c>
      <c r="E168" s="43"/>
      <c r="F168" s="230" t="s">
        <v>2071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223</v>
      </c>
      <c r="AU168" s="20" t="s">
        <v>81</v>
      </c>
    </row>
    <row r="169" s="12" customFormat="1" ht="22.8" customHeight="1">
      <c r="A169" s="12"/>
      <c r="B169" s="200"/>
      <c r="C169" s="201"/>
      <c r="D169" s="202" t="s">
        <v>71</v>
      </c>
      <c r="E169" s="214" t="s">
        <v>2072</v>
      </c>
      <c r="F169" s="214" t="s">
        <v>2073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SUM(P170:P212)</f>
        <v>0</v>
      </c>
      <c r="Q169" s="208"/>
      <c r="R169" s="209">
        <f>SUM(R170:R212)</f>
        <v>0.080259999999999998</v>
      </c>
      <c r="S169" s="208"/>
      <c r="T169" s="210">
        <f>SUM(T170:T212)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81</v>
      </c>
      <c r="AT169" s="212" t="s">
        <v>71</v>
      </c>
      <c r="AU169" s="212" t="s">
        <v>79</v>
      </c>
      <c r="AY169" s="211" t="s">
        <v>214</v>
      </c>
      <c r="BK169" s="213">
        <f>SUM(BK170:BK212)</f>
        <v>0</v>
      </c>
    </row>
    <row r="170" s="2" customFormat="1" ht="16.5" customHeight="1">
      <c r="A170" s="41"/>
      <c r="B170" s="42"/>
      <c r="C170" s="216" t="s">
        <v>526</v>
      </c>
      <c r="D170" s="216" t="s">
        <v>216</v>
      </c>
      <c r="E170" s="217" t="s">
        <v>2074</v>
      </c>
      <c r="F170" s="218" t="s">
        <v>2075</v>
      </c>
      <c r="G170" s="219" t="s">
        <v>258</v>
      </c>
      <c r="H170" s="220">
        <v>18</v>
      </c>
      <c r="I170" s="221"/>
      <c r="J170" s="222">
        <f>ROUND(I170*H170,2)</f>
        <v>0</v>
      </c>
      <c r="K170" s="218" t="s">
        <v>220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8.0000000000000007E-05</v>
      </c>
      <c r="R170" s="225">
        <f>Q170*H170</f>
        <v>0.0014400000000000001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338</v>
      </c>
      <c r="AT170" s="227" t="s">
        <v>216</v>
      </c>
      <c r="AU170" s="227" t="s">
        <v>81</v>
      </c>
      <c r="AY170" s="20" t="s">
        <v>214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79</v>
      </c>
      <c r="BK170" s="228">
        <f>ROUND(I170*H170,2)</f>
        <v>0</v>
      </c>
      <c r="BL170" s="20" t="s">
        <v>338</v>
      </c>
      <c r="BM170" s="227" t="s">
        <v>628</v>
      </c>
    </row>
    <row r="171" s="2" customFormat="1">
      <c r="A171" s="41"/>
      <c r="B171" s="42"/>
      <c r="C171" s="43"/>
      <c r="D171" s="229" t="s">
        <v>223</v>
      </c>
      <c r="E171" s="43"/>
      <c r="F171" s="230" t="s">
        <v>2076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223</v>
      </c>
      <c r="AU171" s="20" t="s">
        <v>81</v>
      </c>
    </row>
    <row r="172" s="2" customFormat="1" ht="16.5" customHeight="1">
      <c r="A172" s="41"/>
      <c r="B172" s="42"/>
      <c r="C172" s="216" t="s">
        <v>532</v>
      </c>
      <c r="D172" s="216" t="s">
        <v>216</v>
      </c>
      <c r="E172" s="217" t="s">
        <v>2077</v>
      </c>
      <c r="F172" s="218" t="s">
        <v>2078</v>
      </c>
      <c r="G172" s="219" t="s">
        <v>258</v>
      </c>
      <c r="H172" s="220">
        <v>2</v>
      </c>
      <c r="I172" s="221"/>
      <c r="J172" s="222">
        <f>ROUND(I172*H172,2)</f>
        <v>0</v>
      </c>
      <c r="K172" s="218" t="s">
        <v>220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0.00010000000000000001</v>
      </c>
      <c r="R172" s="225">
        <f>Q172*H172</f>
        <v>0.00020000000000000001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338</v>
      </c>
      <c r="AT172" s="227" t="s">
        <v>216</v>
      </c>
      <c r="AU172" s="227" t="s">
        <v>81</v>
      </c>
      <c r="AY172" s="20" t="s">
        <v>214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79</v>
      </c>
      <c r="BK172" s="228">
        <f>ROUND(I172*H172,2)</f>
        <v>0</v>
      </c>
      <c r="BL172" s="20" t="s">
        <v>338</v>
      </c>
      <c r="BM172" s="227" t="s">
        <v>640</v>
      </c>
    </row>
    <row r="173" s="2" customFormat="1">
      <c r="A173" s="41"/>
      <c r="B173" s="42"/>
      <c r="C173" s="43"/>
      <c r="D173" s="229" t="s">
        <v>223</v>
      </c>
      <c r="E173" s="43"/>
      <c r="F173" s="230" t="s">
        <v>2079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223</v>
      </c>
      <c r="AU173" s="20" t="s">
        <v>81</v>
      </c>
    </row>
    <row r="174" s="2" customFormat="1" ht="16.5" customHeight="1">
      <c r="A174" s="41"/>
      <c r="B174" s="42"/>
      <c r="C174" s="278" t="s">
        <v>546</v>
      </c>
      <c r="D174" s="278" t="s">
        <v>300</v>
      </c>
      <c r="E174" s="279" t="s">
        <v>2080</v>
      </c>
      <c r="F174" s="280" t="s">
        <v>2081</v>
      </c>
      <c r="G174" s="281" t="s">
        <v>2082</v>
      </c>
      <c r="H174" s="282">
        <v>9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461</v>
      </c>
      <c r="AT174" s="227" t="s">
        <v>300</v>
      </c>
      <c r="AU174" s="227" t="s">
        <v>81</v>
      </c>
      <c r="AY174" s="20" t="s">
        <v>214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79</v>
      </c>
      <c r="BK174" s="228">
        <f>ROUND(I174*H174,2)</f>
        <v>0</v>
      </c>
      <c r="BL174" s="20" t="s">
        <v>338</v>
      </c>
      <c r="BM174" s="227" t="s">
        <v>651</v>
      </c>
    </row>
    <row r="175" s="2" customFormat="1" ht="16.5" customHeight="1">
      <c r="A175" s="41"/>
      <c r="B175" s="42"/>
      <c r="C175" s="278" t="s">
        <v>560</v>
      </c>
      <c r="D175" s="278" t="s">
        <v>300</v>
      </c>
      <c r="E175" s="279" t="s">
        <v>2083</v>
      </c>
      <c r="F175" s="280" t="s">
        <v>2084</v>
      </c>
      <c r="G175" s="281" t="s">
        <v>2082</v>
      </c>
      <c r="H175" s="282">
        <v>1</v>
      </c>
      <c r="I175" s="283"/>
      <c r="J175" s="284">
        <f>ROUND(I175*H175,2)</f>
        <v>0</v>
      </c>
      <c r="K175" s="280" t="s">
        <v>19</v>
      </c>
      <c r="L175" s="285"/>
      <c r="M175" s="286" t="s">
        <v>19</v>
      </c>
      <c r="N175" s="287" t="s">
        <v>43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461</v>
      </c>
      <c r="AT175" s="227" t="s">
        <v>300</v>
      </c>
      <c r="AU175" s="227" t="s">
        <v>81</v>
      </c>
      <c r="AY175" s="20" t="s">
        <v>214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79</v>
      </c>
      <c r="BK175" s="228">
        <f>ROUND(I175*H175,2)</f>
        <v>0</v>
      </c>
      <c r="BL175" s="20" t="s">
        <v>338</v>
      </c>
      <c r="BM175" s="227" t="s">
        <v>662</v>
      </c>
    </row>
    <row r="176" s="2" customFormat="1" ht="16.5" customHeight="1">
      <c r="A176" s="41"/>
      <c r="B176" s="42"/>
      <c r="C176" s="216" t="s">
        <v>565</v>
      </c>
      <c r="D176" s="216" t="s">
        <v>216</v>
      </c>
      <c r="E176" s="217" t="s">
        <v>2085</v>
      </c>
      <c r="F176" s="218" t="s">
        <v>2086</v>
      </c>
      <c r="G176" s="219" t="s">
        <v>258</v>
      </c>
      <c r="H176" s="220">
        <v>24</v>
      </c>
      <c r="I176" s="221"/>
      <c r="J176" s="222">
        <f>ROUND(I176*H176,2)</f>
        <v>0</v>
      </c>
      <c r="K176" s="218" t="s">
        <v>220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0.00024000000000000001</v>
      </c>
      <c r="R176" s="225">
        <f>Q176*H176</f>
        <v>0.0057600000000000004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338</v>
      </c>
      <c r="AT176" s="227" t="s">
        <v>216</v>
      </c>
      <c r="AU176" s="227" t="s">
        <v>81</v>
      </c>
      <c r="AY176" s="20" t="s">
        <v>214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79</v>
      </c>
      <c r="BK176" s="228">
        <f>ROUND(I176*H176,2)</f>
        <v>0</v>
      </c>
      <c r="BL176" s="20" t="s">
        <v>338</v>
      </c>
      <c r="BM176" s="227" t="s">
        <v>676</v>
      </c>
    </row>
    <row r="177" s="2" customFormat="1">
      <c r="A177" s="41"/>
      <c r="B177" s="42"/>
      <c r="C177" s="43"/>
      <c r="D177" s="229" t="s">
        <v>223</v>
      </c>
      <c r="E177" s="43"/>
      <c r="F177" s="230" t="s">
        <v>2087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223</v>
      </c>
      <c r="AU177" s="20" t="s">
        <v>81</v>
      </c>
    </row>
    <row r="178" s="2" customFormat="1" ht="16.5" customHeight="1">
      <c r="A178" s="41"/>
      <c r="B178" s="42"/>
      <c r="C178" s="216" t="s">
        <v>576</v>
      </c>
      <c r="D178" s="216" t="s">
        <v>216</v>
      </c>
      <c r="E178" s="217" t="s">
        <v>2088</v>
      </c>
      <c r="F178" s="218" t="s">
        <v>2089</v>
      </c>
      <c r="G178" s="219" t="s">
        <v>258</v>
      </c>
      <c r="H178" s="220">
        <v>3</v>
      </c>
      <c r="I178" s="221"/>
      <c r="J178" s="222">
        <f>ROUND(I178*H178,2)</f>
        <v>0</v>
      </c>
      <c r="K178" s="218" t="s">
        <v>220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0.00025999999999999998</v>
      </c>
      <c r="R178" s="225">
        <f>Q178*H178</f>
        <v>0.00077999999999999988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338</v>
      </c>
      <c r="AT178" s="227" t="s">
        <v>216</v>
      </c>
      <c r="AU178" s="227" t="s">
        <v>81</v>
      </c>
      <c r="AY178" s="20" t="s">
        <v>214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79</v>
      </c>
      <c r="BK178" s="228">
        <f>ROUND(I178*H178,2)</f>
        <v>0</v>
      </c>
      <c r="BL178" s="20" t="s">
        <v>338</v>
      </c>
      <c r="BM178" s="227" t="s">
        <v>683</v>
      </c>
    </row>
    <row r="179" s="2" customFormat="1">
      <c r="A179" s="41"/>
      <c r="B179" s="42"/>
      <c r="C179" s="43"/>
      <c r="D179" s="229" t="s">
        <v>223</v>
      </c>
      <c r="E179" s="43"/>
      <c r="F179" s="230" t="s">
        <v>2090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223</v>
      </c>
      <c r="AU179" s="20" t="s">
        <v>81</v>
      </c>
    </row>
    <row r="180" s="2" customFormat="1" ht="16.5" customHeight="1">
      <c r="A180" s="41"/>
      <c r="B180" s="42"/>
      <c r="C180" s="216" t="s">
        <v>590</v>
      </c>
      <c r="D180" s="216" t="s">
        <v>216</v>
      </c>
      <c r="E180" s="217" t="s">
        <v>2091</v>
      </c>
      <c r="F180" s="218" t="s">
        <v>2092</v>
      </c>
      <c r="G180" s="219" t="s">
        <v>258</v>
      </c>
      <c r="H180" s="220">
        <v>5</v>
      </c>
      <c r="I180" s="221"/>
      <c r="J180" s="222">
        <f>ROUND(I180*H180,2)</f>
        <v>0</v>
      </c>
      <c r="K180" s="218" t="s">
        <v>220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0.00027999999999999998</v>
      </c>
      <c r="R180" s="225">
        <f>Q180*H180</f>
        <v>0.0013999999999999998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338</v>
      </c>
      <c r="AT180" s="227" t="s">
        <v>216</v>
      </c>
      <c r="AU180" s="227" t="s">
        <v>81</v>
      </c>
      <c r="AY180" s="20" t="s">
        <v>214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79</v>
      </c>
      <c r="BK180" s="228">
        <f>ROUND(I180*H180,2)</f>
        <v>0</v>
      </c>
      <c r="BL180" s="20" t="s">
        <v>338</v>
      </c>
      <c r="BM180" s="227" t="s">
        <v>691</v>
      </c>
    </row>
    <row r="181" s="2" customFormat="1">
      <c r="A181" s="41"/>
      <c r="B181" s="42"/>
      <c r="C181" s="43"/>
      <c r="D181" s="229" t="s">
        <v>223</v>
      </c>
      <c r="E181" s="43"/>
      <c r="F181" s="230" t="s">
        <v>2093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223</v>
      </c>
      <c r="AU181" s="20" t="s">
        <v>81</v>
      </c>
    </row>
    <row r="182" s="2" customFormat="1" ht="21.75" customHeight="1">
      <c r="A182" s="41"/>
      <c r="B182" s="42"/>
      <c r="C182" s="216" t="s">
        <v>597</v>
      </c>
      <c r="D182" s="216" t="s">
        <v>216</v>
      </c>
      <c r="E182" s="217" t="s">
        <v>2094</v>
      </c>
      <c r="F182" s="218" t="s">
        <v>2095</v>
      </c>
      <c r="G182" s="219" t="s">
        <v>258</v>
      </c>
      <c r="H182" s="220">
        <v>11</v>
      </c>
      <c r="I182" s="221"/>
      <c r="J182" s="222">
        <f>ROUND(I182*H182,2)</f>
        <v>0</v>
      </c>
      <c r="K182" s="218" t="s">
        <v>220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0.00022000000000000001</v>
      </c>
      <c r="R182" s="225">
        <f>Q182*H182</f>
        <v>0.0024200000000000003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338</v>
      </c>
      <c r="AT182" s="227" t="s">
        <v>216</v>
      </c>
      <c r="AU182" s="227" t="s">
        <v>81</v>
      </c>
      <c r="AY182" s="20" t="s">
        <v>214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79</v>
      </c>
      <c r="BK182" s="228">
        <f>ROUND(I182*H182,2)</f>
        <v>0</v>
      </c>
      <c r="BL182" s="20" t="s">
        <v>338</v>
      </c>
      <c r="BM182" s="227" t="s">
        <v>2096</v>
      </c>
    </row>
    <row r="183" s="2" customFormat="1">
      <c r="A183" s="41"/>
      <c r="B183" s="42"/>
      <c r="C183" s="43"/>
      <c r="D183" s="229" t="s">
        <v>223</v>
      </c>
      <c r="E183" s="43"/>
      <c r="F183" s="230" t="s">
        <v>2097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223</v>
      </c>
      <c r="AU183" s="20" t="s">
        <v>81</v>
      </c>
    </row>
    <row r="184" s="2" customFormat="1" ht="16.5" customHeight="1">
      <c r="A184" s="41"/>
      <c r="B184" s="42"/>
      <c r="C184" s="216" t="s">
        <v>609</v>
      </c>
      <c r="D184" s="216" t="s">
        <v>216</v>
      </c>
      <c r="E184" s="217" t="s">
        <v>2098</v>
      </c>
      <c r="F184" s="218" t="s">
        <v>2099</v>
      </c>
      <c r="G184" s="219" t="s">
        <v>258</v>
      </c>
      <c r="H184" s="220">
        <v>11</v>
      </c>
      <c r="I184" s="221"/>
      <c r="J184" s="222">
        <f>ROUND(I184*H184,2)</f>
        <v>0</v>
      </c>
      <c r="K184" s="218" t="s">
        <v>220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0.00027</v>
      </c>
      <c r="R184" s="225">
        <f>Q184*H184</f>
        <v>0.00297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338</v>
      </c>
      <c r="AT184" s="227" t="s">
        <v>216</v>
      </c>
      <c r="AU184" s="227" t="s">
        <v>81</v>
      </c>
      <c r="AY184" s="20" t="s">
        <v>214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79</v>
      </c>
      <c r="BK184" s="228">
        <f>ROUND(I184*H184,2)</f>
        <v>0</v>
      </c>
      <c r="BL184" s="20" t="s">
        <v>338</v>
      </c>
      <c r="BM184" s="227" t="s">
        <v>2100</v>
      </c>
    </row>
    <row r="185" s="2" customFormat="1">
      <c r="A185" s="41"/>
      <c r="B185" s="42"/>
      <c r="C185" s="43"/>
      <c r="D185" s="229" t="s">
        <v>223</v>
      </c>
      <c r="E185" s="43"/>
      <c r="F185" s="230" t="s">
        <v>2101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223</v>
      </c>
      <c r="AU185" s="20" t="s">
        <v>81</v>
      </c>
    </row>
    <row r="186" s="2" customFormat="1" ht="16.5" customHeight="1">
      <c r="A186" s="41"/>
      <c r="B186" s="42"/>
      <c r="C186" s="216" t="s">
        <v>614</v>
      </c>
      <c r="D186" s="216" t="s">
        <v>216</v>
      </c>
      <c r="E186" s="217" t="s">
        <v>2102</v>
      </c>
      <c r="F186" s="218" t="s">
        <v>2103</v>
      </c>
      <c r="G186" s="219" t="s">
        <v>258</v>
      </c>
      <c r="H186" s="220">
        <v>36</v>
      </c>
      <c r="I186" s="221"/>
      <c r="J186" s="222">
        <f>ROUND(I186*H186,2)</f>
        <v>0</v>
      </c>
      <c r="K186" s="218" t="s">
        <v>220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0.00069999999999999999</v>
      </c>
      <c r="R186" s="225">
        <f>Q186*H186</f>
        <v>0.0252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338</v>
      </c>
      <c r="AT186" s="227" t="s">
        <v>216</v>
      </c>
      <c r="AU186" s="227" t="s">
        <v>81</v>
      </c>
      <c r="AY186" s="20" t="s">
        <v>214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79</v>
      </c>
      <c r="BK186" s="228">
        <f>ROUND(I186*H186,2)</f>
        <v>0</v>
      </c>
      <c r="BL186" s="20" t="s">
        <v>338</v>
      </c>
      <c r="BM186" s="227" t="s">
        <v>2104</v>
      </c>
    </row>
    <row r="187" s="2" customFormat="1">
      <c r="A187" s="41"/>
      <c r="B187" s="42"/>
      <c r="C187" s="43"/>
      <c r="D187" s="229" t="s">
        <v>223</v>
      </c>
      <c r="E187" s="43"/>
      <c r="F187" s="230" t="s">
        <v>2105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223</v>
      </c>
      <c r="AU187" s="20" t="s">
        <v>81</v>
      </c>
    </row>
    <row r="188" s="2" customFormat="1" ht="16.5" customHeight="1">
      <c r="A188" s="41"/>
      <c r="B188" s="42"/>
      <c r="C188" s="216" t="s">
        <v>618</v>
      </c>
      <c r="D188" s="216" t="s">
        <v>216</v>
      </c>
      <c r="E188" s="217" t="s">
        <v>2106</v>
      </c>
      <c r="F188" s="218" t="s">
        <v>2107</v>
      </c>
      <c r="G188" s="219" t="s">
        <v>258</v>
      </c>
      <c r="H188" s="220">
        <v>47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338</v>
      </c>
      <c r="AT188" s="227" t="s">
        <v>216</v>
      </c>
      <c r="AU188" s="227" t="s">
        <v>81</v>
      </c>
      <c r="AY188" s="20" t="s">
        <v>214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79</v>
      </c>
      <c r="BK188" s="228">
        <f>ROUND(I188*H188,2)</f>
        <v>0</v>
      </c>
      <c r="BL188" s="20" t="s">
        <v>338</v>
      </c>
      <c r="BM188" s="227" t="s">
        <v>2108</v>
      </c>
    </row>
    <row r="189" s="2" customFormat="1" ht="16.5" customHeight="1">
      <c r="A189" s="41"/>
      <c r="B189" s="42"/>
      <c r="C189" s="216" t="s">
        <v>623</v>
      </c>
      <c r="D189" s="216" t="s">
        <v>216</v>
      </c>
      <c r="E189" s="217" t="s">
        <v>2109</v>
      </c>
      <c r="F189" s="218" t="s">
        <v>2110</v>
      </c>
      <c r="G189" s="219" t="s">
        <v>258</v>
      </c>
      <c r="H189" s="220">
        <v>17</v>
      </c>
      <c r="I189" s="221"/>
      <c r="J189" s="222">
        <f>ROUND(I189*H189,2)</f>
        <v>0</v>
      </c>
      <c r="K189" s="218" t="s">
        <v>220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0.00022000000000000001</v>
      </c>
      <c r="R189" s="225">
        <f>Q189*H189</f>
        <v>0.0037400000000000003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338</v>
      </c>
      <c r="AT189" s="227" t="s">
        <v>216</v>
      </c>
      <c r="AU189" s="227" t="s">
        <v>81</v>
      </c>
      <c r="AY189" s="20" t="s">
        <v>214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79</v>
      </c>
      <c r="BK189" s="228">
        <f>ROUND(I189*H189,2)</f>
        <v>0</v>
      </c>
      <c r="BL189" s="20" t="s">
        <v>338</v>
      </c>
      <c r="BM189" s="227" t="s">
        <v>699</v>
      </c>
    </row>
    <row r="190" s="2" customFormat="1">
      <c r="A190" s="41"/>
      <c r="B190" s="42"/>
      <c r="C190" s="43"/>
      <c r="D190" s="229" t="s">
        <v>223</v>
      </c>
      <c r="E190" s="43"/>
      <c r="F190" s="230" t="s">
        <v>2111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223</v>
      </c>
      <c r="AU190" s="20" t="s">
        <v>81</v>
      </c>
    </row>
    <row r="191" s="2" customFormat="1" ht="16.5" customHeight="1">
      <c r="A191" s="41"/>
      <c r="B191" s="42"/>
      <c r="C191" s="216" t="s">
        <v>628</v>
      </c>
      <c r="D191" s="216" t="s">
        <v>216</v>
      </c>
      <c r="E191" s="217" t="s">
        <v>2112</v>
      </c>
      <c r="F191" s="218" t="s">
        <v>2113</v>
      </c>
      <c r="G191" s="219" t="s">
        <v>258</v>
      </c>
      <c r="H191" s="220">
        <v>2</v>
      </c>
      <c r="I191" s="221"/>
      <c r="J191" s="222">
        <f>ROUND(I191*H191,2)</f>
        <v>0</v>
      </c>
      <c r="K191" s="218" t="s">
        <v>220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0.00114</v>
      </c>
      <c r="R191" s="225">
        <f>Q191*H191</f>
        <v>0.0022799999999999999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338</v>
      </c>
      <c r="AT191" s="227" t="s">
        <v>216</v>
      </c>
      <c r="AU191" s="227" t="s">
        <v>81</v>
      </c>
      <c r="AY191" s="20" t="s">
        <v>214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79</v>
      </c>
      <c r="BK191" s="228">
        <f>ROUND(I191*H191,2)</f>
        <v>0</v>
      </c>
      <c r="BL191" s="20" t="s">
        <v>338</v>
      </c>
      <c r="BM191" s="227" t="s">
        <v>712</v>
      </c>
    </row>
    <row r="192" s="2" customFormat="1">
      <c r="A192" s="41"/>
      <c r="B192" s="42"/>
      <c r="C192" s="43"/>
      <c r="D192" s="229" t="s">
        <v>223</v>
      </c>
      <c r="E192" s="43"/>
      <c r="F192" s="230" t="s">
        <v>2114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223</v>
      </c>
      <c r="AU192" s="20" t="s">
        <v>81</v>
      </c>
    </row>
    <row r="193" s="2" customFormat="1" ht="16.5" customHeight="1">
      <c r="A193" s="41"/>
      <c r="B193" s="42"/>
      <c r="C193" s="216" t="s">
        <v>635</v>
      </c>
      <c r="D193" s="216" t="s">
        <v>216</v>
      </c>
      <c r="E193" s="217" t="s">
        <v>2115</v>
      </c>
      <c r="F193" s="218" t="s">
        <v>2116</v>
      </c>
      <c r="G193" s="219" t="s">
        <v>258</v>
      </c>
      <c r="H193" s="220">
        <v>18</v>
      </c>
      <c r="I193" s="221"/>
      <c r="J193" s="222">
        <f>ROUND(I193*H193,2)</f>
        <v>0</v>
      </c>
      <c r="K193" s="218" t="s">
        <v>220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0.00021000000000000001</v>
      </c>
      <c r="R193" s="225">
        <f>Q193*H193</f>
        <v>0.0037800000000000004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338</v>
      </c>
      <c r="AT193" s="227" t="s">
        <v>216</v>
      </c>
      <c r="AU193" s="227" t="s">
        <v>81</v>
      </c>
      <c r="AY193" s="20" t="s">
        <v>214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79</v>
      </c>
      <c r="BK193" s="228">
        <f>ROUND(I193*H193,2)</f>
        <v>0</v>
      </c>
      <c r="BL193" s="20" t="s">
        <v>338</v>
      </c>
      <c r="BM193" s="227" t="s">
        <v>724</v>
      </c>
    </row>
    <row r="194" s="2" customFormat="1">
      <c r="A194" s="41"/>
      <c r="B194" s="42"/>
      <c r="C194" s="43"/>
      <c r="D194" s="229" t="s">
        <v>223</v>
      </c>
      <c r="E194" s="43"/>
      <c r="F194" s="230" t="s">
        <v>2117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223</v>
      </c>
      <c r="AU194" s="20" t="s">
        <v>81</v>
      </c>
    </row>
    <row r="195" s="2" customFormat="1" ht="16.5" customHeight="1">
      <c r="A195" s="41"/>
      <c r="B195" s="42"/>
      <c r="C195" s="216" t="s">
        <v>640</v>
      </c>
      <c r="D195" s="216" t="s">
        <v>216</v>
      </c>
      <c r="E195" s="217" t="s">
        <v>2118</v>
      </c>
      <c r="F195" s="218" t="s">
        <v>2119</v>
      </c>
      <c r="G195" s="219" t="s">
        <v>258</v>
      </c>
      <c r="H195" s="220">
        <v>4</v>
      </c>
      <c r="I195" s="221"/>
      <c r="J195" s="222">
        <f>ROUND(I195*H195,2)</f>
        <v>0</v>
      </c>
      <c r="K195" s="218" t="s">
        <v>220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0.00034000000000000002</v>
      </c>
      <c r="R195" s="225">
        <f>Q195*H195</f>
        <v>0.0013600000000000001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338</v>
      </c>
      <c r="AT195" s="227" t="s">
        <v>216</v>
      </c>
      <c r="AU195" s="227" t="s">
        <v>81</v>
      </c>
      <c r="AY195" s="20" t="s">
        <v>214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79</v>
      </c>
      <c r="BK195" s="228">
        <f>ROUND(I195*H195,2)</f>
        <v>0</v>
      </c>
      <c r="BL195" s="20" t="s">
        <v>338</v>
      </c>
      <c r="BM195" s="227" t="s">
        <v>732</v>
      </c>
    </row>
    <row r="196" s="2" customFormat="1">
      <c r="A196" s="41"/>
      <c r="B196" s="42"/>
      <c r="C196" s="43"/>
      <c r="D196" s="229" t="s">
        <v>223</v>
      </c>
      <c r="E196" s="43"/>
      <c r="F196" s="230" t="s">
        <v>2120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223</v>
      </c>
      <c r="AU196" s="20" t="s">
        <v>81</v>
      </c>
    </row>
    <row r="197" s="2" customFormat="1" ht="16.5" customHeight="1">
      <c r="A197" s="41"/>
      <c r="B197" s="42"/>
      <c r="C197" s="216" t="s">
        <v>646</v>
      </c>
      <c r="D197" s="216" t="s">
        <v>216</v>
      </c>
      <c r="E197" s="217" t="s">
        <v>2121</v>
      </c>
      <c r="F197" s="218" t="s">
        <v>2122</v>
      </c>
      <c r="G197" s="219" t="s">
        <v>258</v>
      </c>
      <c r="H197" s="220">
        <v>2</v>
      </c>
      <c r="I197" s="221"/>
      <c r="J197" s="222">
        <f>ROUND(I197*H197,2)</f>
        <v>0</v>
      </c>
      <c r="K197" s="218" t="s">
        <v>220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0.00050000000000000001</v>
      </c>
      <c r="R197" s="225">
        <f>Q197*H197</f>
        <v>0.001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338</v>
      </c>
      <c r="AT197" s="227" t="s">
        <v>216</v>
      </c>
      <c r="AU197" s="227" t="s">
        <v>81</v>
      </c>
      <c r="AY197" s="20" t="s">
        <v>214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79</v>
      </c>
      <c r="BK197" s="228">
        <f>ROUND(I197*H197,2)</f>
        <v>0</v>
      </c>
      <c r="BL197" s="20" t="s">
        <v>338</v>
      </c>
      <c r="BM197" s="227" t="s">
        <v>710</v>
      </c>
    </row>
    <row r="198" s="2" customFormat="1">
      <c r="A198" s="41"/>
      <c r="B198" s="42"/>
      <c r="C198" s="43"/>
      <c r="D198" s="229" t="s">
        <v>223</v>
      </c>
      <c r="E198" s="43"/>
      <c r="F198" s="230" t="s">
        <v>2123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223</v>
      </c>
      <c r="AU198" s="20" t="s">
        <v>81</v>
      </c>
    </row>
    <row r="199" s="2" customFormat="1" ht="16.5" customHeight="1">
      <c r="A199" s="41"/>
      <c r="B199" s="42"/>
      <c r="C199" s="216" t="s">
        <v>651</v>
      </c>
      <c r="D199" s="216" t="s">
        <v>216</v>
      </c>
      <c r="E199" s="217" t="s">
        <v>2124</v>
      </c>
      <c r="F199" s="218" t="s">
        <v>2125</v>
      </c>
      <c r="G199" s="219" t="s">
        <v>258</v>
      </c>
      <c r="H199" s="220">
        <v>10</v>
      </c>
      <c r="I199" s="221"/>
      <c r="J199" s="222">
        <f>ROUND(I199*H199,2)</f>
        <v>0</v>
      </c>
      <c r="K199" s="218" t="s">
        <v>220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0.00107</v>
      </c>
      <c r="R199" s="225">
        <f>Q199*H199</f>
        <v>0.010699999999999999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338</v>
      </c>
      <c r="AT199" s="227" t="s">
        <v>216</v>
      </c>
      <c r="AU199" s="227" t="s">
        <v>81</v>
      </c>
      <c r="AY199" s="20" t="s">
        <v>214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79</v>
      </c>
      <c r="BK199" s="228">
        <f>ROUND(I199*H199,2)</f>
        <v>0</v>
      </c>
      <c r="BL199" s="20" t="s">
        <v>338</v>
      </c>
      <c r="BM199" s="227" t="s">
        <v>747</v>
      </c>
    </row>
    <row r="200" s="2" customFormat="1">
      <c r="A200" s="41"/>
      <c r="B200" s="42"/>
      <c r="C200" s="43"/>
      <c r="D200" s="229" t="s">
        <v>223</v>
      </c>
      <c r="E200" s="43"/>
      <c r="F200" s="230" t="s">
        <v>2126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223</v>
      </c>
      <c r="AU200" s="20" t="s">
        <v>81</v>
      </c>
    </row>
    <row r="201" s="2" customFormat="1" ht="16.5" customHeight="1">
      <c r="A201" s="41"/>
      <c r="B201" s="42"/>
      <c r="C201" s="216" t="s">
        <v>657</v>
      </c>
      <c r="D201" s="216" t="s">
        <v>216</v>
      </c>
      <c r="E201" s="217" t="s">
        <v>2127</v>
      </c>
      <c r="F201" s="218" t="s">
        <v>2128</v>
      </c>
      <c r="G201" s="219" t="s">
        <v>258</v>
      </c>
      <c r="H201" s="220">
        <v>2</v>
      </c>
      <c r="I201" s="221"/>
      <c r="J201" s="222">
        <f>ROUND(I201*H201,2)</f>
        <v>0</v>
      </c>
      <c r="K201" s="218" t="s">
        <v>220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0.0016800000000000001</v>
      </c>
      <c r="R201" s="225">
        <f>Q201*H201</f>
        <v>0.0033600000000000001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338</v>
      </c>
      <c r="AT201" s="227" t="s">
        <v>216</v>
      </c>
      <c r="AU201" s="227" t="s">
        <v>81</v>
      </c>
      <c r="AY201" s="20" t="s">
        <v>214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79</v>
      </c>
      <c r="BK201" s="228">
        <f>ROUND(I201*H201,2)</f>
        <v>0</v>
      </c>
      <c r="BL201" s="20" t="s">
        <v>338</v>
      </c>
      <c r="BM201" s="227" t="s">
        <v>757</v>
      </c>
    </row>
    <row r="202" s="2" customFormat="1">
      <c r="A202" s="41"/>
      <c r="B202" s="42"/>
      <c r="C202" s="43"/>
      <c r="D202" s="229" t="s">
        <v>223</v>
      </c>
      <c r="E202" s="43"/>
      <c r="F202" s="230" t="s">
        <v>2129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223</v>
      </c>
      <c r="AU202" s="20" t="s">
        <v>81</v>
      </c>
    </row>
    <row r="203" s="2" customFormat="1" ht="21.75" customHeight="1">
      <c r="A203" s="41"/>
      <c r="B203" s="42"/>
      <c r="C203" s="216" t="s">
        <v>662</v>
      </c>
      <c r="D203" s="216" t="s">
        <v>216</v>
      </c>
      <c r="E203" s="217" t="s">
        <v>2130</v>
      </c>
      <c r="F203" s="218" t="s">
        <v>2131</v>
      </c>
      <c r="G203" s="219" t="s">
        <v>2082</v>
      </c>
      <c r="H203" s="220">
        <v>1</v>
      </c>
      <c r="I203" s="221"/>
      <c r="J203" s="222">
        <f>ROUND(I203*H203,2)</f>
        <v>0</v>
      </c>
      <c r="K203" s="218" t="s">
        <v>220</v>
      </c>
      <c r="L203" s="47"/>
      <c r="M203" s="223" t="s">
        <v>19</v>
      </c>
      <c r="N203" s="224" t="s">
        <v>43</v>
      </c>
      <c r="O203" s="87"/>
      <c r="P203" s="225">
        <f>O203*H203</f>
        <v>0</v>
      </c>
      <c r="Q203" s="225">
        <v>0.00095</v>
      </c>
      <c r="R203" s="225">
        <f>Q203*H203</f>
        <v>0.00095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338</v>
      </c>
      <c r="AT203" s="227" t="s">
        <v>216</v>
      </c>
      <c r="AU203" s="227" t="s">
        <v>81</v>
      </c>
      <c r="AY203" s="20" t="s">
        <v>214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79</v>
      </c>
      <c r="BK203" s="228">
        <f>ROUND(I203*H203,2)</f>
        <v>0</v>
      </c>
      <c r="BL203" s="20" t="s">
        <v>338</v>
      </c>
      <c r="BM203" s="227" t="s">
        <v>769</v>
      </c>
    </row>
    <row r="204" s="2" customFormat="1">
      <c r="A204" s="41"/>
      <c r="B204" s="42"/>
      <c r="C204" s="43"/>
      <c r="D204" s="229" t="s">
        <v>223</v>
      </c>
      <c r="E204" s="43"/>
      <c r="F204" s="230" t="s">
        <v>2132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223</v>
      </c>
      <c r="AU204" s="20" t="s">
        <v>81</v>
      </c>
    </row>
    <row r="205" s="2" customFormat="1" ht="21.75" customHeight="1">
      <c r="A205" s="41"/>
      <c r="B205" s="42"/>
      <c r="C205" s="216" t="s">
        <v>418</v>
      </c>
      <c r="D205" s="216" t="s">
        <v>216</v>
      </c>
      <c r="E205" s="217" t="s">
        <v>2133</v>
      </c>
      <c r="F205" s="218" t="s">
        <v>2134</v>
      </c>
      <c r="G205" s="219" t="s">
        <v>258</v>
      </c>
      <c r="H205" s="220">
        <v>1</v>
      </c>
      <c r="I205" s="221"/>
      <c r="J205" s="222">
        <f>ROUND(I205*H205,2)</f>
        <v>0</v>
      </c>
      <c r="K205" s="218" t="s">
        <v>220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0.0014400000000000001</v>
      </c>
      <c r="R205" s="225">
        <f>Q205*H205</f>
        <v>0.0014400000000000001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338</v>
      </c>
      <c r="AT205" s="227" t="s">
        <v>216</v>
      </c>
      <c r="AU205" s="227" t="s">
        <v>81</v>
      </c>
      <c r="AY205" s="20" t="s">
        <v>214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79</v>
      </c>
      <c r="BK205" s="228">
        <f>ROUND(I205*H205,2)</f>
        <v>0</v>
      </c>
      <c r="BL205" s="20" t="s">
        <v>338</v>
      </c>
      <c r="BM205" s="227" t="s">
        <v>780</v>
      </c>
    </row>
    <row r="206" s="2" customFormat="1">
      <c r="A206" s="41"/>
      <c r="B206" s="42"/>
      <c r="C206" s="43"/>
      <c r="D206" s="229" t="s">
        <v>223</v>
      </c>
      <c r="E206" s="43"/>
      <c r="F206" s="230" t="s">
        <v>2135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223</v>
      </c>
      <c r="AU206" s="20" t="s">
        <v>81</v>
      </c>
    </row>
    <row r="207" s="2" customFormat="1" ht="16.5" customHeight="1">
      <c r="A207" s="41"/>
      <c r="B207" s="42"/>
      <c r="C207" s="216" t="s">
        <v>676</v>
      </c>
      <c r="D207" s="216" t="s">
        <v>216</v>
      </c>
      <c r="E207" s="217" t="s">
        <v>2136</v>
      </c>
      <c r="F207" s="218" t="s">
        <v>2137</v>
      </c>
      <c r="G207" s="219" t="s">
        <v>258</v>
      </c>
      <c r="H207" s="220">
        <v>4</v>
      </c>
      <c r="I207" s="221"/>
      <c r="J207" s="222">
        <f>ROUND(I207*H207,2)</f>
        <v>0</v>
      </c>
      <c r="K207" s="218" t="s">
        <v>220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0.00052999999999999998</v>
      </c>
      <c r="R207" s="225">
        <f>Q207*H207</f>
        <v>0.0021199999999999999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338</v>
      </c>
      <c r="AT207" s="227" t="s">
        <v>216</v>
      </c>
      <c r="AU207" s="227" t="s">
        <v>81</v>
      </c>
      <c r="AY207" s="20" t="s">
        <v>214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79</v>
      </c>
      <c r="BK207" s="228">
        <f>ROUND(I207*H207,2)</f>
        <v>0</v>
      </c>
      <c r="BL207" s="20" t="s">
        <v>338</v>
      </c>
      <c r="BM207" s="227" t="s">
        <v>794</v>
      </c>
    </row>
    <row r="208" s="2" customFormat="1">
      <c r="A208" s="41"/>
      <c r="B208" s="42"/>
      <c r="C208" s="43"/>
      <c r="D208" s="229" t="s">
        <v>223</v>
      </c>
      <c r="E208" s="43"/>
      <c r="F208" s="230" t="s">
        <v>2138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223</v>
      </c>
      <c r="AU208" s="20" t="s">
        <v>81</v>
      </c>
    </row>
    <row r="209" s="2" customFormat="1" ht="16.5" customHeight="1">
      <c r="A209" s="41"/>
      <c r="B209" s="42"/>
      <c r="C209" s="216" t="s">
        <v>441</v>
      </c>
      <c r="D209" s="216" t="s">
        <v>216</v>
      </c>
      <c r="E209" s="217" t="s">
        <v>2139</v>
      </c>
      <c r="F209" s="218" t="s">
        <v>2140</v>
      </c>
      <c r="G209" s="219" t="s">
        <v>258</v>
      </c>
      <c r="H209" s="220">
        <v>3</v>
      </c>
      <c r="I209" s="221"/>
      <c r="J209" s="222">
        <f>ROUND(I209*H209,2)</f>
        <v>0</v>
      </c>
      <c r="K209" s="218" t="s">
        <v>220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0.0031199999999999999</v>
      </c>
      <c r="R209" s="225">
        <f>Q209*H209</f>
        <v>0.0093600000000000003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338</v>
      </c>
      <c r="AT209" s="227" t="s">
        <v>216</v>
      </c>
      <c r="AU209" s="227" t="s">
        <v>81</v>
      </c>
      <c r="AY209" s="20" t="s">
        <v>214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79</v>
      </c>
      <c r="BK209" s="228">
        <f>ROUND(I209*H209,2)</f>
        <v>0</v>
      </c>
      <c r="BL209" s="20" t="s">
        <v>338</v>
      </c>
      <c r="BM209" s="227" t="s">
        <v>808</v>
      </c>
    </row>
    <row r="210" s="2" customFormat="1">
      <c r="A210" s="41"/>
      <c r="B210" s="42"/>
      <c r="C210" s="43"/>
      <c r="D210" s="229" t="s">
        <v>223</v>
      </c>
      <c r="E210" s="43"/>
      <c r="F210" s="230" t="s">
        <v>2141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223</v>
      </c>
      <c r="AU210" s="20" t="s">
        <v>81</v>
      </c>
    </row>
    <row r="211" s="2" customFormat="1" ht="24.15" customHeight="1">
      <c r="A211" s="41"/>
      <c r="B211" s="42"/>
      <c r="C211" s="216" t="s">
        <v>683</v>
      </c>
      <c r="D211" s="216" t="s">
        <v>216</v>
      </c>
      <c r="E211" s="217" t="s">
        <v>2142</v>
      </c>
      <c r="F211" s="218" t="s">
        <v>2143</v>
      </c>
      <c r="G211" s="219" t="s">
        <v>282</v>
      </c>
      <c r="H211" s="220">
        <v>0.080000000000000002</v>
      </c>
      <c r="I211" s="221"/>
      <c r="J211" s="222">
        <f>ROUND(I211*H211,2)</f>
        <v>0</v>
      </c>
      <c r="K211" s="218" t="s">
        <v>220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338</v>
      </c>
      <c r="AT211" s="227" t="s">
        <v>216</v>
      </c>
      <c r="AU211" s="227" t="s">
        <v>81</v>
      </c>
      <c r="AY211" s="20" t="s">
        <v>214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79</v>
      </c>
      <c r="BK211" s="228">
        <f>ROUND(I211*H211,2)</f>
        <v>0</v>
      </c>
      <c r="BL211" s="20" t="s">
        <v>338</v>
      </c>
      <c r="BM211" s="227" t="s">
        <v>823</v>
      </c>
    </row>
    <row r="212" s="2" customFormat="1">
      <c r="A212" s="41"/>
      <c r="B212" s="42"/>
      <c r="C212" s="43"/>
      <c r="D212" s="229" t="s">
        <v>223</v>
      </c>
      <c r="E212" s="43"/>
      <c r="F212" s="230" t="s">
        <v>2144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223</v>
      </c>
      <c r="AU212" s="20" t="s">
        <v>81</v>
      </c>
    </row>
    <row r="213" s="12" customFormat="1" ht="22.8" customHeight="1">
      <c r="A213" s="12"/>
      <c r="B213" s="200"/>
      <c r="C213" s="201"/>
      <c r="D213" s="202" t="s">
        <v>71</v>
      </c>
      <c r="E213" s="214" t="s">
        <v>2145</v>
      </c>
      <c r="F213" s="214" t="s">
        <v>2146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SUM(P214:P259)</f>
        <v>0</v>
      </c>
      <c r="Q213" s="208"/>
      <c r="R213" s="209">
        <f>SUM(R214:R259)</f>
        <v>0.71372099999999994</v>
      </c>
      <c r="S213" s="208"/>
      <c r="T213" s="210">
        <f>SUM(T214:T259)</f>
        <v>0.21580999999999997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81</v>
      </c>
      <c r="AT213" s="212" t="s">
        <v>71</v>
      </c>
      <c r="AU213" s="212" t="s">
        <v>79</v>
      </c>
      <c r="AY213" s="211" t="s">
        <v>214</v>
      </c>
      <c r="BK213" s="213">
        <f>SUM(BK214:BK259)</f>
        <v>0</v>
      </c>
    </row>
    <row r="214" s="2" customFormat="1" ht="21.75" customHeight="1">
      <c r="A214" s="41"/>
      <c r="B214" s="42"/>
      <c r="C214" s="216" t="s">
        <v>687</v>
      </c>
      <c r="D214" s="216" t="s">
        <v>216</v>
      </c>
      <c r="E214" s="217" t="s">
        <v>2147</v>
      </c>
      <c r="F214" s="218" t="s">
        <v>2148</v>
      </c>
      <c r="G214" s="219" t="s">
        <v>258</v>
      </c>
      <c r="H214" s="220">
        <v>3</v>
      </c>
      <c r="I214" s="221"/>
      <c r="J214" s="222">
        <f>ROUND(I214*H214,2)</f>
        <v>0</v>
      </c>
      <c r="K214" s="218" t="s">
        <v>220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0.0064999999999999997</v>
      </c>
      <c r="R214" s="225">
        <f>Q214*H214</f>
        <v>0.0195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338</v>
      </c>
      <c r="AT214" s="227" t="s">
        <v>216</v>
      </c>
      <c r="AU214" s="227" t="s">
        <v>81</v>
      </c>
      <c r="AY214" s="20" t="s">
        <v>214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79</v>
      </c>
      <c r="BK214" s="228">
        <f>ROUND(I214*H214,2)</f>
        <v>0</v>
      </c>
      <c r="BL214" s="20" t="s">
        <v>338</v>
      </c>
      <c r="BM214" s="227" t="s">
        <v>833</v>
      </c>
    </row>
    <row r="215" s="2" customFormat="1">
      <c r="A215" s="41"/>
      <c r="B215" s="42"/>
      <c r="C215" s="43"/>
      <c r="D215" s="229" t="s">
        <v>223</v>
      </c>
      <c r="E215" s="43"/>
      <c r="F215" s="230" t="s">
        <v>2149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223</v>
      </c>
      <c r="AU215" s="20" t="s">
        <v>81</v>
      </c>
    </row>
    <row r="216" s="2" customFormat="1" ht="21.75" customHeight="1">
      <c r="A216" s="41"/>
      <c r="B216" s="42"/>
      <c r="C216" s="216" t="s">
        <v>691</v>
      </c>
      <c r="D216" s="216" t="s">
        <v>216</v>
      </c>
      <c r="E216" s="217" t="s">
        <v>2150</v>
      </c>
      <c r="F216" s="218" t="s">
        <v>2151</v>
      </c>
      <c r="G216" s="219" t="s">
        <v>258</v>
      </c>
      <c r="H216" s="220">
        <v>1</v>
      </c>
      <c r="I216" s="221"/>
      <c r="J216" s="222">
        <f>ROUND(I216*H216,2)</f>
        <v>0</v>
      </c>
      <c r="K216" s="218" t="s">
        <v>220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0.0075500000000000003</v>
      </c>
      <c r="R216" s="225">
        <f>Q216*H216</f>
        <v>0.0075500000000000003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338</v>
      </c>
      <c r="AT216" s="227" t="s">
        <v>216</v>
      </c>
      <c r="AU216" s="227" t="s">
        <v>81</v>
      </c>
      <c r="AY216" s="20" t="s">
        <v>214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79</v>
      </c>
      <c r="BK216" s="228">
        <f>ROUND(I216*H216,2)</f>
        <v>0</v>
      </c>
      <c r="BL216" s="20" t="s">
        <v>338</v>
      </c>
      <c r="BM216" s="227" t="s">
        <v>459</v>
      </c>
    </row>
    <row r="217" s="2" customFormat="1">
      <c r="A217" s="41"/>
      <c r="B217" s="42"/>
      <c r="C217" s="43"/>
      <c r="D217" s="229" t="s">
        <v>223</v>
      </c>
      <c r="E217" s="43"/>
      <c r="F217" s="230" t="s">
        <v>2152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223</v>
      </c>
      <c r="AU217" s="20" t="s">
        <v>81</v>
      </c>
    </row>
    <row r="218" s="2" customFormat="1" ht="21.75" customHeight="1">
      <c r="A218" s="41"/>
      <c r="B218" s="42"/>
      <c r="C218" s="216" t="s">
        <v>695</v>
      </c>
      <c r="D218" s="216" t="s">
        <v>216</v>
      </c>
      <c r="E218" s="217" t="s">
        <v>2153</v>
      </c>
      <c r="F218" s="218" t="s">
        <v>2154</v>
      </c>
      <c r="G218" s="219" t="s">
        <v>258</v>
      </c>
      <c r="H218" s="220">
        <v>1</v>
      </c>
      <c r="I218" s="221"/>
      <c r="J218" s="222">
        <f>ROUND(I218*H218,2)</f>
        <v>0</v>
      </c>
      <c r="K218" s="218" t="s">
        <v>220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0.0086199999999999992</v>
      </c>
      <c r="R218" s="225">
        <f>Q218*H218</f>
        <v>0.0086199999999999992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338</v>
      </c>
      <c r="AT218" s="227" t="s">
        <v>216</v>
      </c>
      <c r="AU218" s="227" t="s">
        <v>81</v>
      </c>
      <c r="AY218" s="20" t="s">
        <v>214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79</v>
      </c>
      <c r="BK218" s="228">
        <f>ROUND(I218*H218,2)</f>
        <v>0</v>
      </c>
      <c r="BL218" s="20" t="s">
        <v>338</v>
      </c>
      <c r="BM218" s="227" t="s">
        <v>852</v>
      </c>
    </row>
    <row r="219" s="2" customFormat="1">
      <c r="A219" s="41"/>
      <c r="B219" s="42"/>
      <c r="C219" s="43"/>
      <c r="D219" s="229" t="s">
        <v>223</v>
      </c>
      <c r="E219" s="43"/>
      <c r="F219" s="230" t="s">
        <v>2155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223</v>
      </c>
      <c r="AU219" s="20" t="s">
        <v>81</v>
      </c>
    </row>
    <row r="220" s="2" customFormat="1" ht="24.15" customHeight="1">
      <c r="A220" s="41"/>
      <c r="B220" s="42"/>
      <c r="C220" s="216" t="s">
        <v>699</v>
      </c>
      <c r="D220" s="216" t="s">
        <v>216</v>
      </c>
      <c r="E220" s="217" t="s">
        <v>2156</v>
      </c>
      <c r="F220" s="218" t="s">
        <v>2157</v>
      </c>
      <c r="G220" s="219" t="s">
        <v>258</v>
      </c>
      <c r="H220" s="220">
        <v>1</v>
      </c>
      <c r="I220" s="221"/>
      <c r="J220" s="222">
        <f>ROUND(I220*H220,2)</f>
        <v>0</v>
      </c>
      <c r="K220" s="218" t="s">
        <v>220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0.0071999999999999998</v>
      </c>
      <c r="R220" s="225">
        <f>Q220*H220</f>
        <v>0.0071999999999999998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338</v>
      </c>
      <c r="AT220" s="227" t="s">
        <v>216</v>
      </c>
      <c r="AU220" s="227" t="s">
        <v>81</v>
      </c>
      <c r="AY220" s="20" t="s">
        <v>214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79</v>
      </c>
      <c r="BK220" s="228">
        <f>ROUND(I220*H220,2)</f>
        <v>0</v>
      </c>
      <c r="BL220" s="20" t="s">
        <v>338</v>
      </c>
      <c r="BM220" s="227" t="s">
        <v>862</v>
      </c>
    </row>
    <row r="221" s="2" customFormat="1">
      <c r="A221" s="41"/>
      <c r="B221" s="42"/>
      <c r="C221" s="43"/>
      <c r="D221" s="229" t="s">
        <v>223</v>
      </c>
      <c r="E221" s="43"/>
      <c r="F221" s="230" t="s">
        <v>2158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223</v>
      </c>
      <c r="AU221" s="20" t="s">
        <v>81</v>
      </c>
    </row>
    <row r="222" s="2" customFormat="1" ht="21.75" customHeight="1">
      <c r="A222" s="41"/>
      <c r="B222" s="42"/>
      <c r="C222" s="216" t="s">
        <v>705</v>
      </c>
      <c r="D222" s="216" t="s">
        <v>216</v>
      </c>
      <c r="E222" s="217" t="s">
        <v>2159</v>
      </c>
      <c r="F222" s="218" t="s">
        <v>2160</v>
      </c>
      <c r="G222" s="219" t="s">
        <v>258</v>
      </c>
      <c r="H222" s="220">
        <v>5</v>
      </c>
      <c r="I222" s="221"/>
      <c r="J222" s="222">
        <f>ROUND(I222*H222,2)</f>
        <v>0</v>
      </c>
      <c r="K222" s="218" t="s">
        <v>220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0.0083999999999999995</v>
      </c>
      <c r="R222" s="225">
        <f>Q222*H222</f>
        <v>0.041999999999999996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338</v>
      </c>
      <c r="AT222" s="227" t="s">
        <v>216</v>
      </c>
      <c r="AU222" s="227" t="s">
        <v>81</v>
      </c>
      <c r="AY222" s="20" t="s">
        <v>214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79</v>
      </c>
      <c r="BK222" s="228">
        <f>ROUND(I222*H222,2)</f>
        <v>0</v>
      </c>
      <c r="BL222" s="20" t="s">
        <v>338</v>
      </c>
      <c r="BM222" s="227" t="s">
        <v>872</v>
      </c>
    </row>
    <row r="223" s="2" customFormat="1">
      <c r="A223" s="41"/>
      <c r="B223" s="42"/>
      <c r="C223" s="43"/>
      <c r="D223" s="229" t="s">
        <v>223</v>
      </c>
      <c r="E223" s="43"/>
      <c r="F223" s="230" t="s">
        <v>2161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223</v>
      </c>
      <c r="AU223" s="20" t="s">
        <v>81</v>
      </c>
    </row>
    <row r="224" s="2" customFormat="1" ht="21.75" customHeight="1">
      <c r="A224" s="41"/>
      <c r="B224" s="42"/>
      <c r="C224" s="216" t="s">
        <v>712</v>
      </c>
      <c r="D224" s="216" t="s">
        <v>216</v>
      </c>
      <c r="E224" s="217" t="s">
        <v>2162</v>
      </c>
      <c r="F224" s="218" t="s">
        <v>2163</v>
      </c>
      <c r="G224" s="219" t="s">
        <v>258</v>
      </c>
      <c r="H224" s="220">
        <v>1</v>
      </c>
      <c r="I224" s="221"/>
      <c r="J224" s="222">
        <f>ROUND(I224*H224,2)</f>
        <v>0</v>
      </c>
      <c r="K224" s="218" t="s">
        <v>220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0.019560000000000001</v>
      </c>
      <c r="R224" s="225">
        <f>Q224*H224</f>
        <v>0.019560000000000001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338</v>
      </c>
      <c r="AT224" s="227" t="s">
        <v>216</v>
      </c>
      <c r="AU224" s="227" t="s">
        <v>81</v>
      </c>
      <c r="AY224" s="20" t="s">
        <v>214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79</v>
      </c>
      <c r="BK224" s="228">
        <f>ROUND(I224*H224,2)</f>
        <v>0</v>
      </c>
      <c r="BL224" s="20" t="s">
        <v>338</v>
      </c>
      <c r="BM224" s="227" t="s">
        <v>884</v>
      </c>
    </row>
    <row r="225" s="2" customFormat="1">
      <c r="A225" s="41"/>
      <c r="B225" s="42"/>
      <c r="C225" s="43"/>
      <c r="D225" s="229" t="s">
        <v>223</v>
      </c>
      <c r="E225" s="43"/>
      <c r="F225" s="230" t="s">
        <v>2164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223</v>
      </c>
      <c r="AU225" s="20" t="s">
        <v>81</v>
      </c>
    </row>
    <row r="226" s="2" customFormat="1" ht="21.75" customHeight="1">
      <c r="A226" s="41"/>
      <c r="B226" s="42"/>
      <c r="C226" s="216" t="s">
        <v>720</v>
      </c>
      <c r="D226" s="216" t="s">
        <v>216</v>
      </c>
      <c r="E226" s="217" t="s">
        <v>2165</v>
      </c>
      <c r="F226" s="218" t="s">
        <v>2166</v>
      </c>
      <c r="G226" s="219" t="s">
        <v>258</v>
      </c>
      <c r="H226" s="220">
        <v>1</v>
      </c>
      <c r="I226" s="221"/>
      <c r="J226" s="222">
        <f>ROUND(I226*H226,2)</f>
        <v>0</v>
      </c>
      <c r="K226" s="218" t="s">
        <v>220</v>
      </c>
      <c r="L226" s="47"/>
      <c r="M226" s="223" t="s">
        <v>19</v>
      </c>
      <c r="N226" s="224" t="s">
        <v>43</v>
      </c>
      <c r="O226" s="87"/>
      <c r="P226" s="225">
        <f>O226*H226</f>
        <v>0</v>
      </c>
      <c r="Q226" s="225">
        <v>0.0091000000000000004</v>
      </c>
      <c r="R226" s="225">
        <f>Q226*H226</f>
        <v>0.0091000000000000004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338</v>
      </c>
      <c r="AT226" s="227" t="s">
        <v>216</v>
      </c>
      <c r="AU226" s="227" t="s">
        <v>81</v>
      </c>
      <c r="AY226" s="20" t="s">
        <v>214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79</v>
      </c>
      <c r="BK226" s="228">
        <f>ROUND(I226*H226,2)</f>
        <v>0</v>
      </c>
      <c r="BL226" s="20" t="s">
        <v>338</v>
      </c>
      <c r="BM226" s="227" t="s">
        <v>897</v>
      </c>
    </row>
    <row r="227" s="2" customFormat="1">
      <c r="A227" s="41"/>
      <c r="B227" s="42"/>
      <c r="C227" s="43"/>
      <c r="D227" s="229" t="s">
        <v>223</v>
      </c>
      <c r="E227" s="43"/>
      <c r="F227" s="230" t="s">
        <v>2167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223</v>
      </c>
      <c r="AU227" s="20" t="s">
        <v>81</v>
      </c>
    </row>
    <row r="228" s="2" customFormat="1" ht="21.75" customHeight="1">
      <c r="A228" s="41"/>
      <c r="B228" s="42"/>
      <c r="C228" s="216" t="s">
        <v>724</v>
      </c>
      <c r="D228" s="216" t="s">
        <v>216</v>
      </c>
      <c r="E228" s="217" t="s">
        <v>2168</v>
      </c>
      <c r="F228" s="218" t="s">
        <v>2169</v>
      </c>
      <c r="G228" s="219" t="s">
        <v>258</v>
      </c>
      <c r="H228" s="220">
        <v>4</v>
      </c>
      <c r="I228" s="221"/>
      <c r="J228" s="222">
        <f>ROUND(I228*H228,2)</f>
        <v>0</v>
      </c>
      <c r="K228" s="218" t="s">
        <v>220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0.022720000000000001</v>
      </c>
      <c r="R228" s="225">
        <f>Q228*H228</f>
        <v>0.090880000000000002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338</v>
      </c>
      <c r="AT228" s="227" t="s">
        <v>216</v>
      </c>
      <c r="AU228" s="227" t="s">
        <v>81</v>
      </c>
      <c r="AY228" s="20" t="s">
        <v>214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79</v>
      </c>
      <c r="BK228" s="228">
        <f>ROUND(I228*H228,2)</f>
        <v>0</v>
      </c>
      <c r="BL228" s="20" t="s">
        <v>338</v>
      </c>
      <c r="BM228" s="227" t="s">
        <v>909</v>
      </c>
    </row>
    <row r="229" s="2" customFormat="1">
      <c r="A229" s="41"/>
      <c r="B229" s="42"/>
      <c r="C229" s="43"/>
      <c r="D229" s="229" t="s">
        <v>223</v>
      </c>
      <c r="E229" s="43"/>
      <c r="F229" s="230" t="s">
        <v>2170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223</v>
      </c>
      <c r="AU229" s="20" t="s">
        <v>81</v>
      </c>
    </row>
    <row r="230" s="2" customFormat="1" ht="21.75" customHeight="1">
      <c r="A230" s="41"/>
      <c r="B230" s="42"/>
      <c r="C230" s="216" t="s">
        <v>728</v>
      </c>
      <c r="D230" s="216" t="s">
        <v>216</v>
      </c>
      <c r="E230" s="217" t="s">
        <v>2171</v>
      </c>
      <c r="F230" s="218" t="s">
        <v>2172</v>
      </c>
      <c r="G230" s="219" t="s">
        <v>258</v>
      </c>
      <c r="H230" s="220">
        <v>1</v>
      </c>
      <c r="I230" s="221"/>
      <c r="J230" s="222">
        <f>ROUND(I230*H230,2)</f>
        <v>0</v>
      </c>
      <c r="K230" s="218" t="s">
        <v>220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0.020650000000000002</v>
      </c>
      <c r="R230" s="225">
        <f>Q230*H230</f>
        <v>0.020650000000000002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338</v>
      </c>
      <c r="AT230" s="227" t="s">
        <v>216</v>
      </c>
      <c r="AU230" s="227" t="s">
        <v>81</v>
      </c>
      <c r="AY230" s="20" t="s">
        <v>214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79</v>
      </c>
      <c r="BK230" s="228">
        <f>ROUND(I230*H230,2)</f>
        <v>0</v>
      </c>
      <c r="BL230" s="20" t="s">
        <v>338</v>
      </c>
      <c r="BM230" s="227" t="s">
        <v>921</v>
      </c>
    </row>
    <row r="231" s="2" customFormat="1">
      <c r="A231" s="41"/>
      <c r="B231" s="42"/>
      <c r="C231" s="43"/>
      <c r="D231" s="229" t="s">
        <v>223</v>
      </c>
      <c r="E231" s="43"/>
      <c r="F231" s="230" t="s">
        <v>2173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223</v>
      </c>
      <c r="AU231" s="20" t="s">
        <v>81</v>
      </c>
    </row>
    <row r="232" s="2" customFormat="1" ht="21.75" customHeight="1">
      <c r="A232" s="41"/>
      <c r="B232" s="42"/>
      <c r="C232" s="216" t="s">
        <v>732</v>
      </c>
      <c r="D232" s="216" t="s">
        <v>216</v>
      </c>
      <c r="E232" s="217" t="s">
        <v>2174</v>
      </c>
      <c r="F232" s="218" t="s">
        <v>2175</v>
      </c>
      <c r="G232" s="219" t="s">
        <v>258</v>
      </c>
      <c r="H232" s="220">
        <v>10</v>
      </c>
      <c r="I232" s="221"/>
      <c r="J232" s="222">
        <f>ROUND(I232*H232,2)</f>
        <v>0</v>
      </c>
      <c r="K232" s="218" t="s">
        <v>220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0.028000000000000001</v>
      </c>
      <c r="R232" s="225">
        <f>Q232*H232</f>
        <v>0.28000000000000003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338</v>
      </c>
      <c r="AT232" s="227" t="s">
        <v>216</v>
      </c>
      <c r="AU232" s="227" t="s">
        <v>81</v>
      </c>
      <c r="AY232" s="20" t="s">
        <v>214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79</v>
      </c>
      <c r="BK232" s="228">
        <f>ROUND(I232*H232,2)</f>
        <v>0</v>
      </c>
      <c r="BL232" s="20" t="s">
        <v>338</v>
      </c>
      <c r="BM232" s="227" t="s">
        <v>931</v>
      </c>
    </row>
    <row r="233" s="2" customFormat="1">
      <c r="A233" s="41"/>
      <c r="B233" s="42"/>
      <c r="C233" s="43"/>
      <c r="D233" s="229" t="s">
        <v>223</v>
      </c>
      <c r="E233" s="43"/>
      <c r="F233" s="230" t="s">
        <v>2176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223</v>
      </c>
      <c r="AU233" s="20" t="s">
        <v>81</v>
      </c>
    </row>
    <row r="234" s="2" customFormat="1" ht="21.75" customHeight="1">
      <c r="A234" s="41"/>
      <c r="B234" s="42"/>
      <c r="C234" s="216" t="s">
        <v>736</v>
      </c>
      <c r="D234" s="216" t="s">
        <v>216</v>
      </c>
      <c r="E234" s="217" t="s">
        <v>2177</v>
      </c>
      <c r="F234" s="218" t="s">
        <v>2178</v>
      </c>
      <c r="G234" s="219" t="s">
        <v>258</v>
      </c>
      <c r="H234" s="220">
        <v>1</v>
      </c>
      <c r="I234" s="221"/>
      <c r="J234" s="222">
        <f>ROUND(I234*H234,2)</f>
        <v>0</v>
      </c>
      <c r="K234" s="218" t="s">
        <v>220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0.032300000000000002</v>
      </c>
      <c r="R234" s="225">
        <f>Q234*H234</f>
        <v>0.032300000000000002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338</v>
      </c>
      <c r="AT234" s="227" t="s">
        <v>216</v>
      </c>
      <c r="AU234" s="227" t="s">
        <v>81</v>
      </c>
      <c r="AY234" s="20" t="s">
        <v>214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79</v>
      </c>
      <c r="BK234" s="228">
        <f>ROUND(I234*H234,2)</f>
        <v>0</v>
      </c>
      <c r="BL234" s="20" t="s">
        <v>338</v>
      </c>
      <c r="BM234" s="227" t="s">
        <v>941</v>
      </c>
    </row>
    <row r="235" s="2" customFormat="1">
      <c r="A235" s="41"/>
      <c r="B235" s="42"/>
      <c r="C235" s="43"/>
      <c r="D235" s="229" t="s">
        <v>223</v>
      </c>
      <c r="E235" s="43"/>
      <c r="F235" s="230" t="s">
        <v>2179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223</v>
      </c>
      <c r="AU235" s="20" t="s">
        <v>81</v>
      </c>
    </row>
    <row r="236" s="2" customFormat="1" ht="21.75" customHeight="1">
      <c r="A236" s="41"/>
      <c r="B236" s="42"/>
      <c r="C236" s="216" t="s">
        <v>710</v>
      </c>
      <c r="D236" s="216" t="s">
        <v>216</v>
      </c>
      <c r="E236" s="217" t="s">
        <v>2180</v>
      </c>
      <c r="F236" s="218" t="s">
        <v>2181</v>
      </c>
      <c r="G236" s="219" t="s">
        <v>258</v>
      </c>
      <c r="H236" s="220">
        <v>1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338</v>
      </c>
      <c r="AT236" s="227" t="s">
        <v>216</v>
      </c>
      <c r="AU236" s="227" t="s">
        <v>81</v>
      </c>
      <c r="AY236" s="20" t="s">
        <v>214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79</v>
      </c>
      <c r="BK236" s="228">
        <f>ROUND(I236*H236,2)</f>
        <v>0</v>
      </c>
      <c r="BL236" s="20" t="s">
        <v>338</v>
      </c>
      <c r="BM236" s="227" t="s">
        <v>954</v>
      </c>
    </row>
    <row r="237" s="2" customFormat="1" ht="21.75" customHeight="1">
      <c r="A237" s="41"/>
      <c r="B237" s="42"/>
      <c r="C237" s="216" t="s">
        <v>743</v>
      </c>
      <c r="D237" s="216" t="s">
        <v>216</v>
      </c>
      <c r="E237" s="217" t="s">
        <v>2182</v>
      </c>
      <c r="F237" s="218" t="s">
        <v>2183</v>
      </c>
      <c r="G237" s="219" t="s">
        <v>258</v>
      </c>
      <c r="H237" s="220">
        <v>3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43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338</v>
      </c>
      <c r="AT237" s="227" t="s">
        <v>216</v>
      </c>
      <c r="AU237" s="227" t="s">
        <v>81</v>
      </c>
      <c r="AY237" s="20" t="s">
        <v>214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79</v>
      </c>
      <c r="BK237" s="228">
        <f>ROUND(I237*H237,2)</f>
        <v>0</v>
      </c>
      <c r="BL237" s="20" t="s">
        <v>338</v>
      </c>
      <c r="BM237" s="227" t="s">
        <v>965</v>
      </c>
    </row>
    <row r="238" s="2" customFormat="1" ht="21.75" customHeight="1">
      <c r="A238" s="41"/>
      <c r="B238" s="42"/>
      <c r="C238" s="216" t="s">
        <v>747</v>
      </c>
      <c r="D238" s="216" t="s">
        <v>216</v>
      </c>
      <c r="E238" s="217" t="s">
        <v>2184</v>
      </c>
      <c r="F238" s="218" t="s">
        <v>2185</v>
      </c>
      <c r="G238" s="219" t="s">
        <v>258</v>
      </c>
      <c r="H238" s="220">
        <v>2</v>
      </c>
      <c r="I238" s="221"/>
      <c r="J238" s="222">
        <f>ROUND(I238*H238,2)</f>
        <v>0</v>
      </c>
      <c r="K238" s="218" t="s">
        <v>220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0.054359999999999999</v>
      </c>
      <c r="R238" s="225">
        <f>Q238*H238</f>
        <v>0.10872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338</v>
      </c>
      <c r="AT238" s="227" t="s">
        <v>216</v>
      </c>
      <c r="AU238" s="227" t="s">
        <v>81</v>
      </c>
      <c r="AY238" s="20" t="s">
        <v>214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79</v>
      </c>
      <c r="BK238" s="228">
        <f>ROUND(I238*H238,2)</f>
        <v>0</v>
      </c>
      <c r="BL238" s="20" t="s">
        <v>338</v>
      </c>
      <c r="BM238" s="227" t="s">
        <v>977</v>
      </c>
    </row>
    <row r="239" s="2" customFormat="1">
      <c r="A239" s="41"/>
      <c r="B239" s="42"/>
      <c r="C239" s="43"/>
      <c r="D239" s="229" t="s">
        <v>223</v>
      </c>
      <c r="E239" s="43"/>
      <c r="F239" s="230" t="s">
        <v>2186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223</v>
      </c>
      <c r="AU239" s="20" t="s">
        <v>81</v>
      </c>
    </row>
    <row r="240" s="2" customFormat="1" ht="21.75" customHeight="1">
      <c r="A240" s="41"/>
      <c r="B240" s="42"/>
      <c r="C240" s="216" t="s">
        <v>753</v>
      </c>
      <c r="D240" s="216" t="s">
        <v>216</v>
      </c>
      <c r="E240" s="217" t="s">
        <v>2187</v>
      </c>
      <c r="F240" s="218" t="s">
        <v>2188</v>
      </c>
      <c r="G240" s="219" t="s">
        <v>258</v>
      </c>
      <c r="H240" s="220">
        <v>1</v>
      </c>
      <c r="I240" s="221"/>
      <c r="J240" s="222">
        <f>ROUND(I240*H240,2)</f>
        <v>0</v>
      </c>
      <c r="K240" s="218" t="s">
        <v>220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0.058340000000000003</v>
      </c>
      <c r="R240" s="225">
        <f>Q240*H240</f>
        <v>0.058340000000000003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338</v>
      </c>
      <c r="AT240" s="227" t="s">
        <v>216</v>
      </c>
      <c r="AU240" s="227" t="s">
        <v>81</v>
      </c>
      <c r="AY240" s="20" t="s">
        <v>214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79</v>
      </c>
      <c r="BK240" s="228">
        <f>ROUND(I240*H240,2)</f>
        <v>0</v>
      </c>
      <c r="BL240" s="20" t="s">
        <v>338</v>
      </c>
      <c r="BM240" s="227" t="s">
        <v>989</v>
      </c>
    </row>
    <row r="241" s="2" customFormat="1">
      <c r="A241" s="41"/>
      <c r="B241" s="42"/>
      <c r="C241" s="43"/>
      <c r="D241" s="229" t="s">
        <v>223</v>
      </c>
      <c r="E241" s="43"/>
      <c r="F241" s="230" t="s">
        <v>2189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223</v>
      </c>
      <c r="AU241" s="20" t="s">
        <v>81</v>
      </c>
    </row>
    <row r="242" s="2" customFormat="1" ht="16.5" customHeight="1">
      <c r="A242" s="41"/>
      <c r="B242" s="42"/>
      <c r="C242" s="278" t="s">
        <v>757</v>
      </c>
      <c r="D242" s="278" t="s">
        <v>300</v>
      </c>
      <c r="E242" s="279" t="s">
        <v>2190</v>
      </c>
      <c r="F242" s="280" t="s">
        <v>2191</v>
      </c>
      <c r="G242" s="281" t="s">
        <v>2082</v>
      </c>
      <c r="H242" s="282">
        <v>2</v>
      </c>
      <c r="I242" s="283"/>
      <c r="J242" s="284">
        <f>ROUND(I242*H242,2)</f>
        <v>0</v>
      </c>
      <c r="K242" s="280" t="s">
        <v>19</v>
      </c>
      <c r="L242" s="285"/>
      <c r="M242" s="286" t="s">
        <v>19</v>
      </c>
      <c r="N242" s="287" t="s">
        <v>43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461</v>
      </c>
      <c r="AT242" s="227" t="s">
        <v>300</v>
      </c>
      <c r="AU242" s="227" t="s">
        <v>81</v>
      </c>
      <c r="AY242" s="20" t="s">
        <v>214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79</v>
      </c>
      <c r="BK242" s="228">
        <f>ROUND(I242*H242,2)</f>
        <v>0</v>
      </c>
      <c r="BL242" s="20" t="s">
        <v>338</v>
      </c>
      <c r="BM242" s="227" t="s">
        <v>1000</v>
      </c>
    </row>
    <row r="243" s="2" customFormat="1" ht="16.5" customHeight="1">
      <c r="A243" s="41"/>
      <c r="B243" s="42"/>
      <c r="C243" s="278" t="s">
        <v>763</v>
      </c>
      <c r="D243" s="278" t="s">
        <v>300</v>
      </c>
      <c r="E243" s="279" t="s">
        <v>2192</v>
      </c>
      <c r="F243" s="280" t="s">
        <v>2193</v>
      </c>
      <c r="G243" s="281" t="s">
        <v>2082</v>
      </c>
      <c r="H243" s="282">
        <v>2</v>
      </c>
      <c r="I243" s="283"/>
      <c r="J243" s="284">
        <f>ROUND(I243*H243,2)</f>
        <v>0</v>
      </c>
      <c r="K243" s="280" t="s">
        <v>19</v>
      </c>
      <c r="L243" s="285"/>
      <c r="M243" s="286" t="s">
        <v>19</v>
      </c>
      <c r="N243" s="287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461</v>
      </c>
      <c r="AT243" s="227" t="s">
        <v>300</v>
      </c>
      <c r="AU243" s="227" t="s">
        <v>81</v>
      </c>
      <c r="AY243" s="20" t="s">
        <v>214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79</v>
      </c>
      <c r="BK243" s="228">
        <f>ROUND(I243*H243,2)</f>
        <v>0</v>
      </c>
      <c r="BL243" s="20" t="s">
        <v>338</v>
      </c>
      <c r="BM243" s="227" t="s">
        <v>1011</v>
      </c>
    </row>
    <row r="244" s="2" customFormat="1" ht="16.5" customHeight="1">
      <c r="A244" s="41"/>
      <c r="B244" s="42"/>
      <c r="C244" s="278" t="s">
        <v>769</v>
      </c>
      <c r="D244" s="278" t="s">
        <v>300</v>
      </c>
      <c r="E244" s="279" t="s">
        <v>2194</v>
      </c>
      <c r="F244" s="280" t="s">
        <v>2195</v>
      </c>
      <c r="G244" s="281" t="s">
        <v>2082</v>
      </c>
      <c r="H244" s="282">
        <v>1</v>
      </c>
      <c r="I244" s="283"/>
      <c r="J244" s="284">
        <f>ROUND(I244*H244,2)</f>
        <v>0</v>
      </c>
      <c r="K244" s="280" t="s">
        <v>19</v>
      </c>
      <c r="L244" s="285"/>
      <c r="M244" s="286" t="s">
        <v>19</v>
      </c>
      <c r="N244" s="287" t="s">
        <v>43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461</v>
      </c>
      <c r="AT244" s="227" t="s">
        <v>300</v>
      </c>
      <c r="AU244" s="227" t="s">
        <v>81</v>
      </c>
      <c r="AY244" s="20" t="s">
        <v>214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79</v>
      </c>
      <c r="BK244" s="228">
        <f>ROUND(I244*H244,2)</f>
        <v>0</v>
      </c>
      <c r="BL244" s="20" t="s">
        <v>338</v>
      </c>
      <c r="BM244" s="227" t="s">
        <v>1022</v>
      </c>
    </row>
    <row r="245" s="2" customFormat="1" ht="16.5" customHeight="1">
      <c r="A245" s="41"/>
      <c r="B245" s="42"/>
      <c r="C245" s="278" t="s">
        <v>775</v>
      </c>
      <c r="D245" s="278" t="s">
        <v>300</v>
      </c>
      <c r="E245" s="279" t="s">
        <v>2196</v>
      </c>
      <c r="F245" s="280" t="s">
        <v>2197</v>
      </c>
      <c r="G245" s="281" t="s">
        <v>2082</v>
      </c>
      <c r="H245" s="282">
        <v>6</v>
      </c>
      <c r="I245" s="283"/>
      <c r="J245" s="284">
        <f>ROUND(I245*H245,2)</f>
        <v>0</v>
      </c>
      <c r="K245" s="280" t="s">
        <v>19</v>
      </c>
      <c r="L245" s="285"/>
      <c r="M245" s="286" t="s">
        <v>19</v>
      </c>
      <c r="N245" s="287" t="s">
        <v>43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461</v>
      </c>
      <c r="AT245" s="227" t="s">
        <v>300</v>
      </c>
      <c r="AU245" s="227" t="s">
        <v>81</v>
      </c>
      <c r="AY245" s="20" t="s">
        <v>214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79</v>
      </c>
      <c r="BK245" s="228">
        <f>ROUND(I245*H245,2)</f>
        <v>0</v>
      </c>
      <c r="BL245" s="20" t="s">
        <v>338</v>
      </c>
      <c r="BM245" s="227" t="s">
        <v>1033</v>
      </c>
    </row>
    <row r="246" s="2" customFormat="1" ht="16.5" customHeight="1">
      <c r="A246" s="41"/>
      <c r="B246" s="42"/>
      <c r="C246" s="216" t="s">
        <v>780</v>
      </c>
      <c r="D246" s="216" t="s">
        <v>216</v>
      </c>
      <c r="E246" s="217" t="s">
        <v>2198</v>
      </c>
      <c r="F246" s="218" t="s">
        <v>2199</v>
      </c>
      <c r="G246" s="219" t="s">
        <v>219</v>
      </c>
      <c r="H246" s="220">
        <v>4.3499999999999996</v>
      </c>
      <c r="I246" s="221"/>
      <c r="J246" s="222">
        <f>ROUND(I246*H246,2)</f>
        <v>0</v>
      </c>
      <c r="K246" s="218" t="s">
        <v>220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0.023800000000000002</v>
      </c>
      <c r="T246" s="226">
        <f>S246*H246</f>
        <v>0.10353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338</v>
      </c>
      <c r="AT246" s="227" t="s">
        <v>216</v>
      </c>
      <c r="AU246" s="227" t="s">
        <v>81</v>
      </c>
      <c r="AY246" s="20" t="s">
        <v>214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79</v>
      </c>
      <c r="BK246" s="228">
        <f>ROUND(I246*H246,2)</f>
        <v>0</v>
      </c>
      <c r="BL246" s="20" t="s">
        <v>338</v>
      </c>
      <c r="BM246" s="227" t="s">
        <v>1043</v>
      </c>
    </row>
    <row r="247" s="2" customFormat="1">
      <c r="A247" s="41"/>
      <c r="B247" s="42"/>
      <c r="C247" s="43"/>
      <c r="D247" s="229" t="s">
        <v>223</v>
      </c>
      <c r="E247" s="43"/>
      <c r="F247" s="230" t="s">
        <v>2200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223</v>
      </c>
      <c r="AU247" s="20" t="s">
        <v>81</v>
      </c>
    </row>
    <row r="248" s="2" customFormat="1" ht="16.5" customHeight="1">
      <c r="A248" s="41"/>
      <c r="B248" s="42"/>
      <c r="C248" s="216" t="s">
        <v>786</v>
      </c>
      <c r="D248" s="216" t="s">
        <v>216</v>
      </c>
      <c r="E248" s="217" t="s">
        <v>2201</v>
      </c>
      <c r="F248" s="218" t="s">
        <v>2202</v>
      </c>
      <c r="G248" s="219" t="s">
        <v>258</v>
      </c>
      <c r="H248" s="220">
        <v>3</v>
      </c>
      <c r="I248" s="221"/>
      <c r="J248" s="222">
        <f>ROUND(I248*H248,2)</f>
        <v>0</v>
      </c>
      <c r="K248" s="218" t="s">
        <v>220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8.0000000000000007E-05</v>
      </c>
      <c r="R248" s="225">
        <f>Q248*H248</f>
        <v>0.00024000000000000003</v>
      </c>
      <c r="S248" s="225">
        <v>0.024930000000000001</v>
      </c>
      <c r="T248" s="226">
        <f>S248*H248</f>
        <v>0.074789999999999995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338</v>
      </c>
      <c r="AT248" s="227" t="s">
        <v>216</v>
      </c>
      <c r="AU248" s="227" t="s">
        <v>81</v>
      </c>
      <c r="AY248" s="20" t="s">
        <v>214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79</v>
      </c>
      <c r="BK248" s="228">
        <f>ROUND(I248*H248,2)</f>
        <v>0</v>
      </c>
      <c r="BL248" s="20" t="s">
        <v>338</v>
      </c>
      <c r="BM248" s="227" t="s">
        <v>1052</v>
      </c>
    </row>
    <row r="249" s="2" customFormat="1">
      <c r="A249" s="41"/>
      <c r="B249" s="42"/>
      <c r="C249" s="43"/>
      <c r="D249" s="229" t="s">
        <v>223</v>
      </c>
      <c r="E249" s="43"/>
      <c r="F249" s="230" t="s">
        <v>2203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223</v>
      </c>
      <c r="AU249" s="20" t="s">
        <v>81</v>
      </c>
    </row>
    <row r="250" s="2" customFormat="1" ht="16.5" customHeight="1">
      <c r="A250" s="41"/>
      <c r="B250" s="42"/>
      <c r="C250" s="216" t="s">
        <v>794</v>
      </c>
      <c r="D250" s="216" t="s">
        <v>216</v>
      </c>
      <c r="E250" s="217" t="s">
        <v>2204</v>
      </c>
      <c r="F250" s="218" t="s">
        <v>2205</v>
      </c>
      <c r="G250" s="219" t="s">
        <v>2082</v>
      </c>
      <c r="H250" s="220">
        <v>1</v>
      </c>
      <c r="I250" s="221"/>
      <c r="J250" s="222">
        <f>ROUND(I250*H250,2)</f>
        <v>0</v>
      </c>
      <c r="K250" s="218" t="s">
        <v>220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0.00010000000000000001</v>
      </c>
      <c r="R250" s="225">
        <f>Q250*H250</f>
        <v>0.00010000000000000001</v>
      </c>
      <c r="S250" s="225">
        <v>0.037490000000000002</v>
      </c>
      <c r="T250" s="226">
        <f>S250*H250</f>
        <v>0.037490000000000002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338</v>
      </c>
      <c r="AT250" s="227" t="s">
        <v>216</v>
      </c>
      <c r="AU250" s="227" t="s">
        <v>81</v>
      </c>
      <c r="AY250" s="20" t="s">
        <v>214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79</v>
      </c>
      <c r="BK250" s="228">
        <f>ROUND(I250*H250,2)</f>
        <v>0</v>
      </c>
      <c r="BL250" s="20" t="s">
        <v>338</v>
      </c>
      <c r="BM250" s="227" t="s">
        <v>1063</v>
      </c>
    </row>
    <row r="251" s="2" customFormat="1">
      <c r="A251" s="41"/>
      <c r="B251" s="42"/>
      <c r="C251" s="43"/>
      <c r="D251" s="229" t="s">
        <v>223</v>
      </c>
      <c r="E251" s="43"/>
      <c r="F251" s="230" t="s">
        <v>2206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223</v>
      </c>
      <c r="AU251" s="20" t="s">
        <v>81</v>
      </c>
    </row>
    <row r="252" s="2" customFormat="1" ht="16.5" customHeight="1">
      <c r="A252" s="41"/>
      <c r="B252" s="42"/>
      <c r="C252" s="216" t="s">
        <v>801</v>
      </c>
      <c r="D252" s="216" t="s">
        <v>216</v>
      </c>
      <c r="E252" s="217" t="s">
        <v>2207</v>
      </c>
      <c r="F252" s="218" t="s">
        <v>2208</v>
      </c>
      <c r="G252" s="219" t="s">
        <v>258</v>
      </c>
      <c r="H252" s="220">
        <v>2</v>
      </c>
      <c r="I252" s="221"/>
      <c r="J252" s="222">
        <f>ROUND(I252*H252,2)</f>
        <v>0</v>
      </c>
      <c r="K252" s="218" t="s">
        <v>220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338</v>
      </c>
      <c r="AT252" s="227" t="s">
        <v>216</v>
      </c>
      <c r="AU252" s="227" t="s">
        <v>81</v>
      </c>
      <c r="AY252" s="20" t="s">
        <v>214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79</v>
      </c>
      <c r="BK252" s="228">
        <f>ROUND(I252*H252,2)</f>
        <v>0</v>
      </c>
      <c r="BL252" s="20" t="s">
        <v>338</v>
      </c>
      <c r="BM252" s="227" t="s">
        <v>1076</v>
      </c>
    </row>
    <row r="253" s="2" customFormat="1">
      <c r="A253" s="41"/>
      <c r="B253" s="42"/>
      <c r="C253" s="43"/>
      <c r="D253" s="229" t="s">
        <v>223</v>
      </c>
      <c r="E253" s="43"/>
      <c r="F253" s="230" t="s">
        <v>2209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223</v>
      </c>
      <c r="AU253" s="20" t="s">
        <v>81</v>
      </c>
    </row>
    <row r="254" s="2" customFormat="1" ht="16.5" customHeight="1">
      <c r="A254" s="41"/>
      <c r="B254" s="42"/>
      <c r="C254" s="216" t="s">
        <v>808</v>
      </c>
      <c r="D254" s="216" t="s">
        <v>216</v>
      </c>
      <c r="E254" s="217" t="s">
        <v>2210</v>
      </c>
      <c r="F254" s="218" t="s">
        <v>2211</v>
      </c>
      <c r="G254" s="219" t="s">
        <v>258</v>
      </c>
      <c r="H254" s="220">
        <v>1</v>
      </c>
      <c r="I254" s="221"/>
      <c r="J254" s="222">
        <f>ROUND(I254*H254,2)</f>
        <v>0</v>
      </c>
      <c r="K254" s="218" t="s">
        <v>220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338</v>
      </c>
      <c r="AT254" s="227" t="s">
        <v>216</v>
      </c>
      <c r="AU254" s="227" t="s">
        <v>81</v>
      </c>
      <c r="AY254" s="20" t="s">
        <v>214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79</v>
      </c>
      <c r="BK254" s="228">
        <f>ROUND(I254*H254,2)</f>
        <v>0</v>
      </c>
      <c r="BL254" s="20" t="s">
        <v>338</v>
      </c>
      <c r="BM254" s="227" t="s">
        <v>1088</v>
      </c>
    </row>
    <row r="255" s="2" customFormat="1">
      <c r="A255" s="41"/>
      <c r="B255" s="42"/>
      <c r="C255" s="43"/>
      <c r="D255" s="229" t="s">
        <v>223</v>
      </c>
      <c r="E255" s="43"/>
      <c r="F255" s="230" t="s">
        <v>2212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223</v>
      </c>
      <c r="AU255" s="20" t="s">
        <v>81</v>
      </c>
    </row>
    <row r="256" s="2" customFormat="1" ht="16.5" customHeight="1">
      <c r="A256" s="41"/>
      <c r="B256" s="42"/>
      <c r="C256" s="216" t="s">
        <v>818</v>
      </c>
      <c r="D256" s="216" t="s">
        <v>216</v>
      </c>
      <c r="E256" s="217" t="s">
        <v>2213</v>
      </c>
      <c r="F256" s="218" t="s">
        <v>2214</v>
      </c>
      <c r="G256" s="219" t="s">
        <v>219</v>
      </c>
      <c r="H256" s="220">
        <v>4.3499999999999996</v>
      </c>
      <c r="I256" s="221"/>
      <c r="J256" s="222">
        <f>ROUND(I256*H256,2)</f>
        <v>0</v>
      </c>
      <c r="K256" s="218" t="s">
        <v>220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0.0020600000000000002</v>
      </c>
      <c r="R256" s="225">
        <f>Q256*H256</f>
        <v>0.0089610000000000002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338</v>
      </c>
      <c r="AT256" s="227" t="s">
        <v>216</v>
      </c>
      <c r="AU256" s="227" t="s">
        <v>81</v>
      </c>
      <c r="AY256" s="20" t="s">
        <v>214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79</v>
      </c>
      <c r="BK256" s="228">
        <f>ROUND(I256*H256,2)</f>
        <v>0</v>
      </c>
      <c r="BL256" s="20" t="s">
        <v>338</v>
      </c>
      <c r="BM256" s="227" t="s">
        <v>1101</v>
      </c>
    </row>
    <row r="257" s="2" customFormat="1">
      <c r="A257" s="41"/>
      <c r="B257" s="42"/>
      <c r="C257" s="43"/>
      <c r="D257" s="229" t="s">
        <v>223</v>
      </c>
      <c r="E257" s="43"/>
      <c r="F257" s="230" t="s">
        <v>2215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223</v>
      </c>
      <c r="AU257" s="20" t="s">
        <v>81</v>
      </c>
    </row>
    <row r="258" s="2" customFormat="1" ht="24.15" customHeight="1">
      <c r="A258" s="41"/>
      <c r="B258" s="42"/>
      <c r="C258" s="216" t="s">
        <v>823</v>
      </c>
      <c r="D258" s="216" t="s">
        <v>216</v>
      </c>
      <c r="E258" s="217" t="s">
        <v>2216</v>
      </c>
      <c r="F258" s="218" t="s">
        <v>2217</v>
      </c>
      <c r="G258" s="219" t="s">
        <v>282</v>
      </c>
      <c r="H258" s="220">
        <v>0.71399999999999997</v>
      </c>
      <c r="I258" s="221"/>
      <c r="J258" s="222">
        <f>ROUND(I258*H258,2)</f>
        <v>0</v>
      </c>
      <c r="K258" s="218" t="s">
        <v>220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338</v>
      </c>
      <c r="AT258" s="227" t="s">
        <v>216</v>
      </c>
      <c r="AU258" s="227" t="s">
        <v>81</v>
      </c>
      <c r="AY258" s="20" t="s">
        <v>214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79</v>
      </c>
      <c r="BK258" s="228">
        <f>ROUND(I258*H258,2)</f>
        <v>0</v>
      </c>
      <c r="BL258" s="20" t="s">
        <v>338</v>
      </c>
      <c r="BM258" s="227" t="s">
        <v>1113</v>
      </c>
    </row>
    <row r="259" s="2" customFormat="1">
      <c r="A259" s="41"/>
      <c r="B259" s="42"/>
      <c r="C259" s="43"/>
      <c r="D259" s="229" t="s">
        <v>223</v>
      </c>
      <c r="E259" s="43"/>
      <c r="F259" s="230" t="s">
        <v>2218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223</v>
      </c>
      <c r="AU259" s="20" t="s">
        <v>81</v>
      </c>
    </row>
    <row r="260" s="12" customFormat="1" ht="22.8" customHeight="1">
      <c r="A260" s="12"/>
      <c r="B260" s="200"/>
      <c r="C260" s="201"/>
      <c r="D260" s="202" t="s">
        <v>71</v>
      </c>
      <c r="E260" s="214" t="s">
        <v>1436</v>
      </c>
      <c r="F260" s="214" t="s">
        <v>1437</v>
      </c>
      <c r="G260" s="201"/>
      <c r="H260" s="201"/>
      <c r="I260" s="204"/>
      <c r="J260" s="215">
        <f>BK260</f>
        <v>0</v>
      </c>
      <c r="K260" s="201"/>
      <c r="L260" s="206"/>
      <c r="M260" s="207"/>
      <c r="N260" s="208"/>
      <c r="O260" s="208"/>
      <c r="P260" s="209">
        <f>SUM(P261:P264)</f>
        <v>0</v>
      </c>
      <c r="Q260" s="208"/>
      <c r="R260" s="209">
        <f>SUM(R261:R264)</f>
        <v>0.0071000000000000004</v>
      </c>
      <c r="S260" s="208"/>
      <c r="T260" s="210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1" t="s">
        <v>81</v>
      </c>
      <c r="AT260" s="212" t="s">
        <v>71</v>
      </c>
      <c r="AU260" s="212" t="s">
        <v>79</v>
      </c>
      <c r="AY260" s="211" t="s">
        <v>214</v>
      </c>
      <c r="BK260" s="213">
        <f>SUM(BK261:BK264)</f>
        <v>0</v>
      </c>
    </row>
    <row r="261" s="2" customFormat="1" ht="16.5" customHeight="1">
      <c r="A261" s="41"/>
      <c r="B261" s="42"/>
      <c r="C261" s="216" t="s">
        <v>828</v>
      </c>
      <c r="D261" s="216" t="s">
        <v>216</v>
      </c>
      <c r="E261" s="217" t="s">
        <v>2219</v>
      </c>
      <c r="F261" s="218" t="s">
        <v>2220</v>
      </c>
      <c r="G261" s="219" t="s">
        <v>274</v>
      </c>
      <c r="H261" s="220">
        <v>125</v>
      </c>
      <c r="I261" s="221"/>
      <c r="J261" s="222">
        <f>ROUND(I261*H261,2)</f>
        <v>0</v>
      </c>
      <c r="K261" s="218" t="s">
        <v>220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4.0000000000000003E-05</v>
      </c>
      <c r="R261" s="225">
        <f>Q261*H261</f>
        <v>0.0050000000000000001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338</v>
      </c>
      <c r="AT261" s="227" t="s">
        <v>216</v>
      </c>
      <c r="AU261" s="227" t="s">
        <v>81</v>
      </c>
      <c r="AY261" s="20" t="s">
        <v>214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79</v>
      </c>
      <c r="BK261" s="228">
        <f>ROUND(I261*H261,2)</f>
        <v>0</v>
      </c>
      <c r="BL261" s="20" t="s">
        <v>338</v>
      </c>
      <c r="BM261" s="227" t="s">
        <v>1156</v>
      </c>
    </row>
    <row r="262" s="2" customFormat="1">
      <c r="A262" s="41"/>
      <c r="B262" s="42"/>
      <c r="C262" s="43"/>
      <c r="D262" s="229" t="s">
        <v>223</v>
      </c>
      <c r="E262" s="43"/>
      <c r="F262" s="230" t="s">
        <v>2221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223</v>
      </c>
      <c r="AU262" s="20" t="s">
        <v>81</v>
      </c>
    </row>
    <row r="263" s="2" customFormat="1" ht="16.5" customHeight="1">
      <c r="A263" s="41"/>
      <c r="B263" s="42"/>
      <c r="C263" s="216" t="s">
        <v>833</v>
      </c>
      <c r="D263" s="216" t="s">
        <v>216</v>
      </c>
      <c r="E263" s="217" t="s">
        <v>2222</v>
      </c>
      <c r="F263" s="218" t="s">
        <v>2223</v>
      </c>
      <c r="G263" s="219" t="s">
        <v>274</v>
      </c>
      <c r="H263" s="220">
        <v>70</v>
      </c>
      <c r="I263" s="221"/>
      <c r="J263" s="222">
        <f>ROUND(I263*H263,2)</f>
        <v>0</v>
      </c>
      <c r="K263" s="218" t="s">
        <v>220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3.0000000000000001E-05</v>
      </c>
      <c r="R263" s="225">
        <f>Q263*H263</f>
        <v>0.0020999999999999999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338</v>
      </c>
      <c r="AT263" s="227" t="s">
        <v>216</v>
      </c>
      <c r="AU263" s="227" t="s">
        <v>81</v>
      </c>
      <c r="AY263" s="20" t="s">
        <v>214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79</v>
      </c>
      <c r="BK263" s="228">
        <f>ROUND(I263*H263,2)</f>
        <v>0</v>
      </c>
      <c r="BL263" s="20" t="s">
        <v>338</v>
      </c>
      <c r="BM263" s="227" t="s">
        <v>1164</v>
      </c>
    </row>
    <row r="264" s="2" customFormat="1">
      <c r="A264" s="41"/>
      <c r="B264" s="42"/>
      <c r="C264" s="43"/>
      <c r="D264" s="229" t="s">
        <v>223</v>
      </c>
      <c r="E264" s="43"/>
      <c r="F264" s="230" t="s">
        <v>2224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223</v>
      </c>
      <c r="AU264" s="20" t="s">
        <v>81</v>
      </c>
    </row>
    <row r="265" s="12" customFormat="1" ht="25.92" customHeight="1">
      <c r="A265" s="12"/>
      <c r="B265" s="200"/>
      <c r="C265" s="201"/>
      <c r="D265" s="202" t="s">
        <v>71</v>
      </c>
      <c r="E265" s="203" t="s">
        <v>2225</v>
      </c>
      <c r="F265" s="203" t="s">
        <v>2226</v>
      </c>
      <c r="G265" s="201"/>
      <c r="H265" s="201"/>
      <c r="I265" s="204"/>
      <c r="J265" s="205">
        <f>BK265</f>
        <v>0</v>
      </c>
      <c r="K265" s="201"/>
      <c r="L265" s="206"/>
      <c r="M265" s="207"/>
      <c r="N265" s="208"/>
      <c r="O265" s="208"/>
      <c r="P265" s="209">
        <f>SUM(P266:P270)</f>
        <v>0</v>
      </c>
      <c r="Q265" s="208"/>
      <c r="R265" s="209">
        <f>SUM(R266:R270)</f>
        <v>0</v>
      </c>
      <c r="S265" s="208"/>
      <c r="T265" s="210">
        <f>SUM(T266:T270)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221</v>
      </c>
      <c r="AT265" s="212" t="s">
        <v>71</v>
      </c>
      <c r="AU265" s="212" t="s">
        <v>72</v>
      </c>
      <c r="AY265" s="211" t="s">
        <v>214</v>
      </c>
      <c r="BK265" s="213">
        <f>SUM(BK266:BK270)</f>
        <v>0</v>
      </c>
    </row>
    <row r="266" s="2" customFormat="1" ht="16.5" customHeight="1">
      <c r="A266" s="41"/>
      <c r="B266" s="42"/>
      <c r="C266" s="216" t="s">
        <v>836</v>
      </c>
      <c r="D266" s="216" t="s">
        <v>216</v>
      </c>
      <c r="E266" s="217" t="s">
        <v>2227</v>
      </c>
      <c r="F266" s="218" t="s">
        <v>2228</v>
      </c>
      <c r="G266" s="219" t="s">
        <v>2229</v>
      </c>
      <c r="H266" s="220">
        <v>40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43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2230</v>
      </c>
      <c r="AT266" s="227" t="s">
        <v>216</v>
      </c>
      <c r="AU266" s="227" t="s">
        <v>79</v>
      </c>
      <c r="AY266" s="20" t="s">
        <v>214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79</v>
      </c>
      <c r="BK266" s="228">
        <f>ROUND(I266*H266,2)</f>
        <v>0</v>
      </c>
      <c r="BL266" s="20" t="s">
        <v>2230</v>
      </c>
      <c r="BM266" s="227" t="s">
        <v>1311</v>
      </c>
    </row>
    <row r="267" s="2" customFormat="1" ht="16.5" customHeight="1">
      <c r="A267" s="41"/>
      <c r="B267" s="42"/>
      <c r="C267" s="216" t="s">
        <v>459</v>
      </c>
      <c r="D267" s="216" t="s">
        <v>216</v>
      </c>
      <c r="E267" s="217" t="s">
        <v>2231</v>
      </c>
      <c r="F267" s="218" t="s">
        <v>2232</v>
      </c>
      <c r="G267" s="219" t="s">
        <v>2229</v>
      </c>
      <c r="H267" s="220">
        <v>16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2230</v>
      </c>
      <c r="AT267" s="227" t="s">
        <v>216</v>
      </c>
      <c r="AU267" s="227" t="s">
        <v>79</v>
      </c>
      <c r="AY267" s="20" t="s">
        <v>214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79</v>
      </c>
      <c r="BK267" s="228">
        <f>ROUND(I267*H267,2)</f>
        <v>0</v>
      </c>
      <c r="BL267" s="20" t="s">
        <v>2230</v>
      </c>
      <c r="BM267" s="227" t="s">
        <v>1339</v>
      </c>
    </row>
    <row r="268" s="2" customFormat="1" ht="16.5" customHeight="1">
      <c r="A268" s="41"/>
      <c r="B268" s="42"/>
      <c r="C268" s="216" t="s">
        <v>486</v>
      </c>
      <c r="D268" s="216" t="s">
        <v>216</v>
      </c>
      <c r="E268" s="217" t="s">
        <v>2233</v>
      </c>
      <c r="F268" s="218" t="s">
        <v>2234</v>
      </c>
      <c r="G268" s="219" t="s">
        <v>2229</v>
      </c>
      <c r="H268" s="220">
        <v>72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2230</v>
      </c>
      <c r="AT268" s="227" t="s">
        <v>216</v>
      </c>
      <c r="AU268" s="227" t="s">
        <v>79</v>
      </c>
      <c r="AY268" s="20" t="s">
        <v>214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79</v>
      </c>
      <c r="BK268" s="228">
        <f>ROUND(I268*H268,2)</f>
        <v>0</v>
      </c>
      <c r="BL268" s="20" t="s">
        <v>2230</v>
      </c>
      <c r="BM268" s="227" t="s">
        <v>1363</v>
      </c>
    </row>
    <row r="269" s="2" customFormat="1" ht="16.5" customHeight="1">
      <c r="A269" s="41"/>
      <c r="B269" s="42"/>
      <c r="C269" s="216" t="s">
        <v>852</v>
      </c>
      <c r="D269" s="216" t="s">
        <v>216</v>
      </c>
      <c r="E269" s="217" t="s">
        <v>2235</v>
      </c>
      <c r="F269" s="218" t="s">
        <v>2236</v>
      </c>
      <c r="G269" s="219" t="s">
        <v>2229</v>
      </c>
      <c r="H269" s="220">
        <v>16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43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2230</v>
      </c>
      <c r="AT269" s="227" t="s">
        <v>216</v>
      </c>
      <c r="AU269" s="227" t="s">
        <v>79</v>
      </c>
      <c r="AY269" s="20" t="s">
        <v>214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79</v>
      </c>
      <c r="BK269" s="228">
        <f>ROUND(I269*H269,2)</f>
        <v>0</v>
      </c>
      <c r="BL269" s="20" t="s">
        <v>2230</v>
      </c>
      <c r="BM269" s="227" t="s">
        <v>1381</v>
      </c>
    </row>
    <row r="270" s="2" customFormat="1" ht="16.5" customHeight="1">
      <c r="A270" s="41"/>
      <c r="B270" s="42"/>
      <c r="C270" s="216" t="s">
        <v>857</v>
      </c>
      <c r="D270" s="216" t="s">
        <v>216</v>
      </c>
      <c r="E270" s="217" t="s">
        <v>2237</v>
      </c>
      <c r="F270" s="218" t="s">
        <v>2238</v>
      </c>
      <c r="G270" s="219" t="s">
        <v>2229</v>
      </c>
      <c r="H270" s="220">
        <v>6</v>
      </c>
      <c r="I270" s="221"/>
      <c r="J270" s="222">
        <f>ROUND(I270*H270,2)</f>
        <v>0</v>
      </c>
      <c r="K270" s="218" t="s">
        <v>19</v>
      </c>
      <c r="L270" s="47"/>
      <c r="M270" s="300" t="s">
        <v>19</v>
      </c>
      <c r="N270" s="301" t="s">
        <v>43</v>
      </c>
      <c r="O270" s="298"/>
      <c r="P270" s="302">
        <f>O270*H270</f>
        <v>0</v>
      </c>
      <c r="Q270" s="302">
        <v>0</v>
      </c>
      <c r="R270" s="302">
        <f>Q270*H270</f>
        <v>0</v>
      </c>
      <c r="S270" s="302">
        <v>0</v>
      </c>
      <c r="T270" s="303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2230</v>
      </c>
      <c r="AT270" s="227" t="s">
        <v>216</v>
      </c>
      <c r="AU270" s="227" t="s">
        <v>79</v>
      </c>
      <c r="AY270" s="20" t="s">
        <v>214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79</v>
      </c>
      <c r="BK270" s="228">
        <f>ROUND(I270*H270,2)</f>
        <v>0</v>
      </c>
      <c r="BL270" s="20" t="s">
        <v>2230</v>
      </c>
      <c r="BM270" s="227" t="s">
        <v>1391</v>
      </c>
    </row>
    <row r="271" s="2" customFormat="1" ht="6.96" customHeight="1">
      <c r="A271" s="41"/>
      <c r="B271" s="62"/>
      <c r="C271" s="63"/>
      <c r="D271" s="63"/>
      <c r="E271" s="63"/>
      <c r="F271" s="63"/>
      <c r="G271" s="63"/>
      <c r="H271" s="63"/>
      <c r="I271" s="63"/>
      <c r="J271" s="63"/>
      <c r="K271" s="63"/>
      <c r="L271" s="47"/>
      <c r="M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</sheetData>
  <sheetProtection sheet="1" autoFilter="0" formatColumns="0" formatRows="0" objects="1" scenarios="1" spinCount="100000" saltValue="BfcstGwYvlMKE86eg9WanEGCz7dw+voWCB5e/Kne/JKrHbQmXBB+mhxAWaRQza4U4aRQejl51bOpUEdkhOCKwA==" hashValue="9YwopP2VBTf7T1Zd6UBx5SRsa+UaM19y0EZM2EADOHTQGzKP560/mjAPwM5mqHQsw01I/VlR98bbbA5x8saQVA==" algorithmName="SHA-512" password="CEE1"/>
  <autoFilter ref="C91:K2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1/713411146"/>
    <hyperlink ref="F101" r:id="rId2" display="https://podminky.urs.cz/item/CS_URS_2023_01/713411111"/>
    <hyperlink ref="F109" r:id="rId3" display="https://podminky.urs.cz/item/CS_URS_2023_01/998713203"/>
    <hyperlink ref="F112" r:id="rId4" display="https://podminky.urs.cz/item/CS_URS_2023_01/732421402"/>
    <hyperlink ref="F114" r:id="rId5" display="https://podminky.urs.cz/item/CS_URS_2023_01/733111103"/>
    <hyperlink ref="F116" r:id="rId6" display="https://podminky.urs.cz/item/CS_URS_2023_01/733111104"/>
    <hyperlink ref="F118" r:id="rId7" display="https://podminky.urs.cz/item/CS_URS_2023_01/733111105"/>
    <hyperlink ref="F120" r:id="rId8" display="https://podminky.urs.cz/item/CS_URS_2023_01/733111107"/>
    <hyperlink ref="F122" r:id="rId9" display="https://podminky.urs.cz/item/CS_URS_2023_01/733111108"/>
    <hyperlink ref="F124" r:id="rId10" display="https://podminky.urs.cz/item/CS_URS_2023_01/733113113"/>
    <hyperlink ref="F126" r:id="rId11" display="https://podminky.urs.cz/item/CS_URS_2023_01/733113114"/>
    <hyperlink ref="F128" r:id="rId12" display="https://podminky.urs.cz/item/CS_URS_2023_01/733113115"/>
    <hyperlink ref="F130" r:id="rId13" display="https://podminky.urs.cz/item/CS_URS_2023_01/733113117"/>
    <hyperlink ref="F132" r:id="rId14" display="https://podminky.urs.cz/item/CS_URS_2023_01/733113118"/>
    <hyperlink ref="F134" r:id="rId15" display="https://podminky.urs.cz/item/CS_URS_2023_01/733190107"/>
    <hyperlink ref="F136" r:id="rId16" display="https://podminky.urs.cz/item/CS_URS_2023_01/733190108"/>
    <hyperlink ref="F138" r:id="rId17" display="https://podminky.urs.cz/item/CS_URS_2023_01/733222302"/>
    <hyperlink ref="F140" r:id="rId18" display="https://podminky.urs.cz/item/CS_URS_2023_01/733222303"/>
    <hyperlink ref="F142" r:id="rId19" display="https://podminky.urs.cz/item/CS_URS_2023_01/733222304"/>
    <hyperlink ref="F144" r:id="rId20" display="https://podminky.urs.cz/item/CS_URS_2023_01/733223304"/>
    <hyperlink ref="F146" r:id="rId21" display="https://podminky.urs.cz/item/CS_URS_2023_01/733223305"/>
    <hyperlink ref="F148" r:id="rId22" display="https://podminky.urs.cz/item/CS_URS_2023_01/733223306"/>
    <hyperlink ref="F150" r:id="rId23" display="https://podminky.urs.cz/item/CS_URS_2023_01/733224207"/>
    <hyperlink ref="F152" r:id="rId24" display="https://podminky.urs.cz/item/CS_URS_2023_01/733291101"/>
    <hyperlink ref="F154" r:id="rId25" display="https://podminky.urs.cz/item/CS_URS_2023_01/733291102"/>
    <hyperlink ref="F156" r:id="rId26" display="https://podminky.urs.cz/item/CS_URS_2023_01/733191113"/>
    <hyperlink ref="F158" r:id="rId27" display="https://podminky.urs.cz/item/CS_URS_2023_01/733811221"/>
    <hyperlink ref="F160" r:id="rId28" display="https://podminky.urs.cz/item/CS_URS_2023_01/733811222"/>
    <hyperlink ref="F162" r:id="rId29" display="https://podminky.urs.cz/item/CS_URS_2023_01/998733103"/>
    <hyperlink ref="F164" r:id="rId30" display="https://podminky.urs.cz/item/CS_URS_2023_01/733110803"/>
    <hyperlink ref="F166" r:id="rId31" display="https://podminky.urs.cz/item/CS_URS_2023_01/733110806"/>
    <hyperlink ref="F168" r:id="rId32" display="https://podminky.urs.cz/item/CS_URS_2023_01/733110808"/>
    <hyperlink ref="F171" r:id="rId33" display="https://podminky.urs.cz/item/CS_URS_2023_01/734209113"/>
    <hyperlink ref="F173" r:id="rId34" display="https://podminky.urs.cz/item/CS_URS_2023_01/734209114"/>
    <hyperlink ref="F177" r:id="rId35" display="https://podminky.urs.cz/item/CS_URS_2023_01/734211120"/>
    <hyperlink ref="F179" r:id="rId36" display="https://podminky.urs.cz/item/CS_URS_2023_01/734221545"/>
    <hyperlink ref="F181" r:id="rId37" display="https://podminky.urs.cz/item/CS_URS_2023_01/734261712"/>
    <hyperlink ref="F183" r:id="rId38" display="https://podminky.urs.cz/item/CS_URS_2023_01/734221531"/>
    <hyperlink ref="F185" r:id="rId39" display="https://podminky.urs.cz/item/CS_URS_2023_01/734261412"/>
    <hyperlink ref="F187" r:id="rId40" display="https://podminky.urs.cz/item/CS_URS_2023_01/734261402"/>
    <hyperlink ref="F190" r:id="rId41" display="https://podminky.urs.cz/item/CS_URS_2023_01/734291123"/>
    <hyperlink ref="F192" r:id="rId42" display="https://podminky.urs.cz/item/CS_URS_2023_01/734291246"/>
    <hyperlink ref="F194" r:id="rId43" display="https://podminky.urs.cz/item/CS_URS_2023_01/734292713"/>
    <hyperlink ref="F196" r:id="rId44" display="https://podminky.urs.cz/item/CS_URS_2023_01/734292714"/>
    <hyperlink ref="F198" r:id="rId45" display="https://podminky.urs.cz/item/CS_URS_2023_01/734292715"/>
    <hyperlink ref="F200" r:id="rId46" display="https://podminky.urs.cz/item/CS_URS_2023_01/734292717"/>
    <hyperlink ref="F202" r:id="rId47" display="https://podminky.urs.cz/item/CS_URS_2023_01/734292718"/>
    <hyperlink ref="F204" r:id="rId48" display="https://podminky.urs.cz/item/CS_URS_2023_01/734295011"/>
    <hyperlink ref="F206" r:id="rId49" display="https://podminky.urs.cz/item/CS_URS_2023_01/734295265"/>
    <hyperlink ref="F208" r:id="rId50" display="https://podminky.urs.cz/item/CS_URS_2023_01/734411101"/>
    <hyperlink ref="F210" r:id="rId51" display="https://podminky.urs.cz/item/CS_URS_2023_01/734411601"/>
    <hyperlink ref="F212" r:id="rId52" display="https://podminky.urs.cz/item/CS_URS_2023_01/998734103"/>
    <hyperlink ref="F215" r:id="rId53" display="https://podminky.urs.cz/item/CS_URS_2023_01/735152151"/>
    <hyperlink ref="F217" r:id="rId54" display="https://podminky.urs.cz/item/CS_URS_2023_01/735152152"/>
    <hyperlink ref="F219" r:id="rId55" display="https://podminky.urs.cz/item/CS_URS_2023_01/735152153"/>
    <hyperlink ref="F221" r:id="rId56" display="https://podminky.urs.cz/item/CS_URS_2023_01/735152171"/>
    <hyperlink ref="F223" r:id="rId57" display="https://podminky.urs.cz/item/CS_URS_2023_01/735152172"/>
    <hyperlink ref="F225" r:id="rId58" display="https://podminky.urs.cz/item/CS_URS_2023_01/735152180"/>
    <hyperlink ref="F227" r:id="rId59" display="https://podminky.urs.cz/item/CS_URS_2023_01/735152232"/>
    <hyperlink ref="F229" r:id="rId60" display="https://podminky.urs.cz/item/CS_URS_2023_01/735152259"/>
    <hyperlink ref="F231" r:id="rId61" display="https://podminky.urs.cz/item/CS_URS_2023_01/735152276"/>
    <hyperlink ref="F233" r:id="rId62" display="https://podminky.urs.cz/item/CS_URS_2023_01/735152359"/>
    <hyperlink ref="F235" r:id="rId63" display="https://podminky.urs.cz/item/CS_URS_2023_01/735152360"/>
    <hyperlink ref="F239" r:id="rId64" display="https://podminky.urs.cz/item/CS_URS_2023_01/735152581"/>
    <hyperlink ref="F241" r:id="rId65" display="https://podminky.urs.cz/item/CS_URS_2023_01/735152660"/>
    <hyperlink ref="F247" r:id="rId66" display="https://podminky.urs.cz/item/CS_URS_2023_01/735111810"/>
    <hyperlink ref="F249" r:id="rId67" display="https://podminky.urs.cz/item/CS_URS_2023_01/735151821"/>
    <hyperlink ref="F251" r:id="rId68" display="https://podminky.urs.cz/item/CS_URS_2023_01/735151831"/>
    <hyperlink ref="F253" r:id="rId69" display="https://podminky.urs.cz/item/CS_URS_2023_01/735159220"/>
    <hyperlink ref="F255" r:id="rId70" display="https://podminky.urs.cz/item/CS_URS_2023_01/735159310"/>
    <hyperlink ref="F257" r:id="rId71" display="https://podminky.urs.cz/item/CS_URS_2023_01/735119140"/>
    <hyperlink ref="F259" r:id="rId72" display="https://podminky.urs.cz/item/CS_URS_2023_01/998735103"/>
    <hyperlink ref="F262" r:id="rId73" display="https://podminky.urs.cz/item/CS_URS_2023_01/783614561"/>
    <hyperlink ref="F264" r:id="rId74" display="https://podminky.urs.cz/item/CS_URS_2023_01/7836176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 s="1" customFormat="1" ht="12" customHeight="1">
      <c r="B8" s="23"/>
      <c r="D8" s="146" t="s">
        <v>158</v>
      </c>
      <c r="L8" s="23"/>
    </row>
    <row r="9" s="2" customFormat="1" ht="16.5" customHeight="1">
      <c r="A9" s="41"/>
      <c r="B9" s="47"/>
      <c r="C9" s="41"/>
      <c r="D9" s="41"/>
      <c r="E9" s="147" t="s">
        <v>159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160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2239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21. 2. 2023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34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2240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23.25" customHeight="1">
      <c r="A29" s="151"/>
      <c r="B29" s="152"/>
      <c r="C29" s="151"/>
      <c r="D29" s="151"/>
      <c r="E29" s="153" t="s">
        <v>2241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ROUND(J132,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ROUND((SUM(BE132:BE311)),  2)</f>
        <v>0</v>
      </c>
      <c r="G35" s="41"/>
      <c r="H35" s="41"/>
      <c r="I35" s="161">
        <v>0.20999999999999999</v>
      </c>
      <c r="J35" s="160">
        <f>ROUND(((SUM(BE132:BE311))*I35),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ROUND((SUM(BF132:BF311)),  2)</f>
        <v>0</v>
      </c>
      <c r="G36" s="41"/>
      <c r="H36" s="41"/>
      <c r="I36" s="161">
        <v>0.14999999999999999</v>
      </c>
      <c r="J36" s="160">
        <f>ROUND(((SUM(BF132:BF311))*I36),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ROUND((SUM(BG132:BG311)),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ROUND((SUM(BH132:BH311)),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ROUND((SUM(BI132:BI311)),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SUPŠ Jihlava - Helenín - rekonstrukce DM (NEUZNATELNÉ NÁKLADY)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159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160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D.1.4.D - silnoproudá elektrotechnika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 - Helenín</v>
      </c>
      <c r="G56" s="43"/>
      <c r="H56" s="43"/>
      <c r="I56" s="35" t="s">
        <v>23</v>
      </c>
      <c r="J56" s="75" t="str">
        <f>IF(J14="","",J14)</f>
        <v>21. 2. 2023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Kraj Vysočina, Žižkova 57/1882, 58733 Jihlava</v>
      </c>
      <c r="G58" s="43"/>
      <c r="H58" s="43"/>
      <c r="I58" s="35" t="s">
        <v>31</v>
      </c>
      <c r="J58" s="39" t="str">
        <f>E23</f>
        <v>Obchodní projekt Jihlava, spol.s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Ing.Zbyněk Pecina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163</v>
      </c>
      <c r="D61" s="175"/>
      <c r="E61" s="175"/>
      <c r="F61" s="175"/>
      <c r="G61" s="175"/>
      <c r="H61" s="175"/>
      <c r="I61" s="175"/>
      <c r="J61" s="176" t="s">
        <v>164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J132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165</v>
      </c>
    </row>
    <row r="64" s="9" customFormat="1" ht="24.96" customHeight="1">
      <c r="A64" s="9"/>
      <c r="B64" s="178"/>
      <c r="C64" s="179"/>
      <c r="D64" s="180" t="s">
        <v>2242</v>
      </c>
      <c r="E64" s="181"/>
      <c r="F64" s="181"/>
      <c r="G64" s="181"/>
      <c r="H64" s="181"/>
      <c r="I64" s="181"/>
      <c r="J64" s="182">
        <f>J133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2243</v>
      </c>
      <c r="E65" s="186"/>
      <c r="F65" s="186"/>
      <c r="G65" s="186"/>
      <c r="H65" s="186"/>
      <c r="I65" s="186"/>
      <c r="J65" s="187">
        <f>J134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8"/>
      <c r="D66" s="185" t="s">
        <v>2244</v>
      </c>
      <c r="E66" s="186"/>
      <c r="F66" s="186"/>
      <c r="G66" s="186"/>
      <c r="H66" s="186"/>
      <c r="I66" s="186"/>
      <c r="J66" s="187">
        <f>J135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8"/>
      <c r="D67" s="185" t="s">
        <v>2245</v>
      </c>
      <c r="E67" s="186"/>
      <c r="F67" s="186"/>
      <c r="G67" s="186"/>
      <c r="H67" s="186"/>
      <c r="I67" s="186"/>
      <c r="J67" s="187">
        <f>J155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8"/>
      <c r="D68" s="185" t="s">
        <v>2246</v>
      </c>
      <c r="E68" s="186"/>
      <c r="F68" s="186"/>
      <c r="G68" s="186"/>
      <c r="H68" s="186"/>
      <c r="I68" s="186"/>
      <c r="J68" s="187">
        <f>J171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8"/>
      <c r="D69" s="185" t="s">
        <v>2247</v>
      </c>
      <c r="E69" s="186"/>
      <c r="F69" s="186"/>
      <c r="G69" s="186"/>
      <c r="H69" s="186"/>
      <c r="I69" s="186"/>
      <c r="J69" s="187">
        <f>J179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2248</v>
      </c>
      <c r="E70" s="186"/>
      <c r="F70" s="186"/>
      <c r="G70" s="186"/>
      <c r="H70" s="186"/>
      <c r="I70" s="186"/>
      <c r="J70" s="187">
        <f>J187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2249</v>
      </c>
      <c r="E71" s="186"/>
      <c r="F71" s="186"/>
      <c r="G71" s="186"/>
      <c r="H71" s="186"/>
      <c r="I71" s="186"/>
      <c r="J71" s="187">
        <f>J188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4"/>
      <c r="C72" s="128"/>
      <c r="D72" s="185" t="s">
        <v>2250</v>
      </c>
      <c r="E72" s="186"/>
      <c r="F72" s="186"/>
      <c r="G72" s="186"/>
      <c r="H72" s="186"/>
      <c r="I72" s="186"/>
      <c r="J72" s="187">
        <f>J190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84"/>
      <c r="C73" s="128"/>
      <c r="D73" s="185" t="s">
        <v>2251</v>
      </c>
      <c r="E73" s="186"/>
      <c r="F73" s="186"/>
      <c r="G73" s="186"/>
      <c r="H73" s="186"/>
      <c r="I73" s="186"/>
      <c r="J73" s="187">
        <f>J198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4"/>
      <c r="C74" s="128"/>
      <c r="D74" s="185" t="s">
        <v>2252</v>
      </c>
      <c r="E74" s="186"/>
      <c r="F74" s="186"/>
      <c r="G74" s="186"/>
      <c r="H74" s="186"/>
      <c r="I74" s="186"/>
      <c r="J74" s="187">
        <f>J201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4"/>
      <c r="C75" s="128"/>
      <c r="D75" s="185" t="s">
        <v>2253</v>
      </c>
      <c r="E75" s="186"/>
      <c r="F75" s="186"/>
      <c r="G75" s="186"/>
      <c r="H75" s="186"/>
      <c r="I75" s="186"/>
      <c r="J75" s="187">
        <f>J203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4"/>
      <c r="C76" s="128"/>
      <c r="D76" s="185" t="s">
        <v>2254</v>
      </c>
      <c r="E76" s="186"/>
      <c r="F76" s="186"/>
      <c r="G76" s="186"/>
      <c r="H76" s="186"/>
      <c r="I76" s="186"/>
      <c r="J76" s="187">
        <f>J208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84"/>
      <c r="C77" s="128"/>
      <c r="D77" s="185" t="s">
        <v>2255</v>
      </c>
      <c r="E77" s="186"/>
      <c r="F77" s="186"/>
      <c r="G77" s="186"/>
      <c r="H77" s="186"/>
      <c r="I77" s="186"/>
      <c r="J77" s="187">
        <f>J210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4"/>
      <c r="C78" s="128"/>
      <c r="D78" s="185" t="s">
        <v>2256</v>
      </c>
      <c r="E78" s="186"/>
      <c r="F78" s="186"/>
      <c r="G78" s="186"/>
      <c r="H78" s="186"/>
      <c r="I78" s="186"/>
      <c r="J78" s="187">
        <f>J219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84"/>
      <c r="C79" s="128"/>
      <c r="D79" s="185" t="s">
        <v>2257</v>
      </c>
      <c r="E79" s="186"/>
      <c r="F79" s="186"/>
      <c r="G79" s="186"/>
      <c r="H79" s="186"/>
      <c r="I79" s="186"/>
      <c r="J79" s="187">
        <f>J221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84"/>
      <c r="C80" s="128"/>
      <c r="D80" s="185" t="s">
        <v>2258</v>
      </c>
      <c r="E80" s="186"/>
      <c r="F80" s="186"/>
      <c r="G80" s="186"/>
      <c r="H80" s="186"/>
      <c r="I80" s="186"/>
      <c r="J80" s="187">
        <f>J226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84"/>
      <c r="C81" s="128"/>
      <c r="D81" s="185" t="s">
        <v>2259</v>
      </c>
      <c r="E81" s="186"/>
      <c r="F81" s="186"/>
      <c r="G81" s="186"/>
      <c r="H81" s="186"/>
      <c r="I81" s="186"/>
      <c r="J81" s="187">
        <f>J229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21.84" customHeight="1">
      <c r="A82" s="10"/>
      <c r="B82" s="184"/>
      <c r="C82" s="128"/>
      <c r="D82" s="185" t="s">
        <v>2260</v>
      </c>
      <c r="E82" s="186"/>
      <c r="F82" s="186"/>
      <c r="G82" s="186"/>
      <c r="H82" s="186"/>
      <c r="I82" s="186"/>
      <c r="J82" s="187">
        <f>J232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84"/>
      <c r="C83" s="128"/>
      <c r="D83" s="185" t="s">
        <v>2261</v>
      </c>
      <c r="E83" s="186"/>
      <c r="F83" s="186"/>
      <c r="G83" s="186"/>
      <c r="H83" s="186"/>
      <c r="I83" s="186"/>
      <c r="J83" s="187">
        <f>J234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4"/>
      <c r="C84" s="128"/>
      <c r="D84" s="185" t="s">
        <v>2262</v>
      </c>
      <c r="E84" s="186"/>
      <c r="F84" s="186"/>
      <c r="G84" s="186"/>
      <c r="H84" s="186"/>
      <c r="I84" s="186"/>
      <c r="J84" s="187">
        <f>J236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84"/>
      <c r="C85" s="128"/>
      <c r="D85" s="185" t="s">
        <v>2263</v>
      </c>
      <c r="E85" s="186"/>
      <c r="F85" s="186"/>
      <c r="G85" s="186"/>
      <c r="H85" s="186"/>
      <c r="I85" s="186"/>
      <c r="J85" s="187">
        <f>J239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84"/>
      <c r="C86" s="128"/>
      <c r="D86" s="185" t="s">
        <v>2264</v>
      </c>
      <c r="E86" s="186"/>
      <c r="F86" s="186"/>
      <c r="G86" s="186"/>
      <c r="H86" s="186"/>
      <c r="I86" s="186"/>
      <c r="J86" s="187">
        <f>J241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4"/>
      <c r="C87" s="128"/>
      <c r="D87" s="185" t="s">
        <v>2265</v>
      </c>
      <c r="E87" s="186"/>
      <c r="F87" s="186"/>
      <c r="G87" s="186"/>
      <c r="H87" s="186"/>
      <c r="I87" s="186"/>
      <c r="J87" s="187">
        <f>J243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84"/>
      <c r="C88" s="128"/>
      <c r="D88" s="185" t="s">
        <v>2266</v>
      </c>
      <c r="E88" s="186"/>
      <c r="F88" s="186"/>
      <c r="G88" s="186"/>
      <c r="H88" s="186"/>
      <c r="I88" s="186"/>
      <c r="J88" s="187">
        <f>J245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84"/>
      <c r="C89" s="128"/>
      <c r="D89" s="185" t="s">
        <v>2267</v>
      </c>
      <c r="E89" s="186"/>
      <c r="F89" s="186"/>
      <c r="G89" s="186"/>
      <c r="H89" s="186"/>
      <c r="I89" s="186"/>
      <c r="J89" s="187">
        <f>J247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21.84" customHeight="1">
      <c r="A90" s="10"/>
      <c r="B90" s="184"/>
      <c r="C90" s="128"/>
      <c r="D90" s="185" t="s">
        <v>2268</v>
      </c>
      <c r="E90" s="186"/>
      <c r="F90" s="186"/>
      <c r="G90" s="186"/>
      <c r="H90" s="186"/>
      <c r="I90" s="186"/>
      <c r="J90" s="187">
        <f>J252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21.84" customHeight="1">
      <c r="A91" s="10"/>
      <c r="B91" s="184"/>
      <c r="C91" s="128"/>
      <c r="D91" s="185" t="s">
        <v>2269</v>
      </c>
      <c r="E91" s="186"/>
      <c r="F91" s="186"/>
      <c r="G91" s="186"/>
      <c r="H91" s="186"/>
      <c r="I91" s="186"/>
      <c r="J91" s="187">
        <f>J256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4"/>
      <c r="C92" s="128"/>
      <c r="D92" s="185" t="s">
        <v>2270</v>
      </c>
      <c r="E92" s="186"/>
      <c r="F92" s="186"/>
      <c r="G92" s="186"/>
      <c r="H92" s="186"/>
      <c r="I92" s="186"/>
      <c r="J92" s="187">
        <f>J262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21.84" customHeight="1">
      <c r="A93" s="10"/>
      <c r="B93" s="184"/>
      <c r="C93" s="128"/>
      <c r="D93" s="185" t="s">
        <v>2271</v>
      </c>
      <c r="E93" s="186"/>
      <c r="F93" s="186"/>
      <c r="G93" s="186"/>
      <c r="H93" s="186"/>
      <c r="I93" s="186"/>
      <c r="J93" s="187">
        <f>J265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21.84" customHeight="1">
      <c r="A94" s="10"/>
      <c r="B94" s="184"/>
      <c r="C94" s="128"/>
      <c r="D94" s="185" t="s">
        <v>2272</v>
      </c>
      <c r="E94" s="186"/>
      <c r="F94" s="186"/>
      <c r="G94" s="186"/>
      <c r="H94" s="186"/>
      <c r="I94" s="186"/>
      <c r="J94" s="187">
        <f>J267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21.84" customHeight="1">
      <c r="A95" s="10"/>
      <c r="B95" s="184"/>
      <c r="C95" s="128"/>
      <c r="D95" s="185" t="s">
        <v>2273</v>
      </c>
      <c r="E95" s="186"/>
      <c r="F95" s="186"/>
      <c r="G95" s="186"/>
      <c r="H95" s="186"/>
      <c r="I95" s="186"/>
      <c r="J95" s="187">
        <f>J269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21.84" customHeight="1">
      <c r="A96" s="10"/>
      <c r="B96" s="184"/>
      <c r="C96" s="128"/>
      <c r="D96" s="185" t="s">
        <v>2274</v>
      </c>
      <c r="E96" s="186"/>
      <c r="F96" s="186"/>
      <c r="G96" s="186"/>
      <c r="H96" s="186"/>
      <c r="I96" s="186"/>
      <c r="J96" s="187">
        <f>J276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21.84" customHeight="1">
      <c r="A97" s="10"/>
      <c r="B97" s="184"/>
      <c r="C97" s="128"/>
      <c r="D97" s="185" t="s">
        <v>2275</v>
      </c>
      <c r="E97" s="186"/>
      <c r="F97" s="186"/>
      <c r="G97" s="186"/>
      <c r="H97" s="186"/>
      <c r="I97" s="186"/>
      <c r="J97" s="187">
        <f>J278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21.84" customHeight="1">
      <c r="A98" s="10"/>
      <c r="B98" s="184"/>
      <c r="C98" s="128"/>
      <c r="D98" s="185" t="s">
        <v>2276</v>
      </c>
      <c r="E98" s="186"/>
      <c r="F98" s="186"/>
      <c r="G98" s="186"/>
      <c r="H98" s="186"/>
      <c r="I98" s="186"/>
      <c r="J98" s="187">
        <f>J280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21.84" customHeight="1">
      <c r="A99" s="10"/>
      <c r="B99" s="184"/>
      <c r="C99" s="128"/>
      <c r="D99" s="185" t="s">
        <v>2277</v>
      </c>
      <c r="E99" s="186"/>
      <c r="F99" s="186"/>
      <c r="G99" s="186"/>
      <c r="H99" s="186"/>
      <c r="I99" s="186"/>
      <c r="J99" s="187">
        <f>J283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21.84" customHeight="1">
      <c r="A100" s="10"/>
      <c r="B100" s="184"/>
      <c r="C100" s="128"/>
      <c r="D100" s="185" t="s">
        <v>2278</v>
      </c>
      <c r="E100" s="186"/>
      <c r="F100" s="186"/>
      <c r="G100" s="186"/>
      <c r="H100" s="186"/>
      <c r="I100" s="186"/>
      <c r="J100" s="187">
        <f>J287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21.84" customHeight="1">
      <c r="A101" s="10"/>
      <c r="B101" s="184"/>
      <c r="C101" s="128"/>
      <c r="D101" s="185" t="s">
        <v>2279</v>
      </c>
      <c r="E101" s="186"/>
      <c r="F101" s="186"/>
      <c r="G101" s="186"/>
      <c r="H101" s="186"/>
      <c r="I101" s="186"/>
      <c r="J101" s="187">
        <f>J289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84"/>
      <c r="C102" s="128"/>
      <c r="D102" s="185" t="s">
        <v>2280</v>
      </c>
      <c r="E102" s="186"/>
      <c r="F102" s="186"/>
      <c r="G102" s="186"/>
      <c r="H102" s="186"/>
      <c r="I102" s="186"/>
      <c r="J102" s="187">
        <f>J291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84"/>
      <c r="C103" s="128"/>
      <c r="D103" s="185" t="s">
        <v>2281</v>
      </c>
      <c r="E103" s="186"/>
      <c r="F103" s="186"/>
      <c r="G103" s="186"/>
      <c r="H103" s="186"/>
      <c r="I103" s="186"/>
      <c r="J103" s="187">
        <f>J293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84"/>
      <c r="C104" s="128"/>
      <c r="D104" s="185" t="s">
        <v>2282</v>
      </c>
      <c r="E104" s="186"/>
      <c r="F104" s="186"/>
      <c r="G104" s="186"/>
      <c r="H104" s="186"/>
      <c r="I104" s="186"/>
      <c r="J104" s="187">
        <f>J296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4"/>
      <c r="C105" s="128"/>
      <c r="D105" s="185" t="s">
        <v>2283</v>
      </c>
      <c r="E105" s="186"/>
      <c r="F105" s="186"/>
      <c r="G105" s="186"/>
      <c r="H105" s="186"/>
      <c r="I105" s="186"/>
      <c r="J105" s="187">
        <f>J298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84"/>
      <c r="C106" s="128"/>
      <c r="D106" s="185" t="s">
        <v>2284</v>
      </c>
      <c r="E106" s="186"/>
      <c r="F106" s="186"/>
      <c r="G106" s="186"/>
      <c r="H106" s="186"/>
      <c r="I106" s="186"/>
      <c r="J106" s="187">
        <f>J300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84"/>
      <c r="C107" s="128"/>
      <c r="D107" s="185" t="s">
        <v>2285</v>
      </c>
      <c r="E107" s="186"/>
      <c r="F107" s="186"/>
      <c r="G107" s="186"/>
      <c r="H107" s="186"/>
      <c r="I107" s="186"/>
      <c r="J107" s="187">
        <f>J302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84"/>
      <c r="C108" s="128"/>
      <c r="D108" s="185" t="s">
        <v>2286</v>
      </c>
      <c r="E108" s="186"/>
      <c r="F108" s="186"/>
      <c r="G108" s="186"/>
      <c r="H108" s="186"/>
      <c r="I108" s="186"/>
      <c r="J108" s="187">
        <f>J304</f>
        <v>0</v>
      </c>
      <c r="K108" s="128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84"/>
      <c r="C109" s="128"/>
      <c r="D109" s="185" t="s">
        <v>2287</v>
      </c>
      <c r="E109" s="186"/>
      <c r="F109" s="186"/>
      <c r="G109" s="186"/>
      <c r="H109" s="186"/>
      <c r="I109" s="186"/>
      <c r="J109" s="187">
        <f>J306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4"/>
      <c r="C110" s="128"/>
      <c r="D110" s="185" t="s">
        <v>2288</v>
      </c>
      <c r="E110" s="186"/>
      <c r="F110" s="186"/>
      <c r="G110" s="186"/>
      <c r="H110" s="186"/>
      <c r="I110" s="186"/>
      <c r="J110" s="187">
        <f>J308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8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64"/>
      <c r="C116" s="65"/>
      <c r="D116" s="65"/>
      <c r="E116" s="65"/>
      <c r="F116" s="65"/>
      <c r="G116" s="65"/>
      <c r="H116" s="65"/>
      <c r="I116" s="65"/>
      <c r="J116" s="65"/>
      <c r="K116" s="65"/>
      <c r="L116" s="148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6" t="s">
        <v>199</v>
      </c>
      <c r="D117" s="43"/>
      <c r="E117" s="43"/>
      <c r="F117" s="43"/>
      <c r="G117" s="43"/>
      <c r="H117" s="43"/>
      <c r="I117" s="43"/>
      <c r="J117" s="43"/>
      <c r="K117" s="43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5" t="s">
        <v>16</v>
      </c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173" t="str">
        <f>E7</f>
        <v>SUPŠ Jihlava - Helenín - rekonstrukce DM (NEUZNATELNÉ NÁKLADY)</v>
      </c>
      <c r="F120" s="35"/>
      <c r="G120" s="35"/>
      <c r="H120" s="35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" customFormat="1" ht="12" customHeight="1">
      <c r="B121" s="24"/>
      <c r="C121" s="35" t="s">
        <v>158</v>
      </c>
      <c r="D121" s="25"/>
      <c r="E121" s="25"/>
      <c r="F121" s="25"/>
      <c r="G121" s="25"/>
      <c r="H121" s="25"/>
      <c r="I121" s="25"/>
      <c r="J121" s="25"/>
      <c r="K121" s="25"/>
      <c r="L121" s="23"/>
    </row>
    <row r="122" s="2" customFormat="1" ht="16.5" customHeight="1">
      <c r="A122" s="41"/>
      <c r="B122" s="42"/>
      <c r="C122" s="43"/>
      <c r="D122" s="43"/>
      <c r="E122" s="173" t="s">
        <v>159</v>
      </c>
      <c r="F122" s="43"/>
      <c r="G122" s="43"/>
      <c r="H122" s="43"/>
      <c r="I122" s="43"/>
      <c r="J122" s="43"/>
      <c r="K122" s="43"/>
      <c r="L122" s="148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5" t="s">
        <v>160</v>
      </c>
      <c r="D123" s="43"/>
      <c r="E123" s="43"/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2" t="str">
        <f>E11</f>
        <v>D.1.4.D - silnoproudá elektrotechnika</v>
      </c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5" t="s">
        <v>21</v>
      </c>
      <c r="D126" s="43"/>
      <c r="E126" s="43"/>
      <c r="F126" s="30" t="str">
        <f>F14</f>
        <v>Jihlava - Helenín</v>
      </c>
      <c r="G126" s="43"/>
      <c r="H126" s="43"/>
      <c r="I126" s="35" t="s">
        <v>23</v>
      </c>
      <c r="J126" s="75" t="str">
        <f>IF(J14="","",J14)</f>
        <v>21. 2. 2023</v>
      </c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5.65" customHeight="1">
      <c r="A128" s="41"/>
      <c r="B128" s="42"/>
      <c r="C128" s="35" t="s">
        <v>25</v>
      </c>
      <c r="D128" s="43"/>
      <c r="E128" s="43"/>
      <c r="F128" s="30" t="str">
        <f>E17</f>
        <v>Kraj Vysočina, Žižkova 57/1882, 58733 Jihlava</v>
      </c>
      <c r="G128" s="43"/>
      <c r="H128" s="43"/>
      <c r="I128" s="35" t="s">
        <v>31</v>
      </c>
      <c r="J128" s="39" t="str">
        <f>E23</f>
        <v>Obchodní projekt Jihlava, spol.s r.o.</v>
      </c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29</v>
      </c>
      <c r="D129" s="43"/>
      <c r="E129" s="43"/>
      <c r="F129" s="30" t="str">
        <f>IF(E20="","",E20)</f>
        <v>Vyplň údaj</v>
      </c>
      <c r="G129" s="43"/>
      <c r="H129" s="43"/>
      <c r="I129" s="35" t="s">
        <v>34</v>
      </c>
      <c r="J129" s="39" t="str">
        <f>E26</f>
        <v>Ing.Zbyněk Pecina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189"/>
      <c r="B131" s="190"/>
      <c r="C131" s="191" t="s">
        <v>200</v>
      </c>
      <c r="D131" s="192" t="s">
        <v>57</v>
      </c>
      <c r="E131" s="192" t="s">
        <v>53</v>
      </c>
      <c r="F131" s="192" t="s">
        <v>54</v>
      </c>
      <c r="G131" s="192" t="s">
        <v>201</v>
      </c>
      <c r="H131" s="192" t="s">
        <v>202</v>
      </c>
      <c r="I131" s="192" t="s">
        <v>203</v>
      </c>
      <c r="J131" s="192" t="s">
        <v>164</v>
      </c>
      <c r="K131" s="193" t="s">
        <v>204</v>
      </c>
      <c r="L131" s="194"/>
      <c r="M131" s="95" t="s">
        <v>19</v>
      </c>
      <c r="N131" s="96" t="s">
        <v>42</v>
      </c>
      <c r="O131" s="96" t="s">
        <v>205</v>
      </c>
      <c r="P131" s="96" t="s">
        <v>206</v>
      </c>
      <c r="Q131" s="96" t="s">
        <v>207</v>
      </c>
      <c r="R131" s="96" t="s">
        <v>208</v>
      </c>
      <c r="S131" s="96" t="s">
        <v>209</v>
      </c>
      <c r="T131" s="97" t="s">
        <v>210</v>
      </c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</row>
    <row r="132" s="2" customFormat="1" ht="22.8" customHeight="1">
      <c r="A132" s="41"/>
      <c r="B132" s="42"/>
      <c r="C132" s="102" t="s">
        <v>211</v>
      </c>
      <c r="D132" s="43"/>
      <c r="E132" s="43"/>
      <c r="F132" s="43"/>
      <c r="G132" s="43"/>
      <c r="H132" s="43"/>
      <c r="I132" s="43"/>
      <c r="J132" s="195">
        <f>BK132</f>
        <v>0</v>
      </c>
      <c r="K132" s="43"/>
      <c r="L132" s="47"/>
      <c r="M132" s="98"/>
      <c r="N132" s="196"/>
      <c r="O132" s="99"/>
      <c r="P132" s="197">
        <f>P133</f>
        <v>0</v>
      </c>
      <c r="Q132" s="99"/>
      <c r="R132" s="197">
        <f>R133</f>
        <v>0</v>
      </c>
      <c r="S132" s="99"/>
      <c r="T132" s="198">
        <f>T133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71</v>
      </c>
      <c r="AU132" s="20" t="s">
        <v>165</v>
      </c>
      <c r="BK132" s="199">
        <f>BK133</f>
        <v>0</v>
      </c>
    </row>
    <row r="133" s="12" customFormat="1" ht="25.92" customHeight="1">
      <c r="A133" s="12"/>
      <c r="B133" s="200"/>
      <c r="C133" s="201"/>
      <c r="D133" s="202" t="s">
        <v>71</v>
      </c>
      <c r="E133" s="203" t="s">
        <v>2289</v>
      </c>
      <c r="F133" s="203" t="s">
        <v>2290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P134+P187</f>
        <v>0</v>
      </c>
      <c r="Q133" s="208"/>
      <c r="R133" s="209">
        <f>R134+R187</f>
        <v>0</v>
      </c>
      <c r="S133" s="208"/>
      <c r="T133" s="210">
        <f>T134+T187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79</v>
      </c>
      <c r="AT133" s="212" t="s">
        <v>71</v>
      </c>
      <c r="AU133" s="212" t="s">
        <v>72</v>
      </c>
      <c r="AY133" s="211" t="s">
        <v>214</v>
      </c>
      <c r="BK133" s="213">
        <f>BK134+BK187</f>
        <v>0</v>
      </c>
    </row>
    <row r="134" s="12" customFormat="1" ht="22.8" customHeight="1">
      <c r="A134" s="12"/>
      <c r="B134" s="200"/>
      <c r="C134" s="201"/>
      <c r="D134" s="202" t="s">
        <v>71</v>
      </c>
      <c r="E134" s="214" t="s">
        <v>2291</v>
      </c>
      <c r="F134" s="214" t="s">
        <v>2292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P135+P155+P171+P179</f>
        <v>0</v>
      </c>
      <c r="Q134" s="208"/>
      <c r="R134" s="209">
        <f>R135+R155+R171+R179</f>
        <v>0</v>
      </c>
      <c r="S134" s="208"/>
      <c r="T134" s="210">
        <f>T135+T155+T171+T179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79</v>
      </c>
      <c r="AT134" s="212" t="s">
        <v>71</v>
      </c>
      <c r="AU134" s="212" t="s">
        <v>79</v>
      </c>
      <c r="AY134" s="211" t="s">
        <v>214</v>
      </c>
      <c r="BK134" s="213">
        <f>BK135+BK155+BK171+BK179</f>
        <v>0</v>
      </c>
    </row>
    <row r="135" s="12" customFormat="1" ht="20.88" customHeight="1">
      <c r="A135" s="12"/>
      <c r="B135" s="200"/>
      <c r="C135" s="201"/>
      <c r="D135" s="202" t="s">
        <v>71</v>
      </c>
      <c r="E135" s="214" t="s">
        <v>2293</v>
      </c>
      <c r="F135" s="214" t="s">
        <v>2294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SUM(P136:P154)</f>
        <v>0</v>
      </c>
      <c r="Q135" s="208"/>
      <c r="R135" s="209">
        <f>SUM(R136:R154)</f>
        <v>0</v>
      </c>
      <c r="S135" s="208"/>
      <c r="T135" s="210">
        <f>SUM(T136:T154)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79</v>
      </c>
      <c r="AT135" s="212" t="s">
        <v>71</v>
      </c>
      <c r="AU135" s="212" t="s">
        <v>81</v>
      </c>
      <c r="AY135" s="211" t="s">
        <v>214</v>
      </c>
      <c r="BK135" s="213">
        <f>SUM(BK136:BK154)</f>
        <v>0</v>
      </c>
    </row>
    <row r="136" s="2" customFormat="1" ht="16.5" customHeight="1">
      <c r="A136" s="41"/>
      <c r="B136" s="42"/>
      <c r="C136" s="216" t="s">
        <v>79</v>
      </c>
      <c r="D136" s="216" t="s">
        <v>216</v>
      </c>
      <c r="E136" s="217" t="s">
        <v>2295</v>
      </c>
      <c r="F136" s="218" t="s">
        <v>2296</v>
      </c>
      <c r="G136" s="219" t="s">
        <v>2297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683</v>
      </c>
      <c r="AT136" s="227" t="s">
        <v>216</v>
      </c>
      <c r="AU136" s="227" t="s">
        <v>104</v>
      </c>
      <c r="AY136" s="20" t="s">
        <v>214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683</v>
      </c>
      <c r="BM136" s="227" t="s">
        <v>81</v>
      </c>
    </row>
    <row r="137" s="2" customFormat="1" ht="16.5" customHeight="1">
      <c r="A137" s="41"/>
      <c r="B137" s="42"/>
      <c r="C137" s="216" t="s">
        <v>81</v>
      </c>
      <c r="D137" s="216" t="s">
        <v>216</v>
      </c>
      <c r="E137" s="217" t="s">
        <v>2298</v>
      </c>
      <c r="F137" s="218" t="s">
        <v>2299</v>
      </c>
      <c r="G137" s="219" t="s">
        <v>2297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683</v>
      </c>
      <c r="AT137" s="227" t="s">
        <v>216</v>
      </c>
      <c r="AU137" s="227" t="s">
        <v>104</v>
      </c>
      <c r="AY137" s="20" t="s">
        <v>214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683</v>
      </c>
      <c r="BM137" s="227" t="s">
        <v>221</v>
      </c>
    </row>
    <row r="138" s="2" customFormat="1" ht="16.5" customHeight="1">
      <c r="A138" s="41"/>
      <c r="B138" s="42"/>
      <c r="C138" s="216" t="s">
        <v>104</v>
      </c>
      <c r="D138" s="216" t="s">
        <v>216</v>
      </c>
      <c r="E138" s="217" t="s">
        <v>2300</v>
      </c>
      <c r="F138" s="218" t="s">
        <v>2301</v>
      </c>
      <c r="G138" s="219" t="s">
        <v>2082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683</v>
      </c>
      <c r="AT138" s="227" t="s">
        <v>216</v>
      </c>
      <c r="AU138" s="227" t="s">
        <v>104</v>
      </c>
      <c r="AY138" s="20" t="s">
        <v>214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683</v>
      </c>
      <c r="BM138" s="227" t="s">
        <v>255</v>
      </c>
    </row>
    <row r="139" s="2" customFormat="1" ht="16.5" customHeight="1">
      <c r="A139" s="41"/>
      <c r="B139" s="42"/>
      <c r="C139" s="216" t="s">
        <v>221</v>
      </c>
      <c r="D139" s="216" t="s">
        <v>216</v>
      </c>
      <c r="E139" s="217" t="s">
        <v>2302</v>
      </c>
      <c r="F139" s="218" t="s">
        <v>2303</v>
      </c>
      <c r="G139" s="219" t="s">
        <v>2297</v>
      </c>
      <c r="H139" s="220">
        <v>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683</v>
      </c>
      <c r="AT139" s="227" t="s">
        <v>216</v>
      </c>
      <c r="AU139" s="227" t="s">
        <v>104</v>
      </c>
      <c r="AY139" s="20" t="s">
        <v>214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683</v>
      </c>
      <c r="BM139" s="227" t="s">
        <v>266</v>
      </c>
    </row>
    <row r="140" s="2" customFormat="1" ht="16.5" customHeight="1">
      <c r="A140" s="41"/>
      <c r="B140" s="42"/>
      <c r="C140" s="216" t="s">
        <v>247</v>
      </c>
      <c r="D140" s="216" t="s">
        <v>216</v>
      </c>
      <c r="E140" s="217" t="s">
        <v>2304</v>
      </c>
      <c r="F140" s="218" t="s">
        <v>2305</v>
      </c>
      <c r="G140" s="219" t="s">
        <v>2297</v>
      </c>
      <c r="H140" s="220">
        <v>1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683</v>
      </c>
      <c r="AT140" s="227" t="s">
        <v>216</v>
      </c>
      <c r="AU140" s="227" t="s">
        <v>104</v>
      </c>
      <c r="AY140" s="20" t="s">
        <v>214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79</v>
      </c>
      <c r="BK140" s="228">
        <f>ROUND(I140*H140,2)</f>
        <v>0</v>
      </c>
      <c r="BL140" s="20" t="s">
        <v>683</v>
      </c>
      <c r="BM140" s="227" t="s">
        <v>279</v>
      </c>
    </row>
    <row r="141" s="2" customFormat="1" ht="16.5" customHeight="1">
      <c r="A141" s="41"/>
      <c r="B141" s="42"/>
      <c r="C141" s="216" t="s">
        <v>255</v>
      </c>
      <c r="D141" s="216" t="s">
        <v>216</v>
      </c>
      <c r="E141" s="217" t="s">
        <v>2306</v>
      </c>
      <c r="F141" s="218" t="s">
        <v>2307</v>
      </c>
      <c r="G141" s="219" t="s">
        <v>2297</v>
      </c>
      <c r="H141" s="220">
        <v>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683</v>
      </c>
      <c r="AT141" s="227" t="s">
        <v>216</v>
      </c>
      <c r="AU141" s="227" t="s">
        <v>104</v>
      </c>
      <c r="AY141" s="20" t="s">
        <v>214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79</v>
      </c>
      <c r="BK141" s="228">
        <f>ROUND(I141*H141,2)</f>
        <v>0</v>
      </c>
      <c r="BL141" s="20" t="s">
        <v>683</v>
      </c>
      <c r="BM141" s="227" t="s">
        <v>305</v>
      </c>
    </row>
    <row r="142" s="2" customFormat="1" ht="16.5" customHeight="1">
      <c r="A142" s="41"/>
      <c r="B142" s="42"/>
      <c r="C142" s="216" t="s">
        <v>261</v>
      </c>
      <c r="D142" s="216" t="s">
        <v>216</v>
      </c>
      <c r="E142" s="217" t="s">
        <v>2308</v>
      </c>
      <c r="F142" s="218" t="s">
        <v>2309</v>
      </c>
      <c r="G142" s="219" t="s">
        <v>2297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683</v>
      </c>
      <c r="AT142" s="227" t="s">
        <v>216</v>
      </c>
      <c r="AU142" s="227" t="s">
        <v>104</v>
      </c>
      <c r="AY142" s="20" t="s">
        <v>214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79</v>
      </c>
      <c r="BK142" s="228">
        <f>ROUND(I142*H142,2)</f>
        <v>0</v>
      </c>
      <c r="BL142" s="20" t="s">
        <v>683</v>
      </c>
      <c r="BM142" s="227" t="s">
        <v>324</v>
      </c>
    </row>
    <row r="143" s="2" customFormat="1" ht="16.5" customHeight="1">
      <c r="A143" s="41"/>
      <c r="B143" s="42"/>
      <c r="C143" s="216" t="s">
        <v>266</v>
      </c>
      <c r="D143" s="216" t="s">
        <v>216</v>
      </c>
      <c r="E143" s="217" t="s">
        <v>2310</v>
      </c>
      <c r="F143" s="218" t="s">
        <v>2311</v>
      </c>
      <c r="G143" s="219" t="s">
        <v>2297</v>
      </c>
      <c r="H143" s="220">
        <v>16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683</v>
      </c>
      <c r="AT143" s="227" t="s">
        <v>216</v>
      </c>
      <c r="AU143" s="227" t="s">
        <v>104</v>
      </c>
      <c r="AY143" s="20" t="s">
        <v>214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683</v>
      </c>
      <c r="BM143" s="227" t="s">
        <v>338</v>
      </c>
    </row>
    <row r="144" s="2" customFormat="1" ht="16.5" customHeight="1">
      <c r="A144" s="41"/>
      <c r="B144" s="42"/>
      <c r="C144" s="216" t="s">
        <v>271</v>
      </c>
      <c r="D144" s="216" t="s">
        <v>216</v>
      </c>
      <c r="E144" s="217" t="s">
        <v>2312</v>
      </c>
      <c r="F144" s="218" t="s">
        <v>2313</v>
      </c>
      <c r="G144" s="219" t="s">
        <v>2297</v>
      </c>
      <c r="H144" s="220">
        <v>3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683</v>
      </c>
      <c r="AT144" s="227" t="s">
        <v>216</v>
      </c>
      <c r="AU144" s="227" t="s">
        <v>104</v>
      </c>
      <c r="AY144" s="20" t="s">
        <v>214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79</v>
      </c>
      <c r="BK144" s="228">
        <f>ROUND(I144*H144,2)</f>
        <v>0</v>
      </c>
      <c r="BL144" s="20" t="s">
        <v>683</v>
      </c>
      <c r="BM144" s="227" t="s">
        <v>352</v>
      </c>
    </row>
    <row r="145" s="2" customFormat="1" ht="16.5" customHeight="1">
      <c r="A145" s="41"/>
      <c r="B145" s="42"/>
      <c r="C145" s="216" t="s">
        <v>279</v>
      </c>
      <c r="D145" s="216" t="s">
        <v>216</v>
      </c>
      <c r="E145" s="217" t="s">
        <v>2314</v>
      </c>
      <c r="F145" s="218" t="s">
        <v>2315</v>
      </c>
      <c r="G145" s="219" t="s">
        <v>2297</v>
      </c>
      <c r="H145" s="220">
        <v>2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683</v>
      </c>
      <c r="AT145" s="227" t="s">
        <v>216</v>
      </c>
      <c r="AU145" s="227" t="s">
        <v>104</v>
      </c>
      <c r="AY145" s="20" t="s">
        <v>214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79</v>
      </c>
      <c r="BK145" s="228">
        <f>ROUND(I145*H145,2)</f>
        <v>0</v>
      </c>
      <c r="BL145" s="20" t="s">
        <v>683</v>
      </c>
      <c r="BM145" s="227" t="s">
        <v>373</v>
      </c>
    </row>
    <row r="146" s="2" customFormat="1" ht="16.5" customHeight="1">
      <c r="A146" s="41"/>
      <c r="B146" s="42"/>
      <c r="C146" s="216" t="s">
        <v>299</v>
      </c>
      <c r="D146" s="216" t="s">
        <v>216</v>
      </c>
      <c r="E146" s="217" t="s">
        <v>2316</v>
      </c>
      <c r="F146" s="218" t="s">
        <v>2317</v>
      </c>
      <c r="G146" s="219" t="s">
        <v>2297</v>
      </c>
      <c r="H146" s="220">
        <v>35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683</v>
      </c>
      <c r="AT146" s="227" t="s">
        <v>216</v>
      </c>
      <c r="AU146" s="227" t="s">
        <v>104</v>
      </c>
      <c r="AY146" s="20" t="s">
        <v>214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79</v>
      </c>
      <c r="BK146" s="228">
        <f>ROUND(I146*H146,2)</f>
        <v>0</v>
      </c>
      <c r="BL146" s="20" t="s">
        <v>683</v>
      </c>
      <c r="BM146" s="227" t="s">
        <v>383</v>
      </c>
    </row>
    <row r="147" s="2" customFormat="1" ht="16.5" customHeight="1">
      <c r="A147" s="41"/>
      <c r="B147" s="42"/>
      <c r="C147" s="216" t="s">
        <v>305</v>
      </c>
      <c r="D147" s="216" t="s">
        <v>216</v>
      </c>
      <c r="E147" s="217" t="s">
        <v>2318</v>
      </c>
      <c r="F147" s="218" t="s">
        <v>2319</v>
      </c>
      <c r="G147" s="219" t="s">
        <v>2297</v>
      </c>
      <c r="H147" s="220">
        <v>1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683</v>
      </c>
      <c r="AT147" s="227" t="s">
        <v>216</v>
      </c>
      <c r="AU147" s="227" t="s">
        <v>104</v>
      </c>
      <c r="AY147" s="20" t="s">
        <v>214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79</v>
      </c>
      <c r="BK147" s="228">
        <f>ROUND(I147*H147,2)</f>
        <v>0</v>
      </c>
      <c r="BL147" s="20" t="s">
        <v>683</v>
      </c>
      <c r="BM147" s="227" t="s">
        <v>399</v>
      </c>
    </row>
    <row r="148" s="2" customFormat="1" ht="16.5" customHeight="1">
      <c r="A148" s="41"/>
      <c r="B148" s="42"/>
      <c r="C148" s="216" t="s">
        <v>319</v>
      </c>
      <c r="D148" s="216" t="s">
        <v>216</v>
      </c>
      <c r="E148" s="217" t="s">
        <v>2320</v>
      </c>
      <c r="F148" s="218" t="s">
        <v>2321</v>
      </c>
      <c r="G148" s="219" t="s">
        <v>2297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683</v>
      </c>
      <c r="AT148" s="227" t="s">
        <v>216</v>
      </c>
      <c r="AU148" s="227" t="s">
        <v>104</v>
      </c>
      <c r="AY148" s="20" t="s">
        <v>214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79</v>
      </c>
      <c r="BK148" s="228">
        <f>ROUND(I148*H148,2)</f>
        <v>0</v>
      </c>
      <c r="BL148" s="20" t="s">
        <v>683</v>
      </c>
      <c r="BM148" s="227" t="s">
        <v>411</v>
      </c>
    </row>
    <row r="149" s="2" customFormat="1" ht="16.5" customHeight="1">
      <c r="A149" s="41"/>
      <c r="B149" s="42"/>
      <c r="C149" s="216" t="s">
        <v>324</v>
      </c>
      <c r="D149" s="216" t="s">
        <v>216</v>
      </c>
      <c r="E149" s="217" t="s">
        <v>2322</v>
      </c>
      <c r="F149" s="218" t="s">
        <v>2323</v>
      </c>
      <c r="G149" s="219" t="s">
        <v>2297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683</v>
      </c>
      <c r="AT149" s="227" t="s">
        <v>216</v>
      </c>
      <c r="AU149" s="227" t="s">
        <v>104</v>
      </c>
      <c r="AY149" s="20" t="s">
        <v>214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79</v>
      </c>
      <c r="BK149" s="228">
        <f>ROUND(I149*H149,2)</f>
        <v>0</v>
      </c>
      <c r="BL149" s="20" t="s">
        <v>683</v>
      </c>
      <c r="BM149" s="227" t="s">
        <v>431</v>
      </c>
    </row>
    <row r="150" s="2" customFormat="1" ht="16.5" customHeight="1">
      <c r="A150" s="41"/>
      <c r="B150" s="42"/>
      <c r="C150" s="216" t="s">
        <v>8</v>
      </c>
      <c r="D150" s="216" t="s">
        <v>216</v>
      </c>
      <c r="E150" s="217" t="s">
        <v>2324</v>
      </c>
      <c r="F150" s="218" t="s">
        <v>2325</v>
      </c>
      <c r="G150" s="219" t="s">
        <v>2297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683</v>
      </c>
      <c r="AT150" s="227" t="s">
        <v>216</v>
      </c>
      <c r="AU150" s="227" t="s">
        <v>104</v>
      </c>
      <c r="AY150" s="20" t="s">
        <v>214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79</v>
      </c>
      <c r="BK150" s="228">
        <f>ROUND(I150*H150,2)</f>
        <v>0</v>
      </c>
      <c r="BL150" s="20" t="s">
        <v>683</v>
      </c>
      <c r="BM150" s="227" t="s">
        <v>443</v>
      </c>
    </row>
    <row r="151" s="2" customFormat="1" ht="16.5" customHeight="1">
      <c r="A151" s="41"/>
      <c r="B151" s="42"/>
      <c r="C151" s="216" t="s">
        <v>338</v>
      </c>
      <c r="D151" s="216" t="s">
        <v>216</v>
      </c>
      <c r="E151" s="217" t="s">
        <v>2326</v>
      </c>
      <c r="F151" s="218" t="s">
        <v>2327</v>
      </c>
      <c r="G151" s="219" t="s">
        <v>2297</v>
      </c>
      <c r="H151" s="220">
        <v>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683</v>
      </c>
      <c r="AT151" s="227" t="s">
        <v>216</v>
      </c>
      <c r="AU151" s="227" t="s">
        <v>104</v>
      </c>
      <c r="AY151" s="20" t="s">
        <v>214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79</v>
      </c>
      <c r="BK151" s="228">
        <f>ROUND(I151*H151,2)</f>
        <v>0</v>
      </c>
      <c r="BL151" s="20" t="s">
        <v>683</v>
      </c>
      <c r="BM151" s="227" t="s">
        <v>461</v>
      </c>
    </row>
    <row r="152" s="2" customFormat="1" ht="16.5" customHeight="1">
      <c r="A152" s="41"/>
      <c r="B152" s="42"/>
      <c r="C152" s="216" t="s">
        <v>345</v>
      </c>
      <c r="D152" s="216" t="s">
        <v>216</v>
      </c>
      <c r="E152" s="217" t="s">
        <v>2328</v>
      </c>
      <c r="F152" s="218" t="s">
        <v>2329</v>
      </c>
      <c r="G152" s="219" t="s">
        <v>2297</v>
      </c>
      <c r="H152" s="220">
        <v>1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683</v>
      </c>
      <c r="AT152" s="227" t="s">
        <v>216</v>
      </c>
      <c r="AU152" s="227" t="s">
        <v>104</v>
      </c>
      <c r="AY152" s="20" t="s">
        <v>214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79</v>
      </c>
      <c r="BK152" s="228">
        <f>ROUND(I152*H152,2)</f>
        <v>0</v>
      </c>
      <c r="BL152" s="20" t="s">
        <v>683</v>
      </c>
      <c r="BM152" s="227" t="s">
        <v>475</v>
      </c>
    </row>
    <row r="153" s="2" customFormat="1" ht="21.75" customHeight="1">
      <c r="A153" s="41"/>
      <c r="B153" s="42"/>
      <c r="C153" s="216" t="s">
        <v>352</v>
      </c>
      <c r="D153" s="216" t="s">
        <v>216</v>
      </c>
      <c r="E153" s="217" t="s">
        <v>2330</v>
      </c>
      <c r="F153" s="218" t="s">
        <v>2331</v>
      </c>
      <c r="G153" s="219" t="s">
        <v>2082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683</v>
      </c>
      <c r="AT153" s="227" t="s">
        <v>216</v>
      </c>
      <c r="AU153" s="227" t="s">
        <v>104</v>
      </c>
      <c r="AY153" s="20" t="s">
        <v>214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79</v>
      </c>
      <c r="BK153" s="228">
        <f>ROUND(I153*H153,2)</f>
        <v>0</v>
      </c>
      <c r="BL153" s="20" t="s">
        <v>683</v>
      </c>
      <c r="BM153" s="227" t="s">
        <v>488</v>
      </c>
    </row>
    <row r="154" s="2" customFormat="1" ht="16.5" customHeight="1">
      <c r="A154" s="41"/>
      <c r="B154" s="42"/>
      <c r="C154" s="216" t="s">
        <v>366</v>
      </c>
      <c r="D154" s="216" t="s">
        <v>216</v>
      </c>
      <c r="E154" s="217" t="s">
        <v>2332</v>
      </c>
      <c r="F154" s="218" t="s">
        <v>2333</v>
      </c>
      <c r="G154" s="219" t="s">
        <v>2082</v>
      </c>
      <c r="H154" s="220">
        <v>106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683</v>
      </c>
      <c r="AT154" s="227" t="s">
        <v>216</v>
      </c>
      <c r="AU154" s="227" t="s">
        <v>104</v>
      </c>
      <c r="AY154" s="20" t="s">
        <v>214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79</v>
      </c>
      <c r="BK154" s="228">
        <f>ROUND(I154*H154,2)</f>
        <v>0</v>
      </c>
      <c r="BL154" s="20" t="s">
        <v>683</v>
      </c>
      <c r="BM154" s="227" t="s">
        <v>500</v>
      </c>
    </row>
    <row r="155" s="12" customFormat="1" ht="20.88" customHeight="1">
      <c r="A155" s="12"/>
      <c r="B155" s="200"/>
      <c r="C155" s="201"/>
      <c r="D155" s="202" t="s">
        <v>71</v>
      </c>
      <c r="E155" s="214" t="s">
        <v>2334</v>
      </c>
      <c r="F155" s="214" t="s">
        <v>2335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SUM(P156:P170)</f>
        <v>0</v>
      </c>
      <c r="Q155" s="208"/>
      <c r="R155" s="209">
        <f>SUM(R156:R170)</f>
        <v>0</v>
      </c>
      <c r="S155" s="208"/>
      <c r="T155" s="210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79</v>
      </c>
      <c r="AT155" s="212" t="s">
        <v>71</v>
      </c>
      <c r="AU155" s="212" t="s">
        <v>81</v>
      </c>
      <c r="AY155" s="211" t="s">
        <v>214</v>
      </c>
      <c r="BK155" s="213">
        <f>SUM(BK156:BK170)</f>
        <v>0</v>
      </c>
    </row>
    <row r="156" s="2" customFormat="1" ht="16.5" customHeight="1">
      <c r="A156" s="41"/>
      <c r="B156" s="42"/>
      <c r="C156" s="216" t="s">
        <v>373</v>
      </c>
      <c r="D156" s="216" t="s">
        <v>216</v>
      </c>
      <c r="E156" s="217" t="s">
        <v>2336</v>
      </c>
      <c r="F156" s="218" t="s">
        <v>2337</v>
      </c>
      <c r="G156" s="219" t="s">
        <v>2297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683</v>
      </c>
      <c r="AT156" s="227" t="s">
        <v>216</v>
      </c>
      <c r="AU156" s="227" t="s">
        <v>104</v>
      </c>
      <c r="AY156" s="20" t="s">
        <v>214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79</v>
      </c>
      <c r="BK156" s="228">
        <f>ROUND(I156*H156,2)</f>
        <v>0</v>
      </c>
      <c r="BL156" s="20" t="s">
        <v>683</v>
      </c>
      <c r="BM156" s="227" t="s">
        <v>511</v>
      </c>
    </row>
    <row r="157" s="2" customFormat="1" ht="16.5" customHeight="1">
      <c r="A157" s="41"/>
      <c r="B157" s="42"/>
      <c r="C157" s="216" t="s">
        <v>7</v>
      </c>
      <c r="D157" s="216" t="s">
        <v>216</v>
      </c>
      <c r="E157" s="217" t="s">
        <v>2298</v>
      </c>
      <c r="F157" s="218" t="s">
        <v>2299</v>
      </c>
      <c r="G157" s="219" t="s">
        <v>2297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683</v>
      </c>
      <c r="AT157" s="227" t="s">
        <v>216</v>
      </c>
      <c r="AU157" s="227" t="s">
        <v>104</v>
      </c>
      <c r="AY157" s="20" t="s">
        <v>214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79</v>
      </c>
      <c r="BK157" s="228">
        <f>ROUND(I157*H157,2)</f>
        <v>0</v>
      </c>
      <c r="BL157" s="20" t="s">
        <v>683</v>
      </c>
      <c r="BM157" s="227" t="s">
        <v>526</v>
      </c>
    </row>
    <row r="158" s="2" customFormat="1" ht="16.5" customHeight="1">
      <c r="A158" s="41"/>
      <c r="B158" s="42"/>
      <c r="C158" s="216" t="s">
        <v>383</v>
      </c>
      <c r="D158" s="216" t="s">
        <v>216</v>
      </c>
      <c r="E158" s="217" t="s">
        <v>2300</v>
      </c>
      <c r="F158" s="218" t="s">
        <v>2301</v>
      </c>
      <c r="G158" s="219" t="s">
        <v>2082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683</v>
      </c>
      <c r="AT158" s="227" t="s">
        <v>216</v>
      </c>
      <c r="AU158" s="227" t="s">
        <v>104</v>
      </c>
      <c r="AY158" s="20" t="s">
        <v>214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79</v>
      </c>
      <c r="BK158" s="228">
        <f>ROUND(I158*H158,2)</f>
        <v>0</v>
      </c>
      <c r="BL158" s="20" t="s">
        <v>683</v>
      </c>
      <c r="BM158" s="227" t="s">
        <v>546</v>
      </c>
    </row>
    <row r="159" s="2" customFormat="1" ht="16.5" customHeight="1">
      <c r="A159" s="41"/>
      <c r="B159" s="42"/>
      <c r="C159" s="216" t="s">
        <v>390</v>
      </c>
      <c r="D159" s="216" t="s">
        <v>216</v>
      </c>
      <c r="E159" s="217" t="s">
        <v>2302</v>
      </c>
      <c r="F159" s="218" t="s">
        <v>2303</v>
      </c>
      <c r="G159" s="219" t="s">
        <v>2297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683</v>
      </c>
      <c r="AT159" s="227" t="s">
        <v>216</v>
      </c>
      <c r="AU159" s="227" t="s">
        <v>104</v>
      </c>
      <c r="AY159" s="20" t="s">
        <v>214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79</v>
      </c>
      <c r="BK159" s="228">
        <f>ROUND(I159*H159,2)</f>
        <v>0</v>
      </c>
      <c r="BL159" s="20" t="s">
        <v>683</v>
      </c>
      <c r="BM159" s="227" t="s">
        <v>565</v>
      </c>
    </row>
    <row r="160" s="2" customFormat="1" ht="16.5" customHeight="1">
      <c r="A160" s="41"/>
      <c r="B160" s="42"/>
      <c r="C160" s="216" t="s">
        <v>399</v>
      </c>
      <c r="D160" s="216" t="s">
        <v>216</v>
      </c>
      <c r="E160" s="217" t="s">
        <v>2304</v>
      </c>
      <c r="F160" s="218" t="s">
        <v>2305</v>
      </c>
      <c r="G160" s="219" t="s">
        <v>2297</v>
      </c>
      <c r="H160" s="220">
        <v>1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683</v>
      </c>
      <c r="AT160" s="227" t="s">
        <v>216</v>
      </c>
      <c r="AU160" s="227" t="s">
        <v>104</v>
      </c>
      <c r="AY160" s="20" t="s">
        <v>214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79</v>
      </c>
      <c r="BK160" s="228">
        <f>ROUND(I160*H160,2)</f>
        <v>0</v>
      </c>
      <c r="BL160" s="20" t="s">
        <v>683</v>
      </c>
      <c r="BM160" s="227" t="s">
        <v>590</v>
      </c>
    </row>
    <row r="161" s="2" customFormat="1" ht="16.5" customHeight="1">
      <c r="A161" s="41"/>
      <c r="B161" s="42"/>
      <c r="C161" s="216" t="s">
        <v>406</v>
      </c>
      <c r="D161" s="216" t="s">
        <v>216</v>
      </c>
      <c r="E161" s="217" t="s">
        <v>2306</v>
      </c>
      <c r="F161" s="218" t="s">
        <v>2307</v>
      </c>
      <c r="G161" s="219" t="s">
        <v>2297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683</v>
      </c>
      <c r="AT161" s="227" t="s">
        <v>216</v>
      </c>
      <c r="AU161" s="227" t="s">
        <v>104</v>
      </c>
      <c r="AY161" s="20" t="s">
        <v>214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79</v>
      </c>
      <c r="BK161" s="228">
        <f>ROUND(I161*H161,2)</f>
        <v>0</v>
      </c>
      <c r="BL161" s="20" t="s">
        <v>683</v>
      </c>
      <c r="BM161" s="227" t="s">
        <v>609</v>
      </c>
    </row>
    <row r="162" s="2" customFormat="1" ht="16.5" customHeight="1">
      <c r="A162" s="41"/>
      <c r="B162" s="42"/>
      <c r="C162" s="216" t="s">
        <v>411</v>
      </c>
      <c r="D162" s="216" t="s">
        <v>216</v>
      </c>
      <c r="E162" s="217" t="s">
        <v>2338</v>
      </c>
      <c r="F162" s="218" t="s">
        <v>2339</v>
      </c>
      <c r="G162" s="219" t="s">
        <v>2297</v>
      </c>
      <c r="H162" s="220">
        <v>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683</v>
      </c>
      <c r="AT162" s="227" t="s">
        <v>216</v>
      </c>
      <c r="AU162" s="227" t="s">
        <v>104</v>
      </c>
      <c r="AY162" s="20" t="s">
        <v>214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79</v>
      </c>
      <c r="BK162" s="228">
        <f>ROUND(I162*H162,2)</f>
        <v>0</v>
      </c>
      <c r="BL162" s="20" t="s">
        <v>683</v>
      </c>
      <c r="BM162" s="227" t="s">
        <v>618</v>
      </c>
    </row>
    <row r="163" s="2" customFormat="1" ht="16.5" customHeight="1">
      <c r="A163" s="41"/>
      <c r="B163" s="42"/>
      <c r="C163" s="216" t="s">
        <v>420</v>
      </c>
      <c r="D163" s="216" t="s">
        <v>216</v>
      </c>
      <c r="E163" s="217" t="s">
        <v>2340</v>
      </c>
      <c r="F163" s="218" t="s">
        <v>2341</v>
      </c>
      <c r="G163" s="219" t="s">
        <v>2297</v>
      </c>
      <c r="H163" s="220">
        <v>2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683</v>
      </c>
      <c r="AT163" s="227" t="s">
        <v>216</v>
      </c>
      <c r="AU163" s="227" t="s">
        <v>104</v>
      </c>
      <c r="AY163" s="20" t="s">
        <v>214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79</v>
      </c>
      <c r="BK163" s="228">
        <f>ROUND(I163*H163,2)</f>
        <v>0</v>
      </c>
      <c r="BL163" s="20" t="s">
        <v>683</v>
      </c>
      <c r="BM163" s="227" t="s">
        <v>628</v>
      </c>
    </row>
    <row r="164" s="2" customFormat="1" ht="16.5" customHeight="1">
      <c r="A164" s="41"/>
      <c r="B164" s="42"/>
      <c r="C164" s="216" t="s">
        <v>431</v>
      </c>
      <c r="D164" s="216" t="s">
        <v>216</v>
      </c>
      <c r="E164" s="217" t="s">
        <v>2342</v>
      </c>
      <c r="F164" s="218" t="s">
        <v>2343</v>
      </c>
      <c r="G164" s="219" t="s">
        <v>2297</v>
      </c>
      <c r="H164" s="220">
        <v>2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683</v>
      </c>
      <c r="AT164" s="227" t="s">
        <v>216</v>
      </c>
      <c r="AU164" s="227" t="s">
        <v>104</v>
      </c>
      <c r="AY164" s="20" t="s">
        <v>214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79</v>
      </c>
      <c r="BK164" s="228">
        <f>ROUND(I164*H164,2)</f>
        <v>0</v>
      </c>
      <c r="BL164" s="20" t="s">
        <v>683</v>
      </c>
      <c r="BM164" s="227" t="s">
        <v>640</v>
      </c>
    </row>
    <row r="165" s="2" customFormat="1" ht="16.5" customHeight="1">
      <c r="A165" s="41"/>
      <c r="B165" s="42"/>
      <c r="C165" s="216" t="s">
        <v>436</v>
      </c>
      <c r="D165" s="216" t="s">
        <v>216</v>
      </c>
      <c r="E165" s="217" t="s">
        <v>2344</v>
      </c>
      <c r="F165" s="218" t="s">
        <v>2345</v>
      </c>
      <c r="G165" s="219" t="s">
        <v>2297</v>
      </c>
      <c r="H165" s="220">
        <v>1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683</v>
      </c>
      <c r="AT165" s="227" t="s">
        <v>216</v>
      </c>
      <c r="AU165" s="227" t="s">
        <v>104</v>
      </c>
      <c r="AY165" s="20" t="s">
        <v>214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79</v>
      </c>
      <c r="BK165" s="228">
        <f>ROUND(I165*H165,2)</f>
        <v>0</v>
      </c>
      <c r="BL165" s="20" t="s">
        <v>683</v>
      </c>
      <c r="BM165" s="227" t="s">
        <v>651</v>
      </c>
    </row>
    <row r="166" s="2" customFormat="1" ht="16.5" customHeight="1">
      <c r="A166" s="41"/>
      <c r="B166" s="42"/>
      <c r="C166" s="216" t="s">
        <v>443</v>
      </c>
      <c r="D166" s="216" t="s">
        <v>216</v>
      </c>
      <c r="E166" s="217" t="s">
        <v>2346</v>
      </c>
      <c r="F166" s="218" t="s">
        <v>2347</v>
      </c>
      <c r="G166" s="219" t="s">
        <v>2297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683</v>
      </c>
      <c r="AT166" s="227" t="s">
        <v>216</v>
      </c>
      <c r="AU166" s="227" t="s">
        <v>104</v>
      </c>
      <c r="AY166" s="20" t="s">
        <v>214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79</v>
      </c>
      <c r="BK166" s="228">
        <f>ROUND(I166*H166,2)</f>
        <v>0</v>
      </c>
      <c r="BL166" s="20" t="s">
        <v>683</v>
      </c>
      <c r="BM166" s="227" t="s">
        <v>662</v>
      </c>
    </row>
    <row r="167" s="2" customFormat="1" ht="16.5" customHeight="1">
      <c r="A167" s="41"/>
      <c r="B167" s="42"/>
      <c r="C167" s="216" t="s">
        <v>452</v>
      </c>
      <c r="D167" s="216" t="s">
        <v>216</v>
      </c>
      <c r="E167" s="217" t="s">
        <v>2312</v>
      </c>
      <c r="F167" s="218" t="s">
        <v>2313</v>
      </c>
      <c r="G167" s="219" t="s">
        <v>2297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683</v>
      </c>
      <c r="AT167" s="227" t="s">
        <v>216</v>
      </c>
      <c r="AU167" s="227" t="s">
        <v>104</v>
      </c>
      <c r="AY167" s="20" t="s">
        <v>214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79</v>
      </c>
      <c r="BK167" s="228">
        <f>ROUND(I167*H167,2)</f>
        <v>0</v>
      </c>
      <c r="BL167" s="20" t="s">
        <v>683</v>
      </c>
      <c r="BM167" s="227" t="s">
        <v>676</v>
      </c>
    </row>
    <row r="168" s="2" customFormat="1" ht="16.5" customHeight="1">
      <c r="A168" s="41"/>
      <c r="B168" s="42"/>
      <c r="C168" s="216" t="s">
        <v>461</v>
      </c>
      <c r="D168" s="216" t="s">
        <v>216</v>
      </c>
      <c r="E168" s="217" t="s">
        <v>2316</v>
      </c>
      <c r="F168" s="218" t="s">
        <v>2317</v>
      </c>
      <c r="G168" s="219" t="s">
        <v>2297</v>
      </c>
      <c r="H168" s="220">
        <v>6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683</v>
      </c>
      <c r="AT168" s="227" t="s">
        <v>216</v>
      </c>
      <c r="AU168" s="227" t="s">
        <v>104</v>
      </c>
      <c r="AY168" s="20" t="s">
        <v>214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79</v>
      </c>
      <c r="BK168" s="228">
        <f>ROUND(I168*H168,2)</f>
        <v>0</v>
      </c>
      <c r="BL168" s="20" t="s">
        <v>683</v>
      </c>
      <c r="BM168" s="227" t="s">
        <v>683</v>
      </c>
    </row>
    <row r="169" s="2" customFormat="1" ht="16.5" customHeight="1">
      <c r="A169" s="41"/>
      <c r="B169" s="42"/>
      <c r="C169" s="216" t="s">
        <v>468</v>
      </c>
      <c r="D169" s="216" t="s">
        <v>216</v>
      </c>
      <c r="E169" s="217" t="s">
        <v>2348</v>
      </c>
      <c r="F169" s="218" t="s">
        <v>2349</v>
      </c>
      <c r="G169" s="219" t="s">
        <v>2297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683</v>
      </c>
      <c r="AT169" s="227" t="s">
        <v>216</v>
      </c>
      <c r="AU169" s="227" t="s">
        <v>104</v>
      </c>
      <c r="AY169" s="20" t="s">
        <v>214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79</v>
      </c>
      <c r="BK169" s="228">
        <f>ROUND(I169*H169,2)</f>
        <v>0</v>
      </c>
      <c r="BL169" s="20" t="s">
        <v>683</v>
      </c>
      <c r="BM169" s="227" t="s">
        <v>691</v>
      </c>
    </row>
    <row r="170" s="2" customFormat="1" ht="16.5" customHeight="1">
      <c r="A170" s="41"/>
      <c r="B170" s="42"/>
      <c r="C170" s="216" t="s">
        <v>475</v>
      </c>
      <c r="D170" s="216" t="s">
        <v>216</v>
      </c>
      <c r="E170" s="217" t="s">
        <v>2332</v>
      </c>
      <c r="F170" s="218" t="s">
        <v>2333</v>
      </c>
      <c r="G170" s="219" t="s">
        <v>2082</v>
      </c>
      <c r="H170" s="220">
        <v>27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683</v>
      </c>
      <c r="AT170" s="227" t="s">
        <v>216</v>
      </c>
      <c r="AU170" s="227" t="s">
        <v>104</v>
      </c>
      <c r="AY170" s="20" t="s">
        <v>214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79</v>
      </c>
      <c r="BK170" s="228">
        <f>ROUND(I170*H170,2)</f>
        <v>0</v>
      </c>
      <c r="BL170" s="20" t="s">
        <v>683</v>
      </c>
      <c r="BM170" s="227" t="s">
        <v>699</v>
      </c>
    </row>
    <row r="171" s="12" customFormat="1" ht="20.88" customHeight="1">
      <c r="A171" s="12"/>
      <c r="B171" s="200"/>
      <c r="C171" s="201"/>
      <c r="D171" s="202" t="s">
        <v>71</v>
      </c>
      <c r="E171" s="214" t="s">
        <v>2350</v>
      </c>
      <c r="F171" s="214" t="s">
        <v>2351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SUM(P172:P178)</f>
        <v>0</v>
      </c>
      <c r="Q171" s="208"/>
      <c r="R171" s="209">
        <f>SUM(R172:R178)</f>
        <v>0</v>
      </c>
      <c r="S171" s="208"/>
      <c r="T171" s="210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79</v>
      </c>
      <c r="AT171" s="212" t="s">
        <v>71</v>
      </c>
      <c r="AU171" s="212" t="s">
        <v>81</v>
      </c>
      <c r="AY171" s="211" t="s">
        <v>214</v>
      </c>
      <c r="BK171" s="213">
        <f>SUM(BK172:BK178)</f>
        <v>0</v>
      </c>
    </row>
    <row r="172" s="2" customFormat="1" ht="16.5" customHeight="1">
      <c r="A172" s="41"/>
      <c r="B172" s="42"/>
      <c r="C172" s="216" t="s">
        <v>481</v>
      </c>
      <c r="D172" s="216" t="s">
        <v>216</v>
      </c>
      <c r="E172" s="217" t="s">
        <v>2352</v>
      </c>
      <c r="F172" s="218" t="s">
        <v>2353</v>
      </c>
      <c r="G172" s="219" t="s">
        <v>2297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683</v>
      </c>
      <c r="AT172" s="227" t="s">
        <v>216</v>
      </c>
      <c r="AU172" s="227" t="s">
        <v>104</v>
      </c>
      <c r="AY172" s="20" t="s">
        <v>214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79</v>
      </c>
      <c r="BK172" s="228">
        <f>ROUND(I172*H172,2)</f>
        <v>0</v>
      </c>
      <c r="BL172" s="20" t="s">
        <v>683</v>
      </c>
      <c r="BM172" s="227" t="s">
        <v>712</v>
      </c>
    </row>
    <row r="173" s="2" customFormat="1" ht="16.5" customHeight="1">
      <c r="A173" s="41"/>
      <c r="B173" s="42"/>
      <c r="C173" s="216" t="s">
        <v>488</v>
      </c>
      <c r="D173" s="216" t="s">
        <v>216</v>
      </c>
      <c r="E173" s="217" t="s">
        <v>2354</v>
      </c>
      <c r="F173" s="218" t="s">
        <v>2355</v>
      </c>
      <c r="G173" s="219" t="s">
        <v>2297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683</v>
      </c>
      <c r="AT173" s="227" t="s">
        <v>216</v>
      </c>
      <c r="AU173" s="227" t="s">
        <v>104</v>
      </c>
      <c r="AY173" s="20" t="s">
        <v>214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79</v>
      </c>
      <c r="BK173" s="228">
        <f>ROUND(I173*H173,2)</f>
        <v>0</v>
      </c>
      <c r="BL173" s="20" t="s">
        <v>683</v>
      </c>
      <c r="BM173" s="227" t="s">
        <v>724</v>
      </c>
    </row>
    <row r="174" s="2" customFormat="1" ht="16.5" customHeight="1">
      <c r="A174" s="41"/>
      <c r="B174" s="42"/>
      <c r="C174" s="216" t="s">
        <v>495</v>
      </c>
      <c r="D174" s="216" t="s">
        <v>216</v>
      </c>
      <c r="E174" s="217" t="s">
        <v>2300</v>
      </c>
      <c r="F174" s="218" t="s">
        <v>2301</v>
      </c>
      <c r="G174" s="219" t="s">
        <v>2082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683</v>
      </c>
      <c r="AT174" s="227" t="s">
        <v>216</v>
      </c>
      <c r="AU174" s="227" t="s">
        <v>104</v>
      </c>
      <c r="AY174" s="20" t="s">
        <v>214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79</v>
      </c>
      <c r="BK174" s="228">
        <f>ROUND(I174*H174,2)</f>
        <v>0</v>
      </c>
      <c r="BL174" s="20" t="s">
        <v>683</v>
      </c>
      <c r="BM174" s="227" t="s">
        <v>732</v>
      </c>
    </row>
    <row r="175" s="2" customFormat="1" ht="16.5" customHeight="1">
      <c r="A175" s="41"/>
      <c r="B175" s="42"/>
      <c r="C175" s="216" t="s">
        <v>500</v>
      </c>
      <c r="D175" s="216" t="s">
        <v>216</v>
      </c>
      <c r="E175" s="217" t="s">
        <v>2356</v>
      </c>
      <c r="F175" s="218" t="s">
        <v>2357</v>
      </c>
      <c r="G175" s="219" t="s">
        <v>2297</v>
      </c>
      <c r="H175" s="220">
        <v>1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683</v>
      </c>
      <c r="AT175" s="227" t="s">
        <v>216</v>
      </c>
      <c r="AU175" s="227" t="s">
        <v>104</v>
      </c>
      <c r="AY175" s="20" t="s">
        <v>214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79</v>
      </c>
      <c r="BK175" s="228">
        <f>ROUND(I175*H175,2)</f>
        <v>0</v>
      </c>
      <c r="BL175" s="20" t="s">
        <v>683</v>
      </c>
      <c r="BM175" s="227" t="s">
        <v>710</v>
      </c>
    </row>
    <row r="176" s="2" customFormat="1" ht="16.5" customHeight="1">
      <c r="A176" s="41"/>
      <c r="B176" s="42"/>
      <c r="C176" s="216" t="s">
        <v>507</v>
      </c>
      <c r="D176" s="216" t="s">
        <v>216</v>
      </c>
      <c r="E176" s="217" t="s">
        <v>2308</v>
      </c>
      <c r="F176" s="218" t="s">
        <v>2309</v>
      </c>
      <c r="G176" s="219" t="s">
        <v>2297</v>
      </c>
      <c r="H176" s="220">
        <v>6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683</v>
      </c>
      <c r="AT176" s="227" t="s">
        <v>216</v>
      </c>
      <c r="AU176" s="227" t="s">
        <v>104</v>
      </c>
      <c r="AY176" s="20" t="s">
        <v>214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79</v>
      </c>
      <c r="BK176" s="228">
        <f>ROUND(I176*H176,2)</f>
        <v>0</v>
      </c>
      <c r="BL176" s="20" t="s">
        <v>683</v>
      </c>
      <c r="BM176" s="227" t="s">
        <v>747</v>
      </c>
    </row>
    <row r="177" s="2" customFormat="1" ht="16.5" customHeight="1">
      <c r="A177" s="41"/>
      <c r="B177" s="42"/>
      <c r="C177" s="216" t="s">
        <v>511</v>
      </c>
      <c r="D177" s="216" t="s">
        <v>216</v>
      </c>
      <c r="E177" s="217" t="s">
        <v>2340</v>
      </c>
      <c r="F177" s="218" t="s">
        <v>2341</v>
      </c>
      <c r="G177" s="219" t="s">
        <v>2297</v>
      </c>
      <c r="H177" s="220">
        <v>2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683</v>
      </c>
      <c r="AT177" s="227" t="s">
        <v>216</v>
      </c>
      <c r="AU177" s="227" t="s">
        <v>104</v>
      </c>
      <c r="AY177" s="20" t="s">
        <v>214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79</v>
      </c>
      <c r="BK177" s="228">
        <f>ROUND(I177*H177,2)</f>
        <v>0</v>
      </c>
      <c r="BL177" s="20" t="s">
        <v>683</v>
      </c>
      <c r="BM177" s="227" t="s">
        <v>757</v>
      </c>
    </row>
    <row r="178" s="2" customFormat="1" ht="16.5" customHeight="1">
      <c r="A178" s="41"/>
      <c r="B178" s="42"/>
      <c r="C178" s="216" t="s">
        <v>517</v>
      </c>
      <c r="D178" s="216" t="s">
        <v>216</v>
      </c>
      <c r="E178" s="217" t="s">
        <v>2358</v>
      </c>
      <c r="F178" s="218" t="s">
        <v>2359</v>
      </c>
      <c r="G178" s="219" t="s">
        <v>2297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683</v>
      </c>
      <c r="AT178" s="227" t="s">
        <v>216</v>
      </c>
      <c r="AU178" s="227" t="s">
        <v>104</v>
      </c>
      <c r="AY178" s="20" t="s">
        <v>214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79</v>
      </c>
      <c r="BK178" s="228">
        <f>ROUND(I178*H178,2)</f>
        <v>0</v>
      </c>
      <c r="BL178" s="20" t="s">
        <v>683</v>
      </c>
      <c r="BM178" s="227" t="s">
        <v>769</v>
      </c>
    </row>
    <row r="179" s="12" customFormat="1" ht="20.88" customHeight="1">
      <c r="A179" s="12"/>
      <c r="B179" s="200"/>
      <c r="C179" s="201"/>
      <c r="D179" s="202" t="s">
        <v>71</v>
      </c>
      <c r="E179" s="214" t="s">
        <v>2360</v>
      </c>
      <c r="F179" s="214" t="s">
        <v>2361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SUM(P180:P186)</f>
        <v>0</v>
      </c>
      <c r="Q179" s="208"/>
      <c r="R179" s="209">
        <f>SUM(R180:R186)</f>
        <v>0</v>
      </c>
      <c r="S179" s="208"/>
      <c r="T179" s="210">
        <f>SUM(T180:T186)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79</v>
      </c>
      <c r="AT179" s="212" t="s">
        <v>71</v>
      </c>
      <c r="AU179" s="212" t="s">
        <v>81</v>
      </c>
      <c r="AY179" s="211" t="s">
        <v>214</v>
      </c>
      <c r="BK179" s="213">
        <f>SUM(BK180:BK186)</f>
        <v>0</v>
      </c>
    </row>
    <row r="180" s="2" customFormat="1" ht="16.5" customHeight="1">
      <c r="A180" s="41"/>
      <c r="B180" s="42"/>
      <c r="C180" s="216" t="s">
        <v>526</v>
      </c>
      <c r="D180" s="216" t="s">
        <v>216</v>
      </c>
      <c r="E180" s="217" t="s">
        <v>2362</v>
      </c>
      <c r="F180" s="218" t="s">
        <v>2363</v>
      </c>
      <c r="G180" s="219" t="s">
        <v>2297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683</v>
      </c>
      <c r="AT180" s="227" t="s">
        <v>216</v>
      </c>
      <c r="AU180" s="227" t="s">
        <v>104</v>
      </c>
      <c r="AY180" s="20" t="s">
        <v>214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79</v>
      </c>
      <c r="BK180" s="228">
        <f>ROUND(I180*H180,2)</f>
        <v>0</v>
      </c>
      <c r="BL180" s="20" t="s">
        <v>683</v>
      </c>
      <c r="BM180" s="227" t="s">
        <v>780</v>
      </c>
    </row>
    <row r="181" s="2" customFormat="1" ht="16.5" customHeight="1">
      <c r="A181" s="41"/>
      <c r="B181" s="42"/>
      <c r="C181" s="216" t="s">
        <v>532</v>
      </c>
      <c r="D181" s="216" t="s">
        <v>216</v>
      </c>
      <c r="E181" s="217" t="s">
        <v>2354</v>
      </c>
      <c r="F181" s="218" t="s">
        <v>2355</v>
      </c>
      <c r="G181" s="219" t="s">
        <v>2297</v>
      </c>
      <c r="H181" s="220">
        <v>1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683</v>
      </c>
      <c r="AT181" s="227" t="s">
        <v>216</v>
      </c>
      <c r="AU181" s="227" t="s">
        <v>104</v>
      </c>
      <c r="AY181" s="20" t="s">
        <v>214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79</v>
      </c>
      <c r="BK181" s="228">
        <f>ROUND(I181*H181,2)</f>
        <v>0</v>
      </c>
      <c r="BL181" s="20" t="s">
        <v>683</v>
      </c>
      <c r="BM181" s="227" t="s">
        <v>794</v>
      </c>
    </row>
    <row r="182" s="2" customFormat="1" ht="16.5" customHeight="1">
      <c r="A182" s="41"/>
      <c r="B182" s="42"/>
      <c r="C182" s="216" t="s">
        <v>546</v>
      </c>
      <c r="D182" s="216" t="s">
        <v>216</v>
      </c>
      <c r="E182" s="217" t="s">
        <v>2300</v>
      </c>
      <c r="F182" s="218" t="s">
        <v>2301</v>
      </c>
      <c r="G182" s="219" t="s">
        <v>2082</v>
      </c>
      <c r="H182" s="220">
        <v>1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683</v>
      </c>
      <c r="AT182" s="227" t="s">
        <v>216</v>
      </c>
      <c r="AU182" s="227" t="s">
        <v>104</v>
      </c>
      <c r="AY182" s="20" t="s">
        <v>214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79</v>
      </c>
      <c r="BK182" s="228">
        <f>ROUND(I182*H182,2)</f>
        <v>0</v>
      </c>
      <c r="BL182" s="20" t="s">
        <v>683</v>
      </c>
      <c r="BM182" s="227" t="s">
        <v>808</v>
      </c>
    </row>
    <row r="183" s="2" customFormat="1" ht="16.5" customHeight="1">
      <c r="A183" s="41"/>
      <c r="B183" s="42"/>
      <c r="C183" s="216" t="s">
        <v>560</v>
      </c>
      <c r="D183" s="216" t="s">
        <v>216</v>
      </c>
      <c r="E183" s="217" t="s">
        <v>2356</v>
      </c>
      <c r="F183" s="218" t="s">
        <v>2357</v>
      </c>
      <c r="G183" s="219" t="s">
        <v>2297</v>
      </c>
      <c r="H183" s="220">
        <v>1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683</v>
      </c>
      <c r="AT183" s="227" t="s">
        <v>216</v>
      </c>
      <c r="AU183" s="227" t="s">
        <v>104</v>
      </c>
      <c r="AY183" s="20" t="s">
        <v>214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79</v>
      </c>
      <c r="BK183" s="228">
        <f>ROUND(I183*H183,2)</f>
        <v>0</v>
      </c>
      <c r="BL183" s="20" t="s">
        <v>683</v>
      </c>
      <c r="BM183" s="227" t="s">
        <v>823</v>
      </c>
    </row>
    <row r="184" s="2" customFormat="1" ht="16.5" customHeight="1">
      <c r="A184" s="41"/>
      <c r="B184" s="42"/>
      <c r="C184" s="216" t="s">
        <v>565</v>
      </c>
      <c r="D184" s="216" t="s">
        <v>216</v>
      </c>
      <c r="E184" s="217" t="s">
        <v>2308</v>
      </c>
      <c r="F184" s="218" t="s">
        <v>2309</v>
      </c>
      <c r="G184" s="219" t="s">
        <v>2297</v>
      </c>
      <c r="H184" s="220">
        <v>4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683</v>
      </c>
      <c r="AT184" s="227" t="s">
        <v>216</v>
      </c>
      <c r="AU184" s="227" t="s">
        <v>104</v>
      </c>
      <c r="AY184" s="20" t="s">
        <v>214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79</v>
      </c>
      <c r="BK184" s="228">
        <f>ROUND(I184*H184,2)</f>
        <v>0</v>
      </c>
      <c r="BL184" s="20" t="s">
        <v>683</v>
      </c>
      <c r="BM184" s="227" t="s">
        <v>833</v>
      </c>
    </row>
    <row r="185" s="2" customFormat="1" ht="16.5" customHeight="1">
      <c r="A185" s="41"/>
      <c r="B185" s="42"/>
      <c r="C185" s="216" t="s">
        <v>576</v>
      </c>
      <c r="D185" s="216" t="s">
        <v>216</v>
      </c>
      <c r="E185" s="217" t="s">
        <v>2340</v>
      </c>
      <c r="F185" s="218" t="s">
        <v>2341</v>
      </c>
      <c r="G185" s="219" t="s">
        <v>2297</v>
      </c>
      <c r="H185" s="220">
        <v>4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683</v>
      </c>
      <c r="AT185" s="227" t="s">
        <v>216</v>
      </c>
      <c r="AU185" s="227" t="s">
        <v>104</v>
      </c>
      <c r="AY185" s="20" t="s">
        <v>214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79</v>
      </c>
      <c r="BK185" s="228">
        <f>ROUND(I185*H185,2)</f>
        <v>0</v>
      </c>
      <c r="BL185" s="20" t="s">
        <v>683</v>
      </c>
      <c r="BM185" s="227" t="s">
        <v>459</v>
      </c>
    </row>
    <row r="186" s="2" customFormat="1" ht="16.5" customHeight="1">
      <c r="A186" s="41"/>
      <c r="B186" s="42"/>
      <c r="C186" s="216" t="s">
        <v>590</v>
      </c>
      <c r="D186" s="216" t="s">
        <v>216</v>
      </c>
      <c r="E186" s="217" t="s">
        <v>2358</v>
      </c>
      <c r="F186" s="218" t="s">
        <v>2359</v>
      </c>
      <c r="G186" s="219" t="s">
        <v>2297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683</v>
      </c>
      <c r="AT186" s="227" t="s">
        <v>216</v>
      </c>
      <c r="AU186" s="227" t="s">
        <v>104</v>
      </c>
      <c r="AY186" s="20" t="s">
        <v>214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79</v>
      </c>
      <c r="BK186" s="228">
        <f>ROUND(I186*H186,2)</f>
        <v>0</v>
      </c>
      <c r="BL186" s="20" t="s">
        <v>683</v>
      </c>
      <c r="BM186" s="227" t="s">
        <v>852</v>
      </c>
    </row>
    <row r="187" s="12" customFormat="1" ht="22.8" customHeight="1">
      <c r="A187" s="12"/>
      <c r="B187" s="200"/>
      <c r="C187" s="201"/>
      <c r="D187" s="202" t="s">
        <v>71</v>
      </c>
      <c r="E187" s="214" t="s">
        <v>2364</v>
      </c>
      <c r="F187" s="214" t="s">
        <v>2365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P188+P298+P308</f>
        <v>0</v>
      </c>
      <c r="Q187" s="208"/>
      <c r="R187" s="209">
        <f>R188+R298+R308</f>
        <v>0</v>
      </c>
      <c r="S187" s="208"/>
      <c r="T187" s="210">
        <f>T188+T298+T308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79</v>
      </c>
      <c r="AT187" s="212" t="s">
        <v>71</v>
      </c>
      <c r="AU187" s="212" t="s">
        <v>79</v>
      </c>
      <c r="AY187" s="211" t="s">
        <v>214</v>
      </c>
      <c r="BK187" s="213">
        <f>BK188+BK298+BK308</f>
        <v>0</v>
      </c>
    </row>
    <row r="188" s="12" customFormat="1" ht="20.88" customHeight="1">
      <c r="A188" s="12"/>
      <c r="B188" s="200"/>
      <c r="C188" s="201"/>
      <c r="D188" s="202" t="s">
        <v>71</v>
      </c>
      <c r="E188" s="214" t="s">
        <v>2366</v>
      </c>
      <c r="F188" s="214" t="s">
        <v>2367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P189+P190+P198+P201+P203+P208+P210+P219+P221+P226+P229+P232+P234+P236+P239+P241+P243+P245+P247+P252+P256+P262+P265+P267+P269+P276+P278+P280+P283+P287+P289+P291+P293+P296</f>
        <v>0</v>
      </c>
      <c r="Q188" s="208"/>
      <c r="R188" s="209">
        <f>R189+R190+R198+R201+R203+R208+R210+R219+R221+R226+R229+R232+R234+R236+R239+R241+R243+R245+R247+R252+R256+R262+R265+R267+R269+R276+R278+R280+R283+R287+R289+R291+R293+R296</f>
        <v>0</v>
      </c>
      <c r="S188" s="208"/>
      <c r="T188" s="210">
        <f>T189+T190+T198+T201+T203+T208+T210+T219+T221+T226+T229+T232+T234+T236+T239+T241+T243+T245+T247+T252+T256+T262+T265+T267+T269+T276+T278+T280+T283+T287+T289+T291+T293+T296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79</v>
      </c>
      <c r="AT188" s="212" t="s">
        <v>71</v>
      </c>
      <c r="AU188" s="212" t="s">
        <v>81</v>
      </c>
      <c r="AY188" s="211" t="s">
        <v>214</v>
      </c>
      <c r="BK188" s="213">
        <f>BK189+BK190+BK198+BK201+BK203+BK208+BK210+BK219+BK221+BK226+BK229+BK232+BK234+BK236+BK239+BK241+BK243+BK245+BK247+BK252+BK256+BK262+BK265+BK267+BK269+BK276+BK278+BK280+BK283+BK287+BK289+BK291+BK293+BK296</f>
        <v>0</v>
      </c>
    </row>
    <row r="189" s="2" customFormat="1" ht="16.5" customHeight="1">
      <c r="A189" s="41"/>
      <c r="B189" s="42"/>
      <c r="C189" s="216" t="s">
        <v>597</v>
      </c>
      <c r="D189" s="216" t="s">
        <v>216</v>
      </c>
      <c r="E189" s="217" t="s">
        <v>2368</v>
      </c>
      <c r="F189" s="218" t="s">
        <v>2369</v>
      </c>
      <c r="G189" s="219" t="s">
        <v>2082</v>
      </c>
      <c r="H189" s="220">
        <v>4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683</v>
      </c>
      <c r="AT189" s="227" t="s">
        <v>216</v>
      </c>
      <c r="AU189" s="227" t="s">
        <v>104</v>
      </c>
      <c r="AY189" s="20" t="s">
        <v>214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79</v>
      </c>
      <c r="BK189" s="228">
        <f>ROUND(I189*H189,2)</f>
        <v>0</v>
      </c>
      <c r="BL189" s="20" t="s">
        <v>683</v>
      </c>
      <c r="BM189" s="227" t="s">
        <v>862</v>
      </c>
    </row>
    <row r="190" s="17" customFormat="1" ht="20.88" customHeight="1">
      <c r="A190" s="17"/>
      <c r="B190" s="304"/>
      <c r="C190" s="305"/>
      <c r="D190" s="306" t="s">
        <v>71</v>
      </c>
      <c r="E190" s="306" t="s">
        <v>2370</v>
      </c>
      <c r="F190" s="306" t="s">
        <v>2371</v>
      </c>
      <c r="G190" s="305"/>
      <c r="H190" s="305"/>
      <c r="I190" s="307"/>
      <c r="J190" s="308">
        <f>BK190</f>
        <v>0</v>
      </c>
      <c r="K190" s="305"/>
      <c r="L190" s="309"/>
      <c r="M190" s="310"/>
      <c r="N190" s="311"/>
      <c r="O190" s="311"/>
      <c r="P190" s="312">
        <f>SUM(P191:P197)</f>
        <v>0</v>
      </c>
      <c r="Q190" s="311"/>
      <c r="R190" s="312">
        <f>SUM(R191:R197)</f>
        <v>0</v>
      </c>
      <c r="S190" s="311"/>
      <c r="T190" s="313">
        <f>SUM(T191:T197)</f>
        <v>0</v>
      </c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R190" s="314" t="s">
        <v>79</v>
      </c>
      <c r="AT190" s="315" t="s">
        <v>71</v>
      </c>
      <c r="AU190" s="315" t="s">
        <v>104</v>
      </c>
      <c r="AY190" s="314" t="s">
        <v>214</v>
      </c>
      <c r="BK190" s="316">
        <f>SUM(BK191:BK197)</f>
        <v>0</v>
      </c>
    </row>
    <row r="191" s="2" customFormat="1" ht="21.75" customHeight="1">
      <c r="A191" s="41"/>
      <c r="B191" s="42"/>
      <c r="C191" s="216" t="s">
        <v>609</v>
      </c>
      <c r="D191" s="216" t="s">
        <v>216</v>
      </c>
      <c r="E191" s="217" t="s">
        <v>2372</v>
      </c>
      <c r="F191" s="218" t="s">
        <v>2373</v>
      </c>
      <c r="G191" s="219" t="s">
        <v>2082</v>
      </c>
      <c r="H191" s="220">
        <v>2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683</v>
      </c>
      <c r="AT191" s="227" t="s">
        <v>216</v>
      </c>
      <c r="AU191" s="227" t="s">
        <v>221</v>
      </c>
      <c r="AY191" s="20" t="s">
        <v>214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79</v>
      </c>
      <c r="BK191" s="228">
        <f>ROUND(I191*H191,2)</f>
        <v>0</v>
      </c>
      <c r="BL191" s="20" t="s">
        <v>683</v>
      </c>
      <c r="BM191" s="227" t="s">
        <v>872</v>
      </c>
    </row>
    <row r="192" s="2" customFormat="1" ht="24.15" customHeight="1">
      <c r="A192" s="41"/>
      <c r="B192" s="42"/>
      <c r="C192" s="216" t="s">
        <v>614</v>
      </c>
      <c r="D192" s="216" t="s">
        <v>216</v>
      </c>
      <c r="E192" s="217" t="s">
        <v>2374</v>
      </c>
      <c r="F192" s="218" t="s">
        <v>2375</v>
      </c>
      <c r="G192" s="219" t="s">
        <v>2082</v>
      </c>
      <c r="H192" s="220">
        <v>37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683</v>
      </c>
      <c r="AT192" s="227" t="s">
        <v>216</v>
      </c>
      <c r="AU192" s="227" t="s">
        <v>221</v>
      </c>
      <c r="AY192" s="20" t="s">
        <v>214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79</v>
      </c>
      <c r="BK192" s="228">
        <f>ROUND(I192*H192,2)</f>
        <v>0</v>
      </c>
      <c r="BL192" s="20" t="s">
        <v>683</v>
      </c>
      <c r="BM192" s="227" t="s">
        <v>884</v>
      </c>
    </row>
    <row r="193" s="2" customFormat="1" ht="16.5" customHeight="1">
      <c r="A193" s="41"/>
      <c r="B193" s="42"/>
      <c r="C193" s="216" t="s">
        <v>618</v>
      </c>
      <c r="D193" s="216" t="s">
        <v>216</v>
      </c>
      <c r="E193" s="217" t="s">
        <v>2376</v>
      </c>
      <c r="F193" s="218" t="s">
        <v>2377</v>
      </c>
      <c r="G193" s="219" t="s">
        <v>2082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683</v>
      </c>
      <c r="AT193" s="227" t="s">
        <v>216</v>
      </c>
      <c r="AU193" s="227" t="s">
        <v>221</v>
      </c>
      <c r="AY193" s="20" t="s">
        <v>214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79</v>
      </c>
      <c r="BK193" s="228">
        <f>ROUND(I193*H193,2)</f>
        <v>0</v>
      </c>
      <c r="BL193" s="20" t="s">
        <v>683</v>
      </c>
      <c r="BM193" s="227" t="s">
        <v>897</v>
      </c>
    </row>
    <row r="194" s="2" customFormat="1" ht="21.75" customHeight="1">
      <c r="A194" s="41"/>
      <c r="B194" s="42"/>
      <c r="C194" s="216" t="s">
        <v>623</v>
      </c>
      <c r="D194" s="216" t="s">
        <v>216</v>
      </c>
      <c r="E194" s="217" t="s">
        <v>2378</v>
      </c>
      <c r="F194" s="218" t="s">
        <v>2379</v>
      </c>
      <c r="G194" s="219" t="s">
        <v>2082</v>
      </c>
      <c r="H194" s="220">
        <v>22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683</v>
      </c>
      <c r="AT194" s="227" t="s">
        <v>216</v>
      </c>
      <c r="AU194" s="227" t="s">
        <v>221</v>
      </c>
      <c r="AY194" s="20" t="s">
        <v>214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79</v>
      </c>
      <c r="BK194" s="228">
        <f>ROUND(I194*H194,2)</f>
        <v>0</v>
      </c>
      <c r="BL194" s="20" t="s">
        <v>683</v>
      </c>
      <c r="BM194" s="227" t="s">
        <v>909</v>
      </c>
    </row>
    <row r="195" s="2" customFormat="1" ht="24.15" customHeight="1">
      <c r="A195" s="41"/>
      <c r="B195" s="42"/>
      <c r="C195" s="216" t="s">
        <v>628</v>
      </c>
      <c r="D195" s="216" t="s">
        <v>216</v>
      </c>
      <c r="E195" s="217" t="s">
        <v>2380</v>
      </c>
      <c r="F195" s="218" t="s">
        <v>2381</v>
      </c>
      <c r="G195" s="219" t="s">
        <v>2082</v>
      </c>
      <c r="H195" s="220">
        <v>8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683</v>
      </c>
      <c r="AT195" s="227" t="s">
        <v>216</v>
      </c>
      <c r="AU195" s="227" t="s">
        <v>221</v>
      </c>
      <c r="AY195" s="20" t="s">
        <v>214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79</v>
      </c>
      <c r="BK195" s="228">
        <f>ROUND(I195*H195,2)</f>
        <v>0</v>
      </c>
      <c r="BL195" s="20" t="s">
        <v>683</v>
      </c>
      <c r="BM195" s="227" t="s">
        <v>921</v>
      </c>
    </row>
    <row r="196" s="2" customFormat="1" ht="21.75" customHeight="1">
      <c r="A196" s="41"/>
      <c r="B196" s="42"/>
      <c r="C196" s="216" t="s">
        <v>635</v>
      </c>
      <c r="D196" s="216" t="s">
        <v>216</v>
      </c>
      <c r="E196" s="217" t="s">
        <v>2382</v>
      </c>
      <c r="F196" s="218" t="s">
        <v>2383</v>
      </c>
      <c r="G196" s="219" t="s">
        <v>2082</v>
      </c>
      <c r="H196" s="220">
        <v>42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683</v>
      </c>
      <c r="AT196" s="227" t="s">
        <v>216</v>
      </c>
      <c r="AU196" s="227" t="s">
        <v>221</v>
      </c>
      <c r="AY196" s="20" t="s">
        <v>214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79</v>
      </c>
      <c r="BK196" s="228">
        <f>ROUND(I196*H196,2)</f>
        <v>0</v>
      </c>
      <c r="BL196" s="20" t="s">
        <v>683</v>
      </c>
      <c r="BM196" s="227" t="s">
        <v>931</v>
      </c>
    </row>
    <row r="197" s="2" customFormat="1" ht="16.5" customHeight="1">
      <c r="A197" s="41"/>
      <c r="B197" s="42"/>
      <c r="C197" s="216" t="s">
        <v>640</v>
      </c>
      <c r="D197" s="216" t="s">
        <v>216</v>
      </c>
      <c r="E197" s="217" t="s">
        <v>2384</v>
      </c>
      <c r="F197" s="218" t="s">
        <v>2385</v>
      </c>
      <c r="G197" s="219" t="s">
        <v>2082</v>
      </c>
      <c r="H197" s="220">
        <v>8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683</v>
      </c>
      <c r="AT197" s="227" t="s">
        <v>216</v>
      </c>
      <c r="AU197" s="227" t="s">
        <v>221</v>
      </c>
      <c r="AY197" s="20" t="s">
        <v>214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79</v>
      </c>
      <c r="BK197" s="228">
        <f>ROUND(I197*H197,2)</f>
        <v>0</v>
      </c>
      <c r="BL197" s="20" t="s">
        <v>683</v>
      </c>
      <c r="BM197" s="227" t="s">
        <v>941</v>
      </c>
    </row>
    <row r="198" s="17" customFormat="1" ht="20.88" customHeight="1">
      <c r="A198" s="17"/>
      <c r="B198" s="304"/>
      <c r="C198" s="305"/>
      <c r="D198" s="306" t="s">
        <v>71</v>
      </c>
      <c r="E198" s="306" t="s">
        <v>2386</v>
      </c>
      <c r="F198" s="306" t="s">
        <v>2387</v>
      </c>
      <c r="G198" s="305"/>
      <c r="H198" s="305"/>
      <c r="I198" s="307"/>
      <c r="J198" s="308">
        <f>BK198</f>
        <v>0</v>
      </c>
      <c r="K198" s="305"/>
      <c r="L198" s="309"/>
      <c r="M198" s="310"/>
      <c r="N198" s="311"/>
      <c r="O198" s="311"/>
      <c r="P198" s="312">
        <f>SUM(P199:P200)</f>
        <v>0</v>
      </c>
      <c r="Q198" s="311"/>
      <c r="R198" s="312">
        <f>SUM(R199:R200)</f>
        <v>0</v>
      </c>
      <c r="S198" s="311"/>
      <c r="T198" s="313">
        <f>SUM(T199:T200)</f>
        <v>0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R198" s="314" t="s">
        <v>79</v>
      </c>
      <c r="AT198" s="315" t="s">
        <v>71</v>
      </c>
      <c r="AU198" s="315" t="s">
        <v>104</v>
      </c>
      <c r="AY198" s="314" t="s">
        <v>214</v>
      </c>
      <c r="BK198" s="316">
        <f>SUM(BK199:BK200)</f>
        <v>0</v>
      </c>
    </row>
    <row r="199" s="2" customFormat="1" ht="16.5" customHeight="1">
      <c r="A199" s="41"/>
      <c r="B199" s="42"/>
      <c r="C199" s="216" t="s">
        <v>646</v>
      </c>
      <c r="D199" s="216" t="s">
        <v>216</v>
      </c>
      <c r="E199" s="217" t="s">
        <v>2388</v>
      </c>
      <c r="F199" s="218" t="s">
        <v>2389</v>
      </c>
      <c r="G199" s="219" t="s">
        <v>2082</v>
      </c>
      <c r="H199" s="220">
        <v>16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683</v>
      </c>
      <c r="AT199" s="227" t="s">
        <v>216</v>
      </c>
      <c r="AU199" s="227" t="s">
        <v>221</v>
      </c>
      <c r="AY199" s="20" t="s">
        <v>214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79</v>
      </c>
      <c r="BK199" s="228">
        <f>ROUND(I199*H199,2)</f>
        <v>0</v>
      </c>
      <c r="BL199" s="20" t="s">
        <v>683</v>
      </c>
      <c r="BM199" s="227" t="s">
        <v>954</v>
      </c>
    </row>
    <row r="200" s="2" customFormat="1" ht="16.5" customHeight="1">
      <c r="A200" s="41"/>
      <c r="B200" s="42"/>
      <c r="C200" s="216" t="s">
        <v>651</v>
      </c>
      <c r="D200" s="216" t="s">
        <v>216</v>
      </c>
      <c r="E200" s="217" t="s">
        <v>2390</v>
      </c>
      <c r="F200" s="218" t="s">
        <v>2391</v>
      </c>
      <c r="G200" s="219" t="s">
        <v>2082</v>
      </c>
      <c r="H200" s="220">
        <v>3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683</v>
      </c>
      <c r="AT200" s="227" t="s">
        <v>216</v>
      </c>
      <c r="AU200" s="227" t="s">
        <v>221</v>
      </c>
      <c r="AY200" s="20" t="s">
        <v>214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79</v>
      </c>
      <c r="BK200" s="228">
        <f>ROUND(I200*H200,2)</f>
        <v>0</v>
      </c>
      <c r="BL200" s="20" t="s">
        <v>683</v>
      </c>
      <c r="BM200" s="227" t="s">
        <v>965</v>
      </c>
    </row>
    <row r="201" s="17" customFormat="1" ht="20.88" customHeight="1">
      <c r="A201" s="17"/>
      <c r="B201" s="304"/>
      <c r="C201" s="305"/>
      <c r="D201" s="306" t="s">
        <v>71</v>
      </c>
      <c r="E201" s="306" t="s">
        <v>2392</v>
      </c>
      <c r="F201" s="306" t="s">
        <v>2393</v>
      </c>
      <c r="G201" s="305"/>
      <c r="H201" s="305"/>
      <c r="I201" s="307"/>
      <c r="J201" s="308">
        <f>BK201</f>
        <v>0</v>
      </c>
      <c r="K201" s="305"/>
      <c r="L201" s="309"/>
      <c r="M201" s="310"/>
      <c r="N201" s="311"/>
      <c r="O201" s="311"/>
      <c r="P201" s="312">
        <f>P202</f>
        <v>0</v>
      </c>
      <c r="Q201" s="311"/>
      <c r="R201" s="312">
        <f>R202</f>
        <v>0</v>
      </c>
      <c r="S201" s="311"/>
      <c r="T201" s="313">
        <f>T202</f>
        <v>0</v>
      </c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R201" s="314" t="s">
        <v>79</v>
      </c>
      <c r="AT201" s="315" t="s">
        <v>71</v>
      </c>
      <c r="AU201" s="315" t="s">
        <v>104</v>
      </c>
      <c r="AY201" s="314" t="s">
        <v>214</v>
      </c>
      <c r="BK201" s="316">
        <f>BK202</f>
        <v>0</v>
      </c>
    </row>
    <row r="202" s="2" customFormat="1" ht="16.5" customHeight="1">
      <c r="A202" s="41"/>
      <c r="B202" s="42"/>
      <c r="C202" s="216" t="s">
        <v>657</v>
      </c>
      <c r="D202" s="216" t="s">
        <v>216</v>
      </c>
      <c r="E202" s="217" t="s">
        <v>2394</v>
      </c>
      <c r="F202" s="218" t="s">
        <v>2395</v>
      </c>
      <c r="G202" s="219" t="s">
        <v>2082</v>
      </c>
      <c r="H202" s="220">
        <v>139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683</v>
      </c>
      <c r="AT202" s="227" t="s">
        <v>216</v>
      </c>
      <c r="AU202" s="227" t="s">
        <v>221</v>
      </c>
      <c r="AY202" s="20" t="s">
        <v>214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79</v>
      </c>
      <c r="BK202" s="228">
        <f>ROUND(I202*H202,2)</f>
        <v>0</v>
      </c>
      <c r="BL202" s="20" t="s">
        <v>683</v>
      </c>
      <c r="BM202" s="227" t="s">
        <v>977</v>
      </c>
    </row>
    <row r="203" s="17" customFormat="1" ht="20.88" customHeight="1">
      <c r="A203" s="17"/>
      <c r="B203" s="304"/>
      <c r="C203" s="305"/>
      <c r="D203" s="306" t="s">
        <v>71</v>
      </c>
      <c r="E203" s="306" t="s">
        <v>2396</v>
      </c>
      <c r="F203" s="306" t="s">
        <v>2397</v>
      </c>
      <c r="G203" s="305"/>
      <c r="H203" s="305"/>
      <c r="I203" s="307"/>
      <c r="J203" s="308">
        <f>BK203</f>
        <v>0</v>
      </c>
      <c r="K203" s="305"/>
      <c r="L203" s="309"/>
      <c r="M203" s="310"/>
      <c r="N203" s="311"/>
      <c r="O203" s="311"/>
      <c r="P203" s="312">
        <f>SUM(P204:P207)</f>
        <v>0</v>
      </c>
      <c r="Q203" s="311"/>
      <c r="R203" s="312">
        <f>SUM(R204:R207)</f>
        <v>0</v>
      </c>
      <c r="S203" s="311"/>
      <c r="T203" s="313">
        <f>SUM(T204:T207)</f>
        <v>0</v>
      </c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R203" s="314" t="s">
        <v>79</v>
      </c>
      <c r="AT203" s="315" t="s">
        <v>71</v>
      </c>
      <c r="AU203" s="315" t="s">
        <v>104</v>
      </c>
      <c r="AY203" s="314" t="s">
        <v>214</v>
      </c>
      <c r="BK203" s="316">
        <f>SUM(BK204:BK207)</f>
        <v>0</v>
      </c>
    </row>
    <row r="204" s="2" customFormat="1" ht="16.5" customHeight="1">
      <c r="A204" s="41"/>
      <c r="B204" s="42"/>
      <c r="C204" s="216" t="s">
        <v>662</v>
      </c>
      <c r="D204" s="216" t="s">
        <v>216</v>
      </c>
      <c r="E204" s="217" t="s">
        <v>2398</v>
      </c>
      <c r="F204" s="218" t="s">
        <v>2399</v>
      </c>
      <c r="G204" s="219" t="s">
        <v>2082</v>
      </c>
      <c r="H204" s="220">
        <v>263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683</v>
      </c>
      <c r="AT204" s="227" t="s">
        <v>216</v>
      </c>
      <c r="AU204" s="227" t="s">
        <v>221</v>
      </c>
      <c r="AY204" s="20" t="s">
        <v>214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79</v>
      </c>
      <c r="BK204" s="228">
        <f>ROUND(I204*H204,2)</f>
        <v>0</v>
      </c>
      <c r="BL204" s="20" t="s">
        <v>683</v>
      </c>
      <c r="BM204" s="227" t="s">
        <v>989</v>
      </c>
    </row>
    <row r="205" s="2" customFormat="1" ht="16.5" customHeight="1">
      <c r="A205" s="41"/>
      <c r="B205" s="42"/>
      <c r="C205" s="216" t="s">
        <v>418</v>
      </c>
      <c r="D205" s="216" t="s">
        <v>216</v>
      </c>
      <c r="E205" s="217" t="s">
        <v>2400</v>
      </c>
      <c r="F205" s="218" t="s">
        <v>2401</v>
      </c>
      <c r="G205" s="219" t="s">
        <v>2082</v>
      </c>
      <c r="H205" s="220">
        <v>85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683</v>
      </c>
      <c r="AT205" s="227" t="s">
        <v>216</v>
      </c>
      <c r="AU205" s="227" t="s">
        <v>221</v>
      </c>
      <c r="AY205" s="20" t="s">
        <v>214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79</v>
      </c>
      <c r="BK205" s="228">
        <f>ROUND(I205*H205,2)</f>
        <v>0</v>
      </c>
      <c r="BL205" s="20" t="s">
        <v>683</v>
      </c>
      <c r="BM205" s="227" t="s">
        <v>1000</v>
      </c>
    </row>
    <row r="206" s="2" customFormat="1" ht="16.5" customHeight="1">
      <c r="A206" s="41"/>
      <c r="B206" s="42"/>
      <c r="C206" s="216" t="s">
        <v>676</v>
      </c>
      <c r="D206" s="216" t="s">
        <v>216</v>
      </c>
      <c r="E206" s="217" t="s">
        <v>2402</v>
      </c>
      <c r="F206" s="218" t="s">
        <v>2403</v>
      </c>
      <c r="G206" s="219" t="s">
        <v>2082</v>
      </c>
      <c r="H206" s="220">
        <v>12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683</v>
      </c>
      <c r="AT206" s="227" t="s">
        <v>216</v>
      </c>
      <c r="AU206" s="227" t="s">
        <v>221</v>
      </c>
      <c r="AY206" s="20" t="s">
        <v>214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79</v>
      </c>
      <c r="BK206" s="228">
        <f>ROUND(I206*H206,2)</f>
        <v>0</v>
      </c>
      <c r="BL206" s="20" t="s">
        <v>683</v>
      </c>
      <c r="BM206" s="227" t="s">
        <v>1011</v>
      </c>
    </row>
    <row r="207" s="2" customFormat="1" ht="16.5" customHeight="1">
      <c r="A207" s="41"/>
      <c r="B207" s="42"/>
      <c r="C207" s="216" t="s">
        <v>441</v>
      </c>
      <c r="D207" s="216" t="s">
        <v>216</v>
      </c>
      <c r="E207" s="217" t="s">
        <v>2404</v>
      </c>
      <c r="F207" s="218" t="s">
        <v>2405</v>
      </c>
      <c r="G207" s="219" t="s">
        <v>2082</v>
      </c>
      <c r="H207" s="220">
        <v>13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683</v>
      </c>
      <c r="AT207" s="227" t="s">
        <v>216</v>
      </c>
      <c r="AU207" s="227" t="s">
        <v>221</v>
      </c>
      <c r="AY207" s="20" t="s">
        <v>214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79</v>
      </c>
      <c r="BK207" s="228">
        <f>ROUND(I207*H207,2)</f>
        <v>0</v>
      </c>
      <c r="BL207" s="20" t="s">
        <v>683</v>
      </c>
      <c r="BM207" s="227" t="s">
        <v>1022</v>
      </c>
    </row>
    <row r="208" s="17" customFormat="1" ht="20.88" customHeight="1">
      <c r="A208" s="17"/>
      <c r="B208" s="304"/>
      <c r="C208" s="305"/>
      <c r="D208" s="306" t="s">
        <v>71</v>
      </c>
      <c r="E208" s="306" t="s">
        <v>2406</v>
      </c>
      <c r="F208" s="306" t="s">
        <v>2407</v>
      </c>
      <c r="G208" s="305"/>
      <c r="H208" s="305"/>
      <c r="I208" s="307"/>
      <c r="J208" s="308">
        <f>BK208</f>
        <v>0</v>
      </c>
      <c r="K208" s="305"/>
      <c r="L208" s="309"/>
      <c r="M208" s="310"/>
      <c r="N208" s="311"/>
      <c r="O208" s="311"/>
      <c r="P208" s="312">
        <f>P209</f>
        <v>0</v>
      </c>
      <c r="Q208" s="311"/>
      <c r="R208" s="312">
        <f>R209</f>
        <v>0</v>
      </c>
      <c r="S208" s="311"/>
      <c r="T208" s="313">
        <f>T209</f>
        <v>0</v>
      </c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R208" s="314" t="s">
        <v>79</v>
      </c>
      <c r="AT208" s="315" t="s">
        <v>71</v>
      </c>
      <c r="AU208" s="315" t="s">
        <v>104</v>
      </c>
      <c r="AY208" s="314" t="s">
        <v>214</v>
      </c>
      <c r="BK208" s="316">
        <f>BK209</f>
        <v>0</v>
      </c>
    </row>
    <row r="209" s="2" customFormat="1" ht="16.5" customHeight="1">
      <c r="A209" s="41"/>
      <c r="B209" s="42"/>
      <c r="C209" s="216" t="s">
        <v>683</v>
      </c>
      <c r="D209" s="216" t="s">
        <v>216</v>
      </c>
      <c r="E209" s="217" t="s">
        <v>2408</v>
      </c>
      <c r="F209" s="218" t="s">
        <v>2409</v>
      </c>
      <c r="G209" s="219" t="s">
        <v>2082</v>
      </c>
      <c r="H209" s="220">
        <v>291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683</v>
      </c>
      <c r="AT209" s="227" t="s">
        <v>216</v>
      </c>
      <c r="AU209" s="227" t="s">
        <v>221</v>
      </c>
      <c r="AY209" s="20" t="s">
        <v>214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79</v>
      </c>
      <c r="BK209" s="228">
        <f>ROUND(I209*H209,2)</f>
        <v>0</v>
      </c>
      <c r="BL209" s="20" t="s">
        <v>683</v>
      </c>
      <c r="BM209" s="227" t="s">
        <v>1033</v>
      </c>
    </row>
    <row r="210" s="17" customFormat="1" ht="20.88" customHeight="1">
      <c r="A210" s="17"/>
      <c r="B210" s="304"/>
      <c r="C210" s="305"/>
      <c r="D210" s="306" t="s">
        <v>71</v>
      </c>
      <c r="E210" s="306" t="s">
        <v>2410</v>
      </c>
      <c r="F210" s="306" t="s">
        <v>2411</v>
      </c>
      <c r="G210" s="305"/>
      <c r="H210" s="305"/>
      <c r="I210" s="307"/>
      <c r="J210" s="308">
        <f>BK210</f>
        <v>0</v>
      </c>
      <c r="K210" s="305"/>
      <c r="L210" s="309"/>
      <c r="M210" s="310"/>
      <c r="N210" s="311"/>
      <c r="O210" s="311"/>
      <c r="P210" s="312">
        <f>SUM(P211:P218)</f>
        <v>0</v>
      </c>
      <c r="Q210" s="311"/>
      <c r="R210" s="312">
        <f>SUM(R211:R218)</f>
        <v>0</v>
      </c>
      <c r="S210" s="311"/>
      <c r="T210" s="313">
        <f>SUM(T211:T218)</f>
        <v>0</v>
      </c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R210" s="314" t="s">
        <v>79</v>
      </c>
      <c r="AT210" s="315" t="s">
        <v>71</v>
      </c>
      <c r="AU210" s="315" t="s">
        <v>104</v>
      </c>
      <c r="AY210" s="314" t="s">
        <v>214</v>
      </c>
      <c r="BK210" s="316">
        <f>SUM(BK211:BK218)</f>
        <v>0</v>
      </c>
    </row>
    <row r="211" s="2" customFormat="1" ht="16.5" customHeight="1">
      <c r="A211" s="41"/>
      <c r="B211" s="42"/>
      <c r="C211" s="216" t="s">
        <v>687</v>
      </c>
      <c r="D211" s="216" t="s">
        <v>216</v>
      </c>
      <c r="E211" s="217" t="s">
        <v>2412</v>
      </c>
      <c r="F211" s="218" t="s">
        <v>2413</v>
      </c>
      <c r="G211" s="219" t="s">
        <v>274</v>
      </c>
      <c r="H211" s="220">
        <v>40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683</v>
      </c>
      <c r="AT211" s="227" t="s">
        <v>216</v>
      </c>
      <c r="AU211" s="227" t="s">
        <v>221</v>
      </c>
      <c r="AY211" s="20" t="s">
        <v>214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79</v>
      </c>
      <c r="BK211" s="228">
        <f>ROUND(I211*H211,2)</f>
        <v>0</v>
      </c>
      <c r="BL211" s="20" t="s">
        <v>683</v>
      </c>
      <c r="BM211" s="227" t="s">
        <v>1043</v>
      </c>
    </row>
    <row r="212" s="2" customFormat="1" ht="16.5" customHeight="1">
      <c r="A212" s="41"/>
      <c r="B212" s="42"/>
      <c r="C212" s="216" t="s">
        <v>691</v>
      </c>
      <c r="D212" s="216" t="s">
        <v>216</v>
      </c>
      <c r="E212" s="217" t="s">
        <v>2414</v>
      </c>
      <c r="F212" s="218" t="s">
        <v>2415</v>
      </c>
      <c r="G212" s="219" t="s">
        <v>274</v>
      </c>
      <c r="H212" s="220">
        <v>40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683</v>
      </c>
      <c r="AT212" s="227" t="s">
        <v>216</v>
      </c>
      <c r="AU212" s="227" t="s">
        <v>221</v>
      </c>
      <c r="AY212" s="20" t="s">
        <v>214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79</v>
      </c>
      <c r="BK212" s="228">
        <f>ROUND(I212*H212,2)</f>
        <v>0</v>
      </c>
      <c r="BL212" s="20" t="s">
        <v>683</v>
      </c>
      <c r="BM212" s="227" t="s">
        <v>1052</v>
      </c>
    </row>
    <row r="213" s="2" customFormat="1" ht="16.5" customHeight="1">
      <c r="A213" s="41"/>
      <c r="B213" s="42"/>
      <c r="C213" s="216" t="s">
        <v>695</v>
      </c>
      <c r="D213" s="216" t="s">
        <v>216</v>
      </c>
      <c r="E213" s="217" t="s">
        <v>2416</v>
      </c>
      <c r="F213" s="218" t="s">
        <v>2417</v>
      </c>
      <c r="G213" s="219" t="s">
        <v>274</v>
      </c>
      <c r="H213" s="220">
        <v>100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43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683</v>
      </c>
      <c r="AT213" s="227" t="s">
        <v>216</v>
      </c>
      <c r="AU213" s="227" t="s">
        <v>221</v>
      </c>
      <c r="AY213" s="20" t="s">
        <v>214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79</v>
      </c>
      <c r="BK213" s="228">
        <f>ROUND(I213*H213,2)</f>
        <v>0</v>
      </c>
      <c r="BL213" s="20" t="s">
        <v>683</v>
      </c>
      <c r="BM213" s="227" t="s">
        <v>1063</v>
      </c>
    </row>
    <row r="214" s="2" customFormat="1" ht="16.5" customHeight="1">
      <c r="A214" s="41"/>
      <c r="B214" s="42"/>
      <c r="C214" s="216" t="s">
        <v>699</v>
      </c>
      <c r="D214" s="216" t="s">
        <v>216</v>
      </c>
      <c r="E214" s="217" t="s">
        <v>2418</v>
      </c>
      <c r="F214" s="218" t="s">
        <v>2419</v>
      </c>
      <c r="G214" s="219" t="s">
        <v>274</v>
      </c>
      <c r="H214" s="220">
        <v>162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683</v>
      </c>
      <c r="AT214" s="227" t="s">
        <v>216</v>
      </c>
      <c r="AU214" s="227" t="s">
        <v>221</v>
      </c>
      <c r="AY214" s="20" t="s">
        <v>214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79</v>
      </c>
      <c r="BK214" s="228">
        <f>ROUND(I214*H214,2)</f>
        <v>0</v>
      </c>
      <c r="BL214" s="20" t="s">
        <v>683</v>
      </c>
      <c r="BM214" s="227" t="s">
        <v>1076</v>
      </c>
    </row>
    <row r="215" s="2" customFormat="1" ht="16.5" customHeight="1">
      <c r="A215" s="41"/>
      <c r="B215" s="42"/>
      <c r="C215" s="216" t="s">
        <v>705</v>
      </c>
      <c r="D215" s="216" t="s">
        <v>216</v>
      </c>
      <c r="E215" s="217" t="s">
        <v>2420</v>
      </c>
      <c r="F215" s="218" t="s">
        <v>2421</v>
      </c>
      <c r="G215" s="219" t="s">
        <v>274</v>
      </c>
      <c r="H215" s="220">
        <v>50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683</v>
      </c>
      <c r="AT215" s="227" t="s">
        <v>216</v>
      </c>
      <c r="AU215" s="227" t="s">
        <v>221</v>
      </c>
      <c r="AY215" s="20" t="s">
        <v>214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79</v>
      </c>
      <c r="BK215" s="228">
        <f>ROUND(I215*H215,2)</f>
        <v>0</v>
      </c>
      <c r="BL215" s="20" t="s">
        <v>683</v>
      </c>
      <c r="BM215" s="227" t="s">
        <v>1088</v>
      </c>
    </row>
    <row r="216" s="2" customFormat="1" ht="16.5" customHeight="1">
      <c r="A216" s="41"/>
      <c r="B216" s="42"/>
      <c r="C216" s="216" t="s">
        <v>712</v>
      </c>
      <c r="D216" s="216" t="s">
        <v>216</v>
      </c>
      <c r="E216" s="217" t="s">
        <v>2422</v>
      </c>
      <c r="F216" s="218" t="s">
        <v>2423</v>
      </c>
      <c r="G216" s="219" t="s">
        <v>274</v>
      </c>
      <c r="H216" s="220">
        <v>50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683</v>
      </c>
      <c r="AT216" s="227" t="s">
        <v>216</v>
      </c>
      <c r="AU216" s="227" t="s">
        <v>221</v>
      </c>
      <c r="AY216" s="20" t="s">
        <v>214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79</v>
      </c>
      <c r="BK216" s="228">
        <f>ROUND(I216*H216,2)</f>
        <v>0</v>
      </c>
      <c r="BL216" s="20" t="s">
        <v>683</v>
      </c>
      <c r="BM216" s="227" t="s">
        <v>1101</v>
      </c>
    </row>
    <row r="217" s="2" customFormat="1" ht="16.5" customHeight="1">
      <c r="A217" s="41"/>
      <c r="B217" s="42"/>
      <c r="C217" s="216" t="s">
        <v>720</v>
      </c>
      <c r="D217" s="216" t="s">
        <v>216</v>
      </c>
      <c r="E217" s="217" t="s">
        <v>2424</v>
      </c>
      <c r="F217" s="218" t="s">
        <v>2425</v>
      </c>
      <c r="G217" s="219" t="s">
        <v>274</v>
      </c>
      <c r="H217" s="220">
        <v>80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683</v>
      </c>
      <c r="AT217" s="227" t="s">
        <v>216</v>
      </c>
      <c r="AU217" s="227" t="s">
        <v>221</v>
      </c>
      <c r="AY217" s="20" t="s">
        <v>214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79</v>
      </c>
      <c r="BK217" s="228">
        <f>ROUND(I217*H217,2)</f>
        <v>0</v>
      </c>
      <c r="BL217" s="20" t="s">
        <v>683</v>
      </c>
      <c r="BM217" s="227" t="s">
        <v>1113</v>
      </c>
    </row>
    <row r="218" s="2" customFormat="1" ht="16.5" customHeight="1">
      <c r="A218" s="41"/>
      <c r="B218" s="42"/>
      <c r="C218" s="216" t="s">
        <v>724</v>
      </c>
      <c r="D218" s="216" t="s">
        <v>216</v>
      </c>
      <c r="E218" s="217" t="s">
        <v>2426</v>
      </c>
      <c r="F218" s="218" t="s">
        <v>2427</v>
      </c>
      <c r="G218" s="219" t="s">
        <v>2082</v>
      </c>
      <c r="H218" s="220">
        <v>80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683</v>
      </c>
      <c r="AT218" s="227" t="s">
        <v>216</v>
      </c>
      <c r="AU218" s="227" t="s">
        <v>221</v>
      </c>
      <c r="AY218" s="20" t="s">
        <v>214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79</v>
      </c>
      <c r="BK218" s="228">
        <f>ROUND(I218*H218,2)</f>
        <v>0</v>
      </c>
      <c r="BL218" s="20" t="s">
        <v>683</v>
      </c>
      <c r="BM218" s="227" t="s">
        <v>1123</v>
      </c>
    </row>
    <row r="219" s="17" customFormat="1" ht="20.88" customHeight="1">
      <c r="A219" s="17"/>
      <c r="B219" s="304"/>
      <c r="C219" s="305"/>
      <c r="D219" s="306" t="s">
        <v>71</v>
      </c>
      <c r="E219" s="306" t="s">
        <v>2428</v>
      </c>
      <c r="F219" s="306" t="s">
        <v>2429</v>
      </c>
      <c r="G219" s="305"/>
      <c r="H219" s="305"/>
      <c r="I219" s="307"/>
      <c r="J219" s="308">
        <f>BK219</f>
        <v>0</v>
      </c>
      <c r="K219" s="305"/>
      <c r="L219" s="309"/>
      <c r="M219" s="310"/>
      <c r="N219" s="311"/>
      <c r="O219" s="311"/>
      <c r="P219" s="312">
        <f>P220</f>
        <v>0</v>
      </c>
      <c r="Q219" s="311"/>
      <c r="R219" s="312">
        <f>R220</f>
        <v>0</v>
      </c>
      <c r="S219" s="311"/>
      <c r="T219" s="313">
        <f>T220</f>
        <v>0</v>
      </c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R219" s="314" t="s">
        <v>79</v>
      </c>
      <c r="AT219" s="315" t="s">
        <v>71</v>
      </c>
      <c r="AU219" s="315" t="s">
        <v>104</v>
      </c>
      <c r="AY219" s="314" t="s">
        <v>214</v>
      </c>
      <c r="BK219" s="316">
        <f>BK220</f>
        <v>0</v>
      </c>
    </row>
    <row r="220" s="2" customFormat="1" ht="16.5" customHeight="1">
      <c r="A220" s="41"/>
      <c r="B220" s="42"/>
      <c r="C220" s="216" t="s">
        <v>728</v>
      </c>
      <c r="D220" s="216" t="s">
        <v>216</v>
      </c>
      <c r="E220" s="217" t="s">
        <v>2430</v>
      </c>
      <c r="F220" s="218" t="s">
        <v>2431</v>
      </c>
      <c r="G220" s="219" t="s">
        <v>274</v>
      </c>
      <c r="H220" s="220">
        <v>80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683</v>
      </c>
      <c r="AT220" s="227" t="s">
        <v>216</v>
      </c>
      <c r="AU220" s="227" t="s">
        <v>221</v>
      </c>
      <c r="AY220" s="20" t="s">
        <v>214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79</v>
      </c>
      <c r="BK220" s="228">
        <f>ROUND(I220*H220,2)</f>
        <v>0</v>
      </c>
      <c r="BL220" s="20" t="s">
        <v>683</v>
      </c>
      <c r="BM220" s="227" t="s">
        <v>1137</v>
      </c>
    </row>
    <row r="221" s="17" customFormat="1" ht="20.88" customHeight="1">
      <c r="A221" s="17"/>
      <c r="B221" s="304"/>
      <c r="C221" s="305"/>
      <c r="D221" s="306" t="s">
        <v>71</v>
      </c>
      <c r="E221" s="306" t="s">
        <v>2432</v>
      </c>
      <c r="F221" s="306" t="s">
        <v>2433</v>
      </c>
      <c r="G221" s="305"/>
      <c r="H221" s="305"/>
      <c r="I221" s="307"/>
      <c r="J221" s="308">
        <f>BK221</f>
        <v>0</v>
      </c>
      <c r="K221" s="305"/>
      <c r="L221" s="309"/>
      <c r="M221" s="310"/>
      <c r="N221" s="311"/>
      <c r="O221" s="311"/>
      <c r="P221" s="312">
        <f>SUM(P222:P225)</f>
        <v>0</v>
      </c>
      <c r="Q221" s="311"/>
      <c r="R221" s="312">
        <f>SUM(R222:R225)</f>
        <v>0</v>
      </c>
      <c r="S221" s="311"/>
      <c r="T221" s="313">
        <f>SUM(T222:T225)</f>
        <v>0</v>
      </c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R221" s="314" t="s">
        <v>79</v>
      </c>
      <c r="AT221" s="315" t="s">
        <v>71</v>
      </c>
      <c r="AU221" s="315" t="s">
        <v>104</v>
      </c>
      <c r="AY221" s="314" t="s">
        <v>214</v>
      </c>
      <c r="BK221" s="316">
        <f>SUM(BK222:BK225)</f>
        <v>0</v>
      </c>
    </row>
    <row r="222" s="2" customFormat="1" ht="21.75" customHeight="1">
      <c r="A222" s="41"/>
      <c r="B222" s="42"/>
      <c r="C222" s="216" t="s">
        <v>732</v>
      </c>
      <c r="D222" s="216" t="s">
        <v>216</v>
      </c>
      <c r="E222" s="217" t="s">
        <v>2434</v>
      </c>
      <c r="F222" s="218" t="s">
        <v>2435</v>
      </c>
      <c r="G222" s="219" t="s">
        <v>2082</v>
      </c>
      <c r="H222" s="220">
        <v>41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683</v>
      </c>
      <c r="AT222" s="227" t="s">
        <v>216</v>
      </c>
      <c r="AU222" s="227" t="s">
        <v>221</v>
      </c>
      <c r="AY222" s="20" t="s">
        <v>214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79</v>
      </c>
      <c r="BK222" s="228">
        <f>ROUND(I222*H222,2)</f>
        <v>0</v>
      </c>
      <c r="BL222" s="20" t="s">
        <v>683</v>
      </c>
      <c r="BM222" s="227" t="s">
        <v>1145</v>
      </c>
    </row>
    <row r="223" s="2" customFormat="1" ht="21.75" customHeight="1">
      <c r="A223" s="41"/>
      <c r="B223" s="42"/>
      <c r="C223" s="216" t="s">
        <v>736</v>
      </c>
      <c r="D223" s="216" t="s">
        <v>216</v>
      </c>
      <c r="E223" s="217" t="s">
        <v>2436</v>
      </c>
      <c r="F223" s="218" t="s">
        <v>2437</v>
      </c>
      <c r="G223" s="219" t="s">
        <v>2082</v>
      </c>
      <c r="H223" s="220">
        <v>6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683</v>
      </c>
      <c r="AT223" s="227" t="s">
        <v>216</v>
      </c>
      <c r="AU223" s="227" t="s">
        <v>221</v>
      </c>
      <c r="AY223" s="20" t="s">
        <v>214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79</v>
      </c>
      <c r="BK223" s="228">
        <f>ROUND(I223*H223,2)</f>
        <v>0</v>
      </c>
      <c r="BL223" s="20" t="s">
        <v>683</v>
      </c>
      <c r="BM223" s="227" t="s">
        <v>1156</v>
      </c>
    </row>
    <row r="224" s="2" customFormat="1" ht="21.75" customHeight="1">
      <c r="A224" s="41"/>
      <c r="B224" s="42"/>
      <c r="C224" s="216" t="s">
        <v>710</v>
      </c>
      <c r="D224" s="216" t="s">
        <v>216</v>
      </c>
      <c r="E224" s="217" t="s">
        <v>2438</v>
      </c>
      <c r="F224" s="218" t="s">
        <v>2439</v>
      </c>
      <c r="G224" s="219" t="s">
        <v>2082</v>
      </c>
      <c r="H224" s="220">
        <v>17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683</v>
      </c>
      <c r="AT224" s="227" t="s">
        <v>216</v>
      </c>
      <c r="AU224" s="227" t="s">
        <v>221</v>
      </c>
      <c r="AY224" s="20" t="s">
        <v>214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79</v>
      </c>
      <c r="BK224" s="228">
        <f>ROUND(I224*H224,2)</f>
        <v>0</v>
      </c>
      <c r="BL224" s="20" t="s">
        <v>683</v>
      </c>
      <c r="BM224" s="227" t="s">
        <v>1164</v>
      </c>
    </row>
    <row r="225" s="2" customFormat="1" ht="24.15" customHeight="1">
      <c r="A225" s="41"/>
      <c r="B225" s="42"/>
      <c r="C225" s="216" t="s">
        <v>743</v>
      </c>
      <c r="D225" s="216" t="s">
        <v>216</v>
      </c>
      <c r="E225" s="217" t="s">
        <v>2440</v>
      </c>
      <c r="F225" s="218" t="s">
        <v>2441</v>
      </c>
      <c r="G225" s="219" t="s">
        <v>2082</v>
      </c>
      <c r="H225" s="220">
        <v>5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683</v>
      </c>
      <c r="AT225" s="227" t="s">
        <v>216</v>
      </c>
      <c r="AU225" s="227" t="s">
        <v>221</v>
      </c>
      <c r="AY225" s="20" t="s">
        <v>214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79</v>
      </c>
      <c r="BK225" s="228">
        <f>ROUND(I225*H225,2)</f>
        <v>0</v>
      </c>
      <c r="BL225" s="20" t="s">
        <v>683</v>
      </c>
      <c r="BM225" s="227" t="s">
        <v>1175</v>
      </c>
    </row>
    <row r="226" s="17" customFormat="1" ht="20.88" customHeight="1">
      <c r="A226" s="17"/>
      <c r="B226" s="304"/>
      <c r="C226" s="305"/>
      <c r="D226" s="306" t="s">
        <v>71</v>
      </c>
      <c r="E226" s="306" t="s">
        <v>2442</v>
      </c>
      <c r="F226" s="306" t="s">
        <v>2443</v>
      </c>
      <c r="G226" s="305"/>
      <c r="H226" s="305"/>
      <c r="I226" s="307"/>
      <c r="J226" s="308">
        <f>BK226</f>
        <v>0</v>
      </c>
      <c r="K226" s="305"/>
      <c r="L226" s="309"/>
      <c r="M226" s="310"/>
      <c r="N226" s="311"/>
      <c r="O226" s="311"/>
      <c r="P226" s="312">
        <f>SUM(P227:P228)</f>
        <v>0</v>
      </c>
      <c r="Q226" s="311"/>
      <c r="R226" s="312">
        <f>SUM(R227:R228)</f>
        <v>0</v>
      </c>
      <c r="S226" s="311"/>
      <c r="T226" s="313">
        <f>SUM(T227:T228)</f>
        <v>0</v>
      </c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R226" s="314" t="s">
        <v>79</v>
      </c>
      <c r="AT226" s="315" t="s">
        <v>71</v>
      </c>
      <c r="AU226" s="315" t="s">
        <v>104</v>
      </c>
      <c r="AY226" s="314" t="s">
        <v>214</v>
      </c>
      <c r="BK226" s="316">
        <f>SUM(BK227:BK228)</f>
        <v>0</v>
      </c>
    </row>
    <row r="227" s="2" customFormat="1" ht="21.75" customHeight="1">
      <c r="A227" s="41"/>
      <c r="B227" s="42"/>
      <c r="C227" s="216" t="s">
        <v>747</v>
      </c>
      <c r="D227" s="216" t="s">
        <v>216</v>
      </c>
      <c r="E227" s="217" t="s">
        <v>2444</v>
      </c>
      <c r="F227" s="218" t="s">
        <v>2445</v>
      </c>
      <c r="G227" s="219" t="s">
        <v>2082</v>
      </c>
      <c r="H227" s="220">
        <v>58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683</v>
      </c>
      <c r="AT227" s="227" t="s">
        <v>216</v>
      </c>
      <c r="AU227" s="227" t="s">
        <v>221</v>
      </c>
      <c r="AY227" s="20" t="s">
        <v>214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79</v>
      </c>
      <c r="BK227" s="228">
        <f>ROUND(I227*H227,2)</f>
        <v>0</v>
      </c>
      <c r="BL227" s="20" t="s">
        <v>683</v>
      </c>
      <c r="BM227" s="227" t="s">
        <v>1187</v>
      </c>
    </row>
    <row r="228" s="2" customFormat="1" ht="24.15" customHeight="1">
      <c r="A228" s="41"/>
      <c r="B228" s="42"/>
      <c r="C228" s="216" t="s">
        <v>753</v>
      </c>
      <c r="D228" s="216" t="s">
        <v>216</v>
      </c>
      <c r="E228" s="217" t="s">
        <v>2446</v>
      </c>
      <c r="F228" s="218" t="s">
        <v>2447</v>
      </c>
      <c r="G228" s="219" t="s">
        <v>2082</v>
      </c>
      <c r="H228" s="220">
        <v>6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683</v>
      </c>
      <c r="AT228" s="227" t="s">
        <v>216</v>
      </c>
      <c r="AU228" s="227" t="s">
        <v>221</v>
      </c>
      <c r="AY228" s="20" t="s">
        <v>214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79</v>
      </c>
      <c r="BK228" s="228">
        <f>ROUND(I228*H228,2)</f>
        <v>0</v>
      </c>
      <c r="BL228" s="20" t="s">
        <v>683</v>
      </c>
      <c r="BM228" s="227" t="s">
        <v>1198</v>
      </c>
    </row>
    <row r="229" s="17" customFormat="1" ht="20.88" customHeight="1">
      <c r="A229" s="17"/>
      <c r="B229" s="304"/>
      <c r="C229" s="305"/>
      <c r="D229" s="306" t="s">
        <v>71</v>
      </c>
      <c r="E229" s="306" t="s">
        <v>2448</v>
      </c>
      <c r="F229" s="306" t="s">
        <v>2449</v>
      </c>
      <c r="G229" s="305"/>
      <c r="H229" s="305"/>
      <c r="I229" s="307"/>
      <c r="J229" s="308">
        <f>BK229</f>
        <v>0</v>
      </c>
      <c r="K229" s="305"/>
      <c r="L229" s="309"/>
      <c r="M229" s="310"/>
      <c r="N229" s="311"/>
      <c r="O229" s="311"/>
      <c r="P229" s="312">
        <f>SUM(P230:P231)</f>
        <v>0</v>
      </c>
      <c r="Q229" s="311"/>
      <c r="R229" s="312">
        <f>SUM(R230:R231)</f>
        <v>0</v>
      </c>
      <c r="S229" s="311"/>
      <c r="T229" s="313">
        <f>SUM(T230:T231)</f>
        <v>0</v>
      </c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R229" s="314" t="s">
        <v>79</v>
      </c>
      <c r="AT229" s="315" t="s">
        <v>71</v>
      </c>
      <c r="AU229" s="315" t="s">
        <v>104</v>
      </c>
      <c r="AY229" s="314" t="s">
        <v>214</v>
      </c>
      <c r="BK229" s="316">
        <f>SUM(BK230:BK231)</f>
        <v>0</v>
      </c>
    </row>
    <row r="230" s="2" customFormat="1" ht="21.75" customHeight="1">
      <c r="A230" s="41"/>
      <c r="B230" s="42"/>
      <c r="C230" s="216" t="s">
        <v>757</v>
      </c>
      <c r="D230" s="216" t="s">
        <v>216</v>
      </c>
      <c r="E230" s="217" t="s">
        <v>2450</v>
      </c>
      <c r="F230" s="218" t="s">
        <v>2451</v>
      </c>
      <c r="G230" s="219" t="s">
        <v>2082</v>
      </c>
      <c r="H230" s="220">
        <v>55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683</v>
      </c>
      <c r="AT230" s="227" t="s">
        <v>216</v>
      </c>
      <c r="AU230" s="227" t="s">
        <v>221</v>
      </c>
      <c r="AY230" s="20" t="s">
        <v>214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79</v>
      </c>
      <c r="BK230" s="228">
        <f>ROUND(I230*H230,2)</f>
        <v>0</v>
      </c>
      <c r="BL230" s="20" t="s">
        <v>683</v>
      </c>
      <c r="BM230" s="227" t="s">
        <v>1207</v>
      </c>
    </row>
    <row r="231" s="2" customFormat="1" ht="24.15" customHeight="1">
      <c r="A231" s="41"/>
      <c r="B231" s="42"/>
      <c r="C231" s="216" t="s">
        <v>763</v>
      </c>
      <c r="D231" s="216" t="s">
        <v>216</v>
      </c>
      <c r="E231" s="217" t="s">
        <v>2452</v>
      </c>
      <c r="F231" s="218" t="s">
        <v>2453</v>
      </c>
      <c r="G231" s="219" t="s">
        <v>2082</v>
      </c>
      <c r="H231" s="220">
        <v>126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683</v>
      </c>
      <c r="AT231" s="227" t="s">
        <v>216</v>
      </c>
      <c r="AU231" s="227" t="s">
        <v>221</v>
      </c>
      <c r="AY231" s="20" t="s">
        <v>214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79</v>
      </c>
      <c r="BK231" s="228">
        <f>ROUND(I231*H231,2)</f>
        <v>0</v>
      </c>
      <c r="BL231" s="20" t="s">
        <v>683</v>
      </c>
      <c r="BM231" s="227" t="s">
        <v>1227</v>
      </c>
    </row>
    <row r="232" s="17" customFormat="1" ht="20.88" customHeight="1">
      <c r="A232" s="17"/>
      <c r="B232" s="304"/>
      <c r="C232" s="305"/>
      <c r="D232" s="306" t="s">
        <v>71</v>
      </c>
      <c r="E232" s="306" t="s">
        <v>2454</v>
      </c>
      <c r="F232" s="306" t="s">
        <v>2455</v>
      </c>
      <c r="G232" s="305"/>
      <c r="H232" s="305"/>
      <c r="I232" s="307"/>
      <c r="J232" s="308">
        <f>BK232</f>
        <v>0</v>
      </c>
      <c r="K232" s="305"/>
      <c r="L232" s="309"/>
      <c r="M232" s="310"/>
      <c r="N232" s="311"/>
      <c r="O232" s="311"/>
      <c r="P232" s="312">
        <f>P233</f>
        <v>0</v>
      </c>
      <c r="Q232" s="311"/>
      <c r="R232" s="312">
        <f>R233</f>
        <v>0</v>
      </c>
      <c r="S232" s="311"/>
      <c r="T232" s="313">
        <f>T233</f>
        <v>0</v>
      </c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R232" s="314" t="s">
        <v>79</v>
      </c>
      <c r="AT232" s="315" t="s">
        <v>71</v>
      </c>
      <c r="AU232" s="315" t="s">
        <v>104</v>
      </c>
      <c r="AY232" s="314" t="s">
        <v>214</v>
      </c>
      <c r="BK232" s="316">
        <f>BK233</f>
        <v>0</v>
      </c>
    </row>
    <row r="233" s="2" customFormat="1" ht="24.15" customHeight="1">
      <c r="A233" s="41"/>
      <c r="B233" s="42"/>
      <c r="C233" s="216" t="s">
        <v>769</v>
      </c>
      <c r="D233" s="216" t="s">
        <v>216</v>
      </c>
      <c r="E233" s="217" t="s">
        <v>2456</v>
      </c>
      <c r="F233" s="218" t="s">
        <v>2457</v>
      </c>
      <c r="G233" s="219" t="s">
        <v>2082</v>
      </c>
      <c r="H233" s="220">
        <v>124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43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683</v>
      </c>
      <c r="AT233" s="227" t="s">
        <v>216</v>
      </c>
      <c r="AU233" s="227" t="s">
        <v>221</v>
      </c>
      <c r="AY233" s="20" t="s">
        <v>214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79</v>
      </c>
      <c r="BK233" s="228">
        <f>ROUND(I233*H233,2)</f>
        <v>0</v>
      </c>
      <c r="BL233" s="20" t="s">
        <v>683</v>
      </c>
      <c r="BM233" s="227" t="s">
        <v>1235</v>
      </c>
    </row>
    <row r="234" s="17" customFormat="1" ht="20.88" customHeight="1">
      <c r="A234" s="17"/>
      <c r="B234" s="304"/>
      <c r="C234" s="305"/>
      <c r="D234" s="306" t="s">
        <v>71</v>
      </c>
      <c r="E234" s="306" t="s">
        <v>2458</v>
      </c>
      <c r="F234" s="306" t="s">
        <v>2459</v>
      </c>
      <c r="G234" s="305"/>
      <c r="H234" s="305"/>
      <c r="I234" s="307"/>
      <c r="J234" s="308">
        <f>BK234</f>
        <v>0</v>
      </c>
      <c r="K234" s="305"/>
      <c r="L234" s="309"/>
      <c r="M234" s="310"/>
      <c r="N234" s="311"/>
      <c r="O234" s="311"/>
      <c r="P234" s="312">
        <f>P235</f>
        <v>0</v>
      </c>
      <c r="Q234" s="311"/>
      <c r="R234" s="312">
        <f>R235</f>
        <v>0</v>
      </c>
      <c r="S234" s="311"/>
      <c r="T234" s="313">
        <f>T235</f>
        <v>0</v>
      </c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R234" s="314" t="s">
        <v>79</v>
      </c>
      <c r="AT234" s="315" t="s">
        <v>71</v>
      </c>
      <c r="AU234" s="315" t="s">
        <v>104</v>
      </c>
      <c r="AY234" s="314" t="s">
        <v>214</v>
      </c>
      <c r="BK234" s="316">
        <f>BK235</f>
        <v>0</v>
      </c>
    </row>
    <row r="235" s="2" customFormat="1" ht="16.5" customHeight="1">
      <c r="A235" s="41"/>
      <c r="B235" s="42"/>
      <c r="C235" s="216" t="s">
        <v>775</v>
      </c>
      <c r="D235" s="216" t="s">
        <v>216</v>
      </c>
      <c r="E235" s="217" t="s">
        <v>2460</v>
      </c>
      <c r="F235" s="218" t="s">
        <v>2461</v>
      </c>
      <c r="G235" s="219" t="s">
        <v>2082</v>
      </c>
      <c r="H235" s="220">
        <v>5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43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683</v>
      </c>
      <c r="AT235" s="227" t="s">
        <v>216</v>
      </c>
      <c r="AU235" s="227" t="s">
        <v>221</v>
      </c>
      <c r="AY235" s="20" t="s">
        <v>214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79</v>
      </c>
      <c r="BK235" s="228">
        <f>ROUND(I235*H235,2)</f>
        <v>0</v>
      </c>
      <c r="BL235" s="20" t="s">
        <v>683</v>
      </c>
      <c r="BM235" s="227" t="s">
        <v>1246</v>
      </c>
    </row>
    <row r="236" s="17" customFormat="1" ht="20.88" customHeight="1">
      <c r="A236" s="17"/>
      <c r="B236" s="304"/>
      <c r="C236" s="305"/>
      <c r="D236" s="306" t="s">
        <v>71</v>
      </c>
      <c r="E236" s="306" t="s">
        <v>2462</v>
      </c>
      <c r="F236" s="306" t="s">
        <v>2463</v>
      </c>
      <c r="G236" s="305"/>
      <c r="H236" s="305"/>
      <c r="I236" s="307"/>
      <c r="J236" s="308">
        <f>BK236</f>
        <v>0</v>
      </c>
      <c r="K236" s="305"/>
      <c r="L236" s="309"/>
      <c r="M236" s="310"/>
      <c r="N236" s="311"/>
      <c r="O236" s="311"/>
      <c r="P236" s="312">
        <f>SUM(P237:P238)</f>
        <v>0</v>
      </c>
      <c r="Q236" s="311"/>
      <c r="R236" s="312">
        <f>SUM(R237:R238)</f>
        <v>0</v>
      </c>
      <c r="S236" s="311"/>
      <c r="T236" s="313">
        <f>SUM(T237:T238)</f>
        <v>0</v>
      </c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R236" s="314" t="s">
        <v>79</v>
      </c>
      <c r="AT236" s="315" t="s">
        <v>71</v>
      </c>
      <c r="AU236" s="315" t="s">
        <v>104</v>
      </c>
      <c r="AY236" s="314" t="s">
        <v>214</v>
      </c>
      <c r="BK236" s="316">
        <f>SUM(BK237:BK238)</f>
        <v>0</v>
      </c>
    </row>
    <row r="237" s="2" customFormat="1" ht="21.75" customHeight="1">
      <c r="A237" s="41"/>
      <c r="B237" s="42"/>
      <c r="C237" s="216" t="s">
        <v>780</v>
      </c>
      <c r="D237" s="216" t="s">
        <v>216</v>
      </c>
      <c r="E237" s="217" t="s">
        <v>2464</v>
      </c>
      <c r="F237" s="218" t="s">
        <v>2465</v>
      </c>
      <c r="G237" s="219" t="s">
        <v>2082</v>
      </c>
      <c r="H237" s="220">
        <v>1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43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683</v>
      </c>
      <c r="AT237" s="227" t="s">
        <v>216</v>
      </c>
      <c r="AU237" s="227" t="s">
        <v>221</v>
      </c>
      <c r="AY237" s="20" t="s">
        <v>214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79</v>
      </c>
      <c r="BK237" s="228">
        <f>ROUND(I237*H237,2)</f>
        <v>0</v>
      </c>
      <c r="BL237" s="20" t="s">
        <v>683</v>
      </c>
      <c r="BM237" s="227" t="s">
        <v>1266</v>
      </c>
    </row>
    <row r="238" s="2" customFormat="1" ht="21.75" customHeight="1">
      <c r="A238" s="41"/>
      <c r="B238" s="42"/>
      <c r="C238" s="216" t="s">
        <v>786</v>
      </c>
      <c r="D238" s="216" t="s">
        <v>216</v>
      </c>
      <c r="E238" s="217" t="s">
        <v>2466</v>
      </c>
      <c r="F238" s="218" t="s">
        <v>2467</v>
      </c>
      <c r="G238" s="219" t="s">
        <v>2082</v>
      </c>
      <c r="H238" s="220">
        <v>1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683</v>
      </c>
      <c r="AT238" s="227" t="s">
        <v>216</v>
      </c>
      <c r="AU238" s="227" t="s">
        <v>221</v>
      </c>
      <c r="AY238" s="20" t="s">
        <v>214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79</v>
      </c>
      <c r="BK238" s="228">
        <f>ROUND(I238*H238,2)</f>
        <v>0</v>
      </c>
      <c r="BL238" s="20" t="s">
        <v>683</v>
      </c>
      <c r="BM238" s="227" t="s">
        <v>1278</v>
      </c>
    </row>
    <row r="239" s="17" customFormat="1" ht="20.88" customHeight="1">
      <c r="A239" s="17"/>
      <c r="B239" s="304"/>
      <c r="C239" s="305"/>
      <c r="D239" s="306" t="s">
        <v>71</v>
      </c>
      <c r="E239" s="306" t="s">
        <v>2468</v>
      </c>
      <c r="F239" s="306" t="s">
        <v>2469</v>
      </c>
      <c r="G239" s="305"/>
      <c r="H239" s="305"/>
      <c r="I239" s="307"/>
      <c r="J239" s="308">
        <f>BK239</f>
        <v>0</v>
      </c>
      <c r="K239" s="305"/>
      <c r="L239" s="309"/>
      <c r="M239" s="310"/>
      <c r="N239" s="311"/>
      <c r="O239" s="311"/>
      <c r="P239" s="312">
        <f>P240</f>
        <v>0</v>
      </c>
      <c r="Q239" s="311"/>
      <c r="R239" s="312">
        <f>R240</f>
        <v>0</v>
      </c>
      <c r="S239" s="311"/>
      <c r="T239" s="313">
        <f>T240</f>
        <v>0</v>
      </c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R239" s="314" t="s">
        <v>79</v>
      </c>
      <c r="AT239" s="315" t="s">
        <v>71</v>
      </c>
      <c r="AU239" s="315" t="s">
        <v>104</v>
      </c>
      <c r="AY239" s="314" t="s">
        <v>214</v>
      </c>
      <c r="BK239" s="316">
        <f>BK240</f>
        <v>0</v>
      </c>
    </row>
    <row r="240" s="2" customFormat="1" ht="33" customHeight="1">
      <c r="A240" s="41"/>
      <c r="B240" s="42"/>
      <c r="C240" s="216" t="s">
        <v>794</v>
      </c>
      <c r="D240" s="216" t="s">
        <v>216</v>
      </c>
      <c r="E240" s="217" t="s">
        <v>2470</v>
      </c>
      <c r="F240" s="218" t="s">
        <v>2471</v>
      </c>
      <c r="G240" s="219" t="s">
        <v>2082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683</v>
      </c>
      <c r="AT240" s="227" t="s">
        <v>216</v>
      </c>
      <c r="AU240" s="227" t="s">
        <v>221</v>
      </c>
      <c r="AY240" s="20" t="s">
        <v>214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79</v>
      </c>
      <c r="BK240" s="228">
        <f>ROUND(I240*H240,2)</f>
        <v>0</v>
      </c>
      <c r="BL240" s="20" t="s">
        <v>683</v>
      </c>
      <c r="BM240" s="227" t="s">
        <v>1291</v>
      </c>
    </row>
    <row r="241" s="17" customFormat="1" ht="20.88" customHeight="1">
      <c r="A241" s="17"/>
      <c r="B241" s="304"/>
      <c r="C241" s="305"/>
      <c r="D241" s="306" t="s">
        <v>71</v>
      </c>
      <c r="E241" s="306" t="s">
        <v>2472</v>
      </c>
      <c r="F241" s="306" t="s">
        <v>2473</v>
      </c>
      <c r="G241" s="305"/>
      <c r="H241" s="305"/>
      <c r="I241" s="307"/>
      <c r="J241" s="308">
        <f>BK241</f>
        <v>0</v>
      </c>
      <c r="K241" s="305"/>
      <c r="L241" s="309"/>
      <c r="M241" s="310"/>
      <c r="N241" s="311"/>
      <c r="O241" s="311"/>
      <c r="P241" s="312">
        <f>P242</f>
        <v>0</v>
      </c>
      <c r="Q241" s="311"/>
      <c r="R241" s="312">
        <f>R242</f>
        <v>0</v>
      </c>
      <c r="S241" s="311"/>
      <c r="T241" s="313">
        <f>T242</f>
        <v>0</v>
      </c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R241" s="314" t="s">
        <v>79</v>
      </c>
      <c r="AT241" s="315" t="s">
        <v>71</v>
      </c>
      <c r="AU241" s="315" t="s">
        <v>104</v>
      </c>
      <c r="AY241" s="314" t="s">
        <v>214</v>
      </c>
      <c r="BK241" s="316">
        <f>BK242</f>
        <v>0</v>
      </c>
    </row>
    <row r="242" s="2" customFormat="1" ht="16.5" customHeight="1">
      <c r="A242" s="41"/>
      <c r="B242" s="42"/>
      <c r="C242" s="216" t="s">
        <v>801</v>
      </c>
      <c r="D242" s="216" t="s">
        <v>216</v>
      </c>
      <c r="E242" s="217" t="s">
        <v>2474</v>
      </c>
      <c r="F242" s="218" t="s">
        <v>2475</v>
      </c>
      <c r="G242" s="219" t="s">
        <v>2082</v>
      </c>
      <c r="H242" s="220">
        <v>1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683</v>
      </c>
      <c r="AT242" s="227" t="s">
        <v>216</v>
      </c>
      <c r="AU242" s="227" t="s">
        <v>221</v>
      </c>
      <c r="AY242" s="20" t="s">
        <v>214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79</v>
      </c>
      <c r="BK242" s="228">
        <f>ROUND(I242*H242,2)</f>
        <v>0</v>
      </c>
      <c r="BL242" s="20" t="s">
        <v>683</v>
      </c>
      <c r="BM242" s="227" t="s">
        <v>1301</v>
      </c>
    </row>
    <row r="243" s="17" customFormat="1" ht="20.88" customHeight="1">
      <c r="A243" s="17"/>
      <c r="B243" s="304"/>
      <c r="C243" s="305"/>
      <c r="D243" s="306" t="s">
        <v>71</v>
      </c>
      <c r="E243" s="306" t="s">
        <v>2476</v>
      </c>
      <c r="F243" s="306" t="s">
        <v>2477</v>
      </c>
      <c r="G243" s="305"/>
      <c r="H243" s="305"/>
      <c r="I243" s="307"/>
      <c r="J243" s="308">
        <f>BK243</f>
        <v>0</v>
      </c>
      <c r="K243" s="305"/>
      <c r="L243" s="309"/>
      <c r="M243" s="310"/>
      <c r="N243" s="311"/>
      <c r="O243" s="311"/>
      <c r="P243" s="312">
        <f>P244</f>
        <v>0</v>
      </c>
      <c r="Q243" s="311"/>
      <c r="R243" s="312">
        <f>R244</f>
        <v>0</v>
      </c>
      <c r="S243" s="311"/>
      <c r="T243" s="313">
        <f>T244</f>
        <v>0</v>
      </c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R243" s="314" t="s">
        <v>79</v>
      </c>
      <c r="AT243" s="315" t="s">
        <v>71</v>
      </c>
      <c r="AU243" s="315" t="s">
        <v>104</v>
      </c>
      <c r="AY243" s="314" t="s">
        <v>214</v>
      </c>
      <c r="BK243" s="316">
        <f>BK244</f>
        <v>0</v>
      </c>
    </row>
    <row r="244" s="2" customFormat="1" ht="16.5" customHeight="1">
      <c r="A244" s="41"/>
      <c r="B244" s="42"/>
      <c r="C244" s="216" t="s">
        <v>808</v>
      </c>
      <c r="D244" s="216" t="s">
        <v>216</v>
      </c>
      <c r="E244" s="217" t="s">
        <v>2478</v>
      </c>
      <c r="F244" s="218" t="s">
        <v>2479</v>
      </c>
      <c r="G244" s="219" t="s">
        <v>2082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43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683</v>
      </c>
      <c r="AT244" s="227" t="s">
        <v>216</v>
      </c>
      <c r="AU244" s="227" t="s">
        <v>221</v>
      </c>
      <c r="AY244" s="20" t="s">
        <v>214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79</v>
      </c>
      <c r="BK244" s="228">
        <f>ROUND(I244*H244,2)</f>
        <v>0</v>
      </c>
      <c r="BL244" s="20" t="s">
        <v>683</v>
      </c>
      <c r="BM244" s="227" t="s">
        <v>1311</v>
      </c>
    </row>
    <row r="245" s="17" customFormat="1" ht="20.88" customHeight="1">
      <c r="A245" s="17"/>
      <c r="B245" s="304"/>
      <c r="C245" s="305"/>
      <c r="D245" s="306" t="s">
        <v>71</v>
      </c>
      <c r="E245" s="306" t="s">
        <v>2480</v>
      </c>
      <c r="F245" s="306" t="s">
        <v>2481</v>
      </c>
      <c r="G245" s="305"/>
      <c r="H245" s="305"/>
      <c r="I245" s="307"/>
      <c r="J245" s="308">
        <f>BK245</f>
        <v>0</v>
      </c>
      <c r="K245" s="305"/>
      <c r="L245" s="309"/>
      <c r="M245" s="310"/>
      <c r="N245" s="311"/>
      <c r="O245" s="311"/>
      <c r="P245" s="312">
        <f>P246</f>
        <v>0</v>
      </c>
      <c r="Q245" s="311"/>
      <c r="R245" s="312">
        <f>R246</f>
        <v>0</v>
      </c>
      <c r="S245" s="311"/>
      <c r="T245" s="313">
        <f>T246</f>
        <v>0</v>
      </c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R245" s="314" t="s">
        <v>79</v>
      </c>
      <c r="AT245" s="315" t="s">
        <v>71</v>
      </c>
      <c r="AU245" s="315" t="s">
        <v>104</v>
      </c>
      <c r="AY245" s="314" t="s">
        <v>214</v>
      </c>
      <c r="BK245" s="316">
        <f>BK246</f>
        <v>0</v>
      </c>
    </row>
    <row r="246" s="2" customFormat="1" ht="16.5" customHeight="1">
      <c r="A246" s="41"/>
      <c r="B246" s="42"/>
      <c r="C246" s="216" t="s">
        <v>818</v>
      </c>
      <c r="D246" s="216" t="s">
        <v>216</v>
      </c>
      <c r="E246" s="217" t="s">
        <v>2482</v>
      </c>
      <c r="F246" s="218" t="s">
        <v>2483</v>
      </c>
      <c r="G246" s="219" t="s">
        <v>2082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683</v>
      </c>
      <c r="AT246" s="227" t="s">
        <v>216</v>
      </c>
      <c r="AU246" s="227" t="s">
        <v>221</v>
      </c>
      <c r="AY246" s="20" t="s">
        <v>214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79</v>
      </c>
      <c r="BK246" s="228">
        <f>ROUND(I246*H246,2)</f>
        <v>0</v>
      </c>
      <c r="BL246" s="20" t="s">
        <v>683</v>
      </c>
      <c r="BM246" s="227" t="s">
        <v>1339</v>
      </c>
    </row>
    <row r="247" s="17" customFormat="1" ht="20.88" customHeight="1">
      <c r="A247" s="17"/>
      <c r="B247" s="304"/>
      <c r="C247" s="305"/>
      <c r="D247" s="306" t="s">
        <v>71</v>
      </c>
      <c r="E247" s="306" t="s">
        <v>2484</v>
      </c>
      <c r="F247" s="306" t="s">
        <v>2485</v>
      </c>
      <c r="G247" s="305"/>
      <c r="H247" s="305"/>
      <c r="I247" s="307"/>
      <c r="J247" s="308">
        <f>BK247</f>
        <v>0</v>
      </c>
      <c r="K247" s="305"/>
      <c r="L247" s="309"/>
      <c r="M247" s="310"/>
      <c r="N247" s="311"/>
      <c r="O247" s="311"/>
      <c r="P247" s="312">
        <f>SUM(P248:P251)</f>
        <v>0</v>
      </c>
      <c r="Q247" s="311"/>
      <c r="R247" s="312">
        <f>SUM(R248:R251)</f>
        <v>0</v>
      </c>
      <c r="S247" s="311"/>
      <c r="T247" s="313">
        <f>SUM(T248:T251)</f>
        <v>0</v>
      </c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R247" s="314" t="s">
        <v>79</v>
      </c>
      <c r="AT247" s="315" t="s">
        <v>71</v>
      </c>
      <c r="AU247" s="315" t="s">
        <v>104</v>
      </c>
      <c r="AY247" s="314" t="s">
        <v>214</v>
      </c>
      <c r="BK247" s="316">
        <f>SUM(BK248:BK251)</f>
        <v>0</v>
      </c>
    </row>
    <row r="248" s="2" customFormat="1" ht="16.5" customHeight="1">
      <c r="A248" s="41"/>
      <c r="B248" s="42"/>
      <c r="C248" s="216" t="s">
        <v>823</v>
      </c>
      <c r="D248" s="216" t="s">
        <v>216</v>
      </c>
      <c r="E248" s="217" t="s">
        <v>2486</v>
      </c>
      <c r="F248" s="218" t="s">
        <v>2487</v>
      </c>
      <c r="G248" s="219" t="s">
        <v>274</v>
      </c>
      <c r="H248" s="220">
        <v>260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683</v>
      </c>
      <c r="AT248" s="227" t="s">
        <v>216</v>
      </c>
      <c r="AU248" s="227" t="s">
        <v>221</v>
      </c>
      <c r="AY248" s="20" t="s">
        <v>214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79</v>
      </c>
      <c r="BK248" s="228">
        <f>ROUND(I248*H248,2)</f>
        <v>0</v>
      </c>
      <c r="BL248" s="20" t="s">
        <v>683</v>
      </c>
      <c r="BM248" s="227" t="s">
        <v>1363</v>
      </c>
    </row>
    <row r="249" s="2" customFormat="1" ht="16.5" customHeight="1">
      <c r="A249" s="41"/>
      <c r="B249" s="42"/>
      <c r="C249" s="216" t="s">
        <v>828</v>
      </c>
      <c r="D249" s="216" t="s">
        <v>216</v>
      </c>
      <c r="E249" s="217" t="s">
        <v>2488</v>
      </c>
      <c r="F249" s="218" t="s">
        <v>2489</v>
      </c>
      <c r="G249" s="219" t="s">
        <v>274</v>
      </c>
      <c r="H249" s="220">
        <v>260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43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683</v>
      </c>
      <c r="AT249" s="227" t="s">
        <v>216</v>
      </c>
      <c r="AU249" s="227" t="s">
        <v>221</v>
      </c>
      <c r="AY249" s="20" t="s">
        <v>214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79</v>
      </c>
      <c r="BK249" s="228">
        <f>ROUND(I249*H249,2)</f>
        <v>0</v>
      </c>
      <c r="BL249" s="20" t="s">
        <v>683</v>
      </c>
      <c r="BM249" s="227" t="s">
        <v>1381</v>
      </c>
    </row>
    <row r="250" s="2" customFormat="1" ht="16.5" customHeight="1">
      <c r="A250" s="41"/>
      <c r="B250" s="42"/>
      <c r="C250" s="216" t="s">
        <v>833</v>
      </c>
      <c r="D250" s="216" t="s">
        <v>216</v>
      </c>
      <c r="E250" s="217" t="s">
        <v>2490</v>
      </c>
      <c r="F250" s="218" t="s">
        <v>2491</v>
      </c>
      <c r="G250" s="219" t="s">
        <v>274</v>
      </c>
      <c r="H250" s="220">
        <v>1040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683</v>
      </c>
      <c r="AT250" s="227" t="s">
        <v>216</v>
      </c>
      <c r="AU250" s="227" t="s">
        <v>221</v>
      </c>
      <c r="AY250" s="20" t="s">
        <v>214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79</v>
      </c>
      <c r="BK250" s="228">
        <f>ROUND(I250*H250,2)</f>
        <v>0</v>
      </c>
      <c r="BL250" s="20" t="s">
        <v>683</v>
      </c>
      <c r="BM250" s="227" t="s">
        <v>1391</v>
      </c>
    </row>
    <row r="251" s="2" customFormat="1" ht="16.5" customHeight="1">
      <c r="A251" s="41"/>
      <c r="B251" s="42"/>
      <c r="C251" s="216" t="s">
        <v>836</v>
      </c>
      <c r="D251" s="216" t="s">
        <v>216</v>
      </c>
      <c r="E251" s="217" t="s">
        <v>2492</v>
      </c>
      <c r="F251" s="218" t="s">
        <v>2493</v>
      </c>
      <c r="G251" s="219" t="s">
        <v>274</v>
      </c>
      <c r="H251" s="220">
        <v>50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43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683</v>
      </c>
      <c r="AT251" s="227" t="s">
        <v>216</v>
      </c>
      <c r="AU251" s="227" t="s">
        <v>221</v>
      </c>
      <c r="AY251" s="20" t="s">
        <v>214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79</v>
      </c>
      <c r="BK251" s="228">
        <f>ROUND(I251*H251,2)</f>
        <v>0</v>
      </c>
      <c r="BL251" s="20" t="s">
        <v>683</v>
      </c>
      <c r="BM251" s="227" t="s">
        <v>1411</v>
      </c>
    </row>
    <row r="252" s="17" customFormat="1" ht="20.88" customHeight="1">
      <c r="A252" s="17"/>
      <c r="B252" s="304"/>
      <c r="C252" s="305"/>
      <c r="D252" s="306" t="s">
        <v>71</v>
      </c>
      <c r="E252" s="306" t="s">
        <v>2494</v>
      </c>
      <c r="F252" s="306" t="s">
        <v>2495</v>
      </c>
      <c r="G252" s="305"/>
      <c r="H252" s="305"/>
      <c r="I252" s="307"/>
      <c r="J252" s="308">
        <f>BK252</f>
        <v>0</v>
      </c>
      <c r="K252" s="305"/>
      <c r="L252" s="309"/>
      <c r="M252" s="310"/>
      <c r="N252" s="311"/>
      <c r="O252" s="311"/>
      <c r="P252" s="312">
        <f>SUM(P253:P255)</f>
        <v>0</v>
      </c>
      <c r="Q252" s="311"/>
      <c r="R252" s="312">
        <f>SUM(R253:R255)</f>
        <v>0</v>
      </c>
      <c r="S252" s="311"/>
      <c r="T252" s="313">
        <f>SUM(T253:T255)</f>
        <v>0</v>
      </c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R252" s="314" t="s">
        <v>79</v>
      </c>
      <c r="AT252" s="315" t="s">
        <v>71</v>
      </c>
      <c r="AU252" s="315" t="s">
        <v>104</v>
      </c>
      <c r="AY252" s="314" t="s">
        <v>214</v>
      </c>
      <c r="BK252" s="316">
        <f>SUM(BK253:BK255)</f>
        <v>0</v>
      </c>
    </row>
    <row r="253" s="2" customFormat="1" ht="16.5" customHeight="1">
      <c r="A253" s="41"/>
      <c r="B253" s="42"/>
      <c r="C253" s="216" t="s">
        <v>459</v>
      </c>
      <c r="D253" s="216" t="s">
        <v>216</v>
      </c>
      <c r="E253" s="217" t="s">
        <v>2496</v>
      </c>
      <c r="F253" s="218" t="s">
        <v>2497</v>
      </c>
      <c r="G253" s="219" t="s">
        <v>274</v>
      </c>
      <c r="H253" s="220">
        <v>1355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683</v>
      </c>
      <c r="AT253" s="227" t="s">
        <v>216</v>
      </c>
      <c r="AU253" s="227" t="s">
        <v>221</v>
      </c>
      <c r="AY253" s="20" t="s">
        <v>214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79</v>
      </c>
      <c r="BK253" s="228">
        <f>ROUND(I253*H253,2)</f>
        <v>0</v>
      </c>
      <c r="BL253" s="20" t="s">
        <v>683</v>
      </c>
      <c r="BM253" s="227" t="s">
        <v>1421</v>
      </c>
    </row>
    <row r="254" s="2" customFormat="1" ht="16.5" customHeight="1">
      <c r="A254" s="41"/>
      <c r="B254" s="42"/>
      <c r="C254" s="216" t="s">
        <v>486</v>
      </c>
      <c r="D254" s="216" t="s">
        <v>216</v>
      </c>
      <c r="E254" s="217" t="s">
        <v>2498</v>
      </c>
      <c r="F254" s="218" t="s">
        <v>2499</v>
      </c>
      <c r="G254" s="219" t="s">
        <v>274</v>
      </c>
      <c r="H254" s="220">
        <v>1635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683</v>
      </c>
      <c r="AT254" s="227" t="s">
        <v>216</v>
      </c>
      <c r="AU254" s="227" t="s">
        <v>221</v>
      </c>
      <c r="AY254" s="20" t="s">
        <v>214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79</v>
      </c>
      <c r="BK254" s="228">
        <f>ROUND(I254*H254,2)</f>
        <v>0</v>
      </c>
      <c r="BL254" s="20" t="s">
        <v>683</v>
      </c>
      <c r="BM254" s="227" t="s">
        <v>1431</v>
      </c>
    </row>
    <row r="255" s="2" customFormat="1" ht="16.5" customHeight="1">
      <c r="A255" s="41"/>
      <c r="B255" s="42"/>
      <c r="C255" s="216" t="s">
        <v>852</v>
      </c>
      <c r="D255" s="216" t="s">
        <v>216</v>
      </c>
      <c r="E255" s="217" t="s">
        <v>2500</v>
      </c>
      <c r="F255" s="218" t="s">
        <v>2501</v>
      </c>
      <c r="G255" s="219" t="s">
        <v>274</v>
      </c>
      <c r="H255" s="220">
        <v>140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43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683</v>
      </c>
      <c r="AT255" s="227" t="s">
        <v>216</v>
      </c>
      <c r="AU255" s="227" t="s">
        <v>221</v>
      </c>
      <c r="AY255" s="20" t="s">
        <v>214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79</v>
      </c>
      <c r="BK255" s="228">
        <f>ROUND(I255*H255,2)</f>
        <v>0</v>
      </c>
      <c r="BL255" s="20" t="s">
        <v>683</v>
      </c>
      <c r="BM255" s="227" t="s">
        <v>1450</v>
      </c>
    </row>
    <row r="256" s="17" customFormat="1" ht="20.88" customHeight="1">
      <c r="A256" s="17"/>
      <c r="B256" s="304"/>
      <c r="C256" s="305"/>
      <c r="D256" s="306" t="s">
        <v>71</v>
      </c>
      <c r="E256" s="306" t="s">
        <v>2502</v>
      </c>
      <c r="F256" s="306" t="s">
        <v>2503</v>
      </c>
      <c r="G256" s="305"/>
      <c r="H256" s="305"/>
      <c r="I256" s="307"/>
      <c r="J256" s="308">
        <f>BK256</f>
        <v>0</v>
      </c>
      <c r="K256" s="305"/>
      <c r="L256" s="309"/>
      <c r="M256" s="310"/>
      <c r="N256" s="311"/>
      <c r="O256" s="311"/>
      <c r="P256" s="312">
        <f>SUM(P257:P261)</f>
        <v>0</v>
      </c>
      <c r="Q256" s="311"/>
      <c r="R256" s="312">
        <f>SUM(R257:R261)</f>
        <v>0</v>
      </c>
      <c r="S256" s="311"/>
      <c r="T256" s="313">
        <f>SUM(T257:T261)</f>
        <v>0</v>
      </c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R256" s="314" t="s">
        <v>79</v>
      </c>
      <c r="AT256" s="315" t="s">
        <v>71</v>
      </c>
      <c r="AU256" s="315" t="s">
        <v>104</v>
      </c>
      <c r="AY256" s="314" t="s">
        <v>214</v>
      </c>
      <c r="BK256" s="316">
        <f>SUM(BK257:BK261)</f>
        <v>0</v>
      </c>
    </row>
    <row r="257" s="2" customFormat="1" ht="16.5" customHeight="1">
      <c r="A257" s="41"/>
      <c r="B257" s="42"/>
      <c r="C257" s="216" t="s">
        <v>857</v>
      </c>
      <c r="D257" s="216" t="s">
        <v>216</v>
      </c>
      <c r="E257" s="217" t="s">
        <v>2504</v>
      </c>
      <c r="F257" s="218" t="s">
        <v>2505</v>
      </c>
      <c r="G257" s="219" t="s">
        <v>274</v>
      </c>
      <c r="H257" s="220">
        <v>4500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43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683</v>
      </c>
      <c r="AT257" s="227" t="s">
        <v>216</v>
      </c>
      <c r="AU257" s="227" t="s">
        <v>221</v>
      </c>
      <c r="AY257" s="20" t="s">
        <v>214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79</v>
      </c>
      <c r="BK257" s="228">
        <f>ROUND(I257*H257,2)</f>
        <v>0</v>
      </c>
      <c r="BL257" s="20" t="s">
        <v>683</v>
      </c>
      <c r="BM257" s="227" t="s">
        <v>1467</v>
      </c>
    </row>
    <row r="258" s="2" customFormat="1" ht="16.5" customHeight="1">
      <c r="A258" s="41"/>
      <c r="B258" s="42"/>
      <c r="C258" s="216" t="s">
        <v>862</v>
      </c>
      <c r="D258" s="216" t="s">
        <v>216</v>
      </c>
      <c r="E258" s="217" t="s">
        <v>2506</v>
      </c>
      <c r="F258" s="218" t="s">
        <v>2507</v>
      </c>
      <c r="G258" s="219" t="s">
        <v>274</v>
      </c>
      <c r="H258" s="220">
        <v>8550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683</v>
      </c>
      <c r="AT258" s="227" t="s">
        <v>216</v>
      </c>
      <c r="AU258" s="227" t="s">
        <v>221</v>
      </c>
      <c r="AY258" s="20" t="s">
        <v>214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79</v>
      </c>
      <c r="BK258" s="228">
        <f>ROUND(I258*H258,2)</f>
        <v>0</v>
      </c>
      <c r="BL258" s="20" t="s">
        <v>683</v>
      </c>
      <c r="BM258" s="227" t="s">
        <v>1480</v>
      </c>
    </row>
    <row r="259" s="2" customFormat="1" ht="16.5" customHeight="1">
      <c r="A259" s="41"/>
      <c r="B259" s="42"/>
      <c r="C259" s="216" t="s">
        <v>866</v>
      </c>
      <c r="D259" s="216" t="s">
        <v>216</v>
      </c>
      <c r="E259" s="217" t="s">
        <v>2508</v>
      </c>
      <c r="F259" s="218" t="s">
        <v>2509</v>
      </c>
      <c r="G259" s="219" t="s">
        <v>274</v>
      </c>
      <c r="H259" s="220">
        <v>350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43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683</v>
      </c>
      <c r="AT259" s="227" t="s">
        <v>216</v>
      </c>
      <c r="AU259" s="227" t="s">
        <v>221</v>
      </c>
      <c r="AY259" s="20" t="s">
        <v>214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79</v>
      </c>
      <c r="BK259" s="228">
        <f>ROUND(I259*H259,2)</f>
        <v>0</v>
      </c>
      <c r="BL259" s="20" t="s">
        <v>683</v>
      </c>
      <c r="BM259" s="227" t="s">
        <v>1494</v>
      </c>
    </row>
    <row r="260" s="2" customFormat="1" ht="16.5" customHeight="1">
      <c r="A260" s="41"/>
      <c r="B260" s="42"/>
      <c r="C260" s="216" t="s">
        <v>872</v>
      </c>
      <c r="D260" s="216" t="s">
        <v>216</v>
      </c>
      <c r="E260" s="217" t="s">
        <v>2510</v>
      </c>
      <c r="F260" s="218" t="s">
        <v>2511</v>
      </c>
      <c r="G260" s="219" t="s">
        <v>274</v>
      </c>
      <c r="H260" s="220">
        <v>140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43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683</v>
      </c>
      <c r="AT260" s="227" t="s">
        <v>216</v>
      </c>
      <c r="AU260" s="227" t="s">
        <v>221</v>
      </c>
      <c r="AY260" s="20" t="s">
        <v>214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79</v>
      </c>
      <c r="BK260" s="228">
        <f>ROUND(I260*H260,2)</f>
        <v>0</v>
      </c>
      <c r="BL260" s="20" t="s">
        <v>683</v>
      </c>
      <c r="BM260" s="227" t="s">
        <v>1512</v>
      </c>
    </row>
    <row r="261" s="2" customFormat="1" ht="16.5" customHeight="1">
      <c r="A261" s="41"/>
      <c r="B261" s="42"/>
      <c r="C261" s="216" t="s">
        <v>877</v>
      </c>
      <c r="D261" s="216" t="s">
        <v>216</v>
      </c>
      <c r="E261" s="217" t="s">
        <v>2512</v>
      </c>
      <c r="F261" s="218" t="s">
        <v>2513</v>
      </c>
      <c r="G261" s="219" t="s">
        <v>274</v>
      </c>
      <c r="H261" s="220">
        <v>140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683</v>
      </c>
      <c r="AT261" s="227" t="s">
        <v>216</v>
      </c>
      <c r="AU261" s="227" t="s">
        <v>221</v>
      </c>
      <c r="AY261" s="20" t="s">
        <v>214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79</v>
      </c>
      <c r="BK261" s="228">
        <f>ROUND(I261*H261,2)</f>
        <v>0</v>
      </c>
      <c r="BL261" s="20" t="s">
        <v>683</v>
      </c>
      <c r="BM261" s="227" t="s">
        <v>1533</v>
      </c>
    </row>
    <row r="262" s="17" customFormat="1" ht="20.88" customHeight="1">
      <c r="A262" s="17"/>
      <c r="B262" s="304"/>
      <c r="C262" s="305"/>
      <c r="D262" s="306" t="s">
        <v>71</v>
      </c>
      <c r="E262" s="306" t="s">
        <v>2514</v>
      </c>
      <c r="F262" s="306" t="s">
        <v>2515</v>
      </c>
      <c r="G262" s="305"/>
      <c r="H262" s="305"/>
      <c r="I262" s="307"/>
      <c r="J262" s="308">
        <f>BK262</f>
        <v>0</v>
      </c>
      <c r="K262" s="305"/>
      <c r="L262" s="309"/>
      <c r="M262" s="310"/>
      <c r="N262" s="311"/>
      <c r="O262" s="311"/>
      <c r="P262" s="312">
        <f>SUM(P263:P264)</f>
        <v>0</v>
      </c>
      <c r="Q262" s="311"/>
      <c r="R262" s="312">
        <f>SUM(R263:R264)</f>
        <v>0</v>
      </c>
      <c r="S262" s="311"/>
      <c r="T262" s="313">
        <f>SUM(T263:T264)</f>
        <v>0</v>
      </c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R262" s="314" t="s">
        <v>79</v>
      </c>
      <c r="AT262" s="315" t="s">
        <v>71</v>
      </c>
      <c r="AU262" s="315" t="s">
        <v>104</v>
      </c>
      <c r="AY262" s="314" t="s">
        <v>214</v>
      </c>
      <c r="BK262" s="316">
        <f>SUM(BK263:BK264)</f>
        <v>0</v>
      </c>
    </row>
    <row r="263" s="2" customFormat="1" ht="16.5" customHeight="1">
      <c r="A263" s="41"/>
      <c r="B263" s="42"/>
      <c r="C263" s="216" t="s">
        <v>884</v>
      </c>
      <c r="D263" s="216" t="s">
        <v>216</v>
      </c>
      <c r="E263" s="217" t="s">
        <v>2516</v>
      </c>
      <c r="F263" s="218" t="s">
        <v>2517</v>
      </c>
      <c r="G263" s="219" t="s">
        <v>274</v>
      </c>
      <c r="H263" s="220">
        <v>150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683</v>
      </c>
      <c r="AT263" s="227" t="s">
        <v>216</v>
      </c>
      <c r="AU263" s="227" t="s">
        <v>221</v>
      </c>
      <c r="AY263" s="20" t="s">
        <v>214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79</v>
      </c>
      <c r="BK263" s="228">
        <f>ROUND(I263*H263,2)</f>
        <v>0</v>
      </c>
      <c r="BL263" s="20" t="s">
        <v>683</v>
      </c>
      <c r="BM263" s="227" t="s">
        <v>1544</v>
      </c>
    </row>
    <row r="264" s="2" customFormat="1" ht="16.5" customHeight="1">
      <c r="A264" s="41"/>
      <c r="B264" s="42"/>
      <c r="C264" s="216" t="s">
        <v>891</v>
      </c>
      <c r="D264" s="216" t="s">
        <v>216</v>
      </c>
      <c r="E264" s="217" t="s">
        <v>2518</v>
      </c>
      <c r="F264" s="218" t="s">
        <v>2519</v>
      </c>
      <c r="G264" s="219" t="s">
        <v>274</v>
      </c>
      <c r="H264" s="220">
        <v>25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683</v>
      </c>
      <c r="AT264" s="227" t="s">
        <v>216</v>
      </c>
      <c r="AU264" s="227" t="s">
        <v>221</v>
      </c>
      <c r="AY264" s="20" t="s">
        <v>214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79</v>
      </c>
      <c r="BK264" s="228">
        <f>ROUND(I264*H264,2)</f>
        <v>0</v>
      </c>
      <c r="BL264" s="20" t="s">
        <v>683</v>
      </c>
      <c r="BM264" s="227" t="s">
        <v>1554</v>
      </c>
    </row>
    <row r="265" s="17" customFormat="1" ht="20.88" customHeight="1">
      <c r="A265" s="17"/>
      <c r="B265" s="304"/>
      <c r="C265" s="305"/>
      <c r="D265" s="306" t="s">
        <v>71</v>
      </c>
      <c r="E265" s="306" t="s">
        <v>2520</v>
      </c>
      <c r="F265" s="306" t="s">
        <v>2521</v>
      </c>
      <c r="G265" s="305"/>
      <c r="H265" s="305"/>
      <c r="I265" s="307"/>
      <c r="J265" s="308">
        <f>BK265</f>
        <v>0</v>
      </c>
      <c r="K265" s="305"/>
      <c r="L265" s="309"/>
      <c r="M265" s="310"/>
      <c r="N265" s="311"/>
      <c r="O265" s="311"/>
      <c r="P265" s="312">
        <f>P266</f>
        <v>0</v>
      </c>
      <c r="Q265" s="311"/>
      <c r="R265" s="312">
        <f>R266</f>
        <v>0</v>
      </c>
      <c r="S265" s="311"/>
      <c r="T265" s="313">
        <f>T266</f>
        <v>0</v>
      </c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R265" s="314" t="s">
        <v>79</v>
      </c>
      <c r="AT265" s="315" t="s">
        <v>71</v>
      </c>
      <c r="AU265" s="315" t="s">
        <v>104</v>
      </c>
      <c r="AY265" s="314" t="s">
        <v>214</v>
      </c>
      <c r="BK265" s="316">
        <f>BK266</f>
        <v>0</v>
      </c>
    </row>
    <row r="266" s="2" customFormat="1" ht="16.5" customHeight="1">
      <c r="A266" s="41"/>
      <c r="B266" s="42"/>
      <c r="C266" s="216" t="s">
        <v>897</v>
      </c>
      <c r="D266" s="216" t="s">
        <v>216</v>
      </c>
      <c r="E266" s="217" t="s">
        <v>2522</v>
      </c>
      <c r="F266" s="218" t="s">
        <v>2523</v>
      </c>
      <c r="G266" s="219" t="s">
        <v>274</v>
      </c>
      <c r="H266" s="220">
        <v>120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43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683</v>
      </c>
      <c r="AT266" s="227" t="s">
        <v>216</v>
      </c>
      <c r="AU266" s="227" t="s">
        <v>221</v>
      </c>
      <c r="AY266" s="20" t="s">
        <v>214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79</v>
      </c>
      <c r="BK266" s="228">
        <f>ROUND(I266*H266,2)</f>
        <v>0</v>
      </c>
      <c r="BL266" s="20" t="s">
        <v>683</v>
      </c>
      <c r="BM266" s="227" t="s">
        <v>1578</v>
      </c>
    </row>
    <row r="267" s="17" customFormat="1" ht="20.88" customHeight="1">
      <c r="A267" s="17"/>
      <c r="B267" s="304"/>
      <c r="C267" s="305"/>
      <c r="D267" s="306" t="s">
        <v>71</v>
      </c>
      <c r="E267" s="306" t="s">
        <v>2524</v>
      </c>
      <c r="F267" s="306" t="s">
        <v>2525</v>
      </c>
      <c r="G267" s="305"/>
      <c r="H267" s="305"/>
      <c r="I267" s="307"/>
      <c r="J267" s="308">
        <f>BK267</f>
        <v>0</v>
      </c>
      <c r="K267" s="305"/>
      <c r="L267" s="309"/>
      <c r="M267" s="310"/>
      <c r="N267" s="311"/>
      <c r="O267" s="311"/>
      <c r="P267" s="312">
        <f>P268</f>
        <v>0</v>
      </c>
      <c r="Q267" s="311"/>
      <c r="R267" s="312">
        <f>R268</f>
        <v>0</v>
      </c>
      <c r="S267" s="311"/>
      <c r="T267" s="313">
        <f>T268</f>
        <v>0</v>
      </c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R267" s="314" t="s">
        <v>79</v>
      </c>
      <c r="AT267" s="315" t="s">
        <v>71</v>
      </c>
      <c r="AU267" s="315" t="s">
        <v>104</v>
      </c>
      <c r="AY267" s="314" t="s">
        <v>214</v>
      </c>
      <c r="BK267" s="316">
        <f>BK268</f>
        <v>0</v>
      </c>
    </row>
    <row r="268" s="2" customFormat="1" ht="16.5" customHeight="1">
      <c r="A268" s="41"/>
      <c r="B268" s="42"/>
      <c r="C268" s="216" t="s">
        <v>903</v>
      </c>
      <c r="D268" s="216" t="s">
        <v>216</v>
      </c>
      <c r="E268" s="217" t="s">
        <v>2526</v>
      </c>
      <c r="F268" s="218" t="s">
        <v>2527</v>
      </c>
      <c r="G268" s="219" t="s">
        <v>274</v>
      </c>
      <c r="H268" s="220">
        <v>16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683</v>
      </c>
      <c r="AT268" s="227" t="s">
        <v>216</v>
      </c>
      <c r="AU268" s="227" t="s">
        <v>221</v>
      </c>
      <c r="AY268" s="20" t="s">
        <v>214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79</v>
      </c>
      <c r="BK268" s="228">
        <f>ROUND(I268*H268,2)</f>
        <v>0</v>
      </c>
      <c r="BL268" s="20" t="s">
        <v>683</v>
      </c>
      <c r="BM268" s="227" t="s">
        <v>1588</v>
      </c>
    </row>
    <row r="269" s="17" customFormat="1" ht="20.88" customHeight="1">
      <c r="A269" s="17"/>
      <c r="B269" s="304"/>
      <c r="C269" s="305"/>
      <c r="D269" s="306" t="s">
        <v>71</v>
      </c>
      <c r="E269" s="306" t="s">
        <v>2528</v>
      </c>
      <c r="F269" s="306" t="s">
        <v>2529</v>
      </c>
      <c r="G269" s="305"/>
      <c r="H269" s="305"/>
      <c r="I269" s="307"/>
      <c r="J269" s="308">
        <f>BK269</f>
        <v>0</v>
      </c>
      <c r="K269" s="305"/>
      <c r="L269" s="309"/>
      <c r="M269" s="310"/>
      <c r="N269" s="311"/>
      <c r="O269" s="311"/>
      <c r="P269" s="312">
        <f>SUM(P270:P275)</f>
        <v>0</v>
      </c>
      <c r="Q269" s="311"/>
      <c r="R269" s="312">
        <f>SUM(R270:R275)</f>
        <v>0</v>
      </c>
      <c r="S269" s="311"/>
      <c r="T269" s="313">
        <f>SUM(T270:T275)</f>
        <v>0</v>
      </c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R269" s="314" t="s">
        <v>79</v>
      </c>
      <c r="AT269" s="315" t="s">
        <v>71</v>
      </c>
      <c r="AU269" s="315" t="s">
        <v>104</v>
      </c>
      <c r="AY269" s="314" t="s">
        <v>214</v>
      </c>
      <c r="BK269" s="316">
        <f>SUM(BK270:BK275)</f>
        <v>0</v>
      </c>
    </row>
    <row r="270" s="2" customFormat="1" ht="16.5" customHeight="1">
      <c r="A270" s="41"/>
      <c r="B270" s="42"/>
      <c r="C270" s="216" t="s">
        <v>909</v>
      </c>
      <c r="D270" s="216" t="s">
        <v>216</v>
      </c>
      <c r="E270" s="217" t="s">
        <v>2530</v>
      </c>
      <c r="F270" s="218" t="s">
        <v>2531</v>
      </c>
      <c r="G270" s="219" t="s">
        <v>274</v>
      </c>
      <c r="H270" s="220">
        <v>300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43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683</v>
      </c>
      <c r="AT270" s="227" t="s">
        <v>216</v>
      </c>
      <c r="AU270" s="227" t="s">
        <v>221</v>
      </c>
      <c r="AY270" s="20" t="s">
        <v>214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79</v>
      </c>
      <c r="BK270" s="228">
        <f>ROUND(I270*H270,2)</f>
        <v>0</v>
      </c>
      <c r="BL270" s="20" t="s">
        <v>683</v>
      </c>
      <c r="BM270" s="227" t="s">
        <v>2532</v>
      </c>
    </row>
    <row r="271" s="2" customFormat="1" ht="16.5" customHeight="1">
      <c r="A271" s="41"/>
      <c r="B271" s="42"/>
      <c r="C271" s="216" t="s">
        <v>914</v>
      </c>
      <c r="D271" s="216" t="s">
        <v>216</v>
      </c>
      <c r="E271" s="217" t="s">
        <v>2533</v>
      </c>
      <c r="F271" s="218" t="s">
        <v>2534</v>
      </c>
      <c r="G271" s="219" t="s">
        <v>274</v>
      </c>
      <c r="H271" s="220">
        <v>85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43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683</v>
      </c>
      <c r="AT271" s="227" t="s">
        <v>216</v>
      </c>
      <c r="AU271" s="227" t="s">
        <v>221</v>
      </c>
      <c r="AY271" s="20" t="s">
        <v>214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79</v>
      </c>
      <c r="BK271" s="228">
        <f>ROUND(I271*H271,2)</f>
        <v>0</v>
      </c>
      <c r="BL271" s="20" t="s">
        <v>683</v>
      </c>
      <c r="BM271" s="227" t="s">
        <v>2535</v>
      </c>
    </row>
    <row r="272" s="2" customFormat="1" ht="16.5" customHeight="1">
      <c r="A272" s="41"/>
      <c r="B272" s="42"/>
      <c r="C272" s="216" t="s">
        <v>921</v>
      </c>
      <c r="D272" s="216" t="s">
        <v>216</v>
      </c>
      <c r="E272" s="217" t="s">
        <v>2536</v>
      </c>
      <c r="F272" s="218" t="s">
        <v>2537</v>
      </c>
      <c r="G272" s="219" t="s">
        <v>274</v>
      </c>
      <c r="H272" s="220">
        <v>180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43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683</v>
      </c>
      <c r="AT272" s="227" t="s">
        <v>216</v>
      </c>
      <c r="AU272" s="227" t="s">
        <v>221</v>
      </c>
      <c r="AY272" s="20" t="s">
        <v>214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79</v>
      </c>
      <c r="BK272" s="228">
        <f>ROUND(I272*H272,2)</f>
        <v>0</v>
      </c>
      <c r="BL272" s="20" t="s">
        <v>683</v>
      </c>
      <c r="BM272" s="227" t="s">
        <v>2538</v>
      </c>
    </row>
    <row r="273" s="2" customFormat="1" ht="16.5" customHeight="1">
      <c r="A273" s="41"/>
      <c r="B273" s="42"/>
      <c r="C273" s="216" t="s">
        <v>926</v>
      </c>
      <c r="D273" s="216" t="s">
        <v>216</v>
      </c>
      <c r="E273" s="217" t="s">
        <v>2539</v>
      </c>
      <c r="F273" s="218" t="s">
        <v>2540</v>
      </c>
      <c r="G273" s="219" t="s">
        <v>274</v>
      </c>
      <c r="H273" s="220">
        <v>90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683</v>
      </c>
      <c r="AT273" s="227" t="s">
        <v>216</v>
      </c>
      <c r="AU273" s="227" t="s">
        <v>221</v>
      </c>
      <c r="AY273" s="20" t="s">
        <v>214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79</v>
      </c>
      <c r="BK273" s="228">
        <f>ROUND(I273*H273,2)</f>
        <v>0</v>
      </c>
      <c r="BL273" s="20" t="s">
        <v>683</v>
      </c>
      <c r="BM273" s="227" t="s">
        <v>2541</v>
      </c>
    </row>
    <row r="274" s="2" customFormat="1" ht="16.5" customHeight="1">
      <c r="A274" s="41"/>
      <c r="B274" s="42"/>
      <c r="C274" s="216" t="s">
        <v>931</v>
      </c>
      <c r="D274" s="216" t="s">
        <v>216</v>
      </c>
      <c r="E274" s="217" t="s">
        <v>2542</v>
      </c>
      <c r="F274" s="218" t="s">
        <v>2543</v>
      </c>
      <c r="G274" s="219" t="s">
        <v>274</v>
      </c>
      <c r="H274" s="220">
        <v>80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43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683</v>
      </c>
      <c r="AT274" s="227" t="s">
        <v>216</v>
      </c>
      <c r="AU274" s="227" t="s">
        <v>221</v>
      </c>
      <c r="AY274" s="20" t="s">
        <v>214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79</v>
      </c>
      <c r="BK274" s="228">
        <f>ROUND(I274*H274,2)</f>
        <v>0</v>
      </c>
      <c r="BL274" s="20" t="s">
        <v>683</v>
      </c>
      <c r="BM274" s="227" t="s">
        <v>2544</v>
      </c>
    </row>
    <row r="275" s="2" customFormat="1" ht="16.5" customHeight="1">
      <c r="A275" s="41"/>
      <c r="B275" s="42"/>
      <c r="C275" s="216" t="s">
        <v>936</v>
      </c>
      <c r="D275" s="216" t="s">
        <v>216</v>
      </c>
      <c r="E275" s="217" t="s">
        <v>2545</v>
      </c>
      <c r="F275" s="218" t="s">
        <v>2546</v>
      </c>
      <c r="G275" s="219" t="s">
        <v>274</v>
      </c>
      <c r="H275" s="220">
        <v>35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43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683</v>
      </c>
      <c r="AT275" s="227" t="s">
        <v>216</v>
      </c>
      <c r="AU275" s="227" t="s">
        <v>221</v>
      </c>
      <c r="AY275" s="20" t="s">
        <v>214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79</v>
      </c>
      <c r="BK275" s="228">
        <f>ROUND(I275*H275,2)</f>
        <v>0</v>
      </c>
      <c r="BL275" s="20" t="s">
        <v>683</v>
      </c>
      <c r="BM275" s="227" t="s">
        <v>2547</v>
      </c>
    </row>
    <row r="276" s="17" customFormat="1" ht="20.88" customHeight="1">
      <c r="A276" s="17"/>
      <c r="B276" s="304"/>
      <c r="C276" s="305"/>
      <c r="D276" s="306" t="s">
        <v>71</v>
      </c>
      <c r="E276" s="306" t="s">
        <v>2548</v>
      </c>
      <c r="F276" s="306" t="s">
        <v>2549</v>
      </c>
      <c r="G276" s="305"/>
      <c r="H276" s="305"/>
      <c r="I276" s="307"/>
      <c r="J276" s="308">
        <f>BK276</f>
        <v>0</v>
      </c>
      <c r="K276" s="305"/>
      <c r="L276" s="309"/>
      <c r="M276" s="310"/>
      <c r="N276" s="311"/>
      <c r="O276" s="311"/>
      <c r="P276" s="312">
        <f>P277</f>
        <v>0</v>
      </c>
      <c r="Q276" s="311"/>
      <c r="R276" s="312">
        <f>R277</f>
        <v>0</v>
      </c>
      <c r="S276" s="311"/>
      <c r="T276" s="313">
        <f>T277</f>
        <v>0</v>
      </c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R276" s="314" t="s">
        <v>79</v>
      </c>
      <c r="AT276" s="315" t="s">
        <v>71</v>
      </c>
      <c r="AU276" s="315" t="s">
        <v>104</v>
      </c>
      <c r="AY276" s="314" t="s">
        <v>214</v>
      </c>
      <c r="BK276" s="316">
        <f>BK277</f>
        <v>0</v>
      </c>
    </row>
    <row r="277" s="2" customFormat="1" ht="16.5" customHeight="1">
      <c r="A277" s="41"/>
      <c r="B277" s="42"/>
      <c r="C277" s="216" t="s">
        <v>941</v>
      </c>
      <c r="D277" s="216" t="s">
        <v>216</v>
      </c>
      <c r="E277" s="217" t="s">
        <v>2550</v>
      </c>
      <c r="F277" s="218" t="s">
        <v>2551</v>
      </c>
      <c r="G277" s="219" t="s">
        <v>2082</v>
      </c>
      <c r="H277" s="220">
        <v>150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43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683</v>
      </c>
      <c r="AT277" s="227" t="s">
        <v>216</v>
      </c>
      <c r="AU277" s="227" t="s">
        <v>221</v>
      </c>
      <c r="AY277" s="20" t="s">
        <v>214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79</v>
      </c>
      <c r="BK277" s="228">
        <f>ROUND(I277*H277,2)</f>
        <v>0</v>
      </c>
      <c r="BL277" s="20" t="s">
        <v>683</v>
      </c>
      <c r="BM277" s="227" t="s">
        <v>2552</v>
      </c>
    </row>
    <row r="278" s="17" customFormat="1" ht="20.88" customHeight="1">
      <c r="A278" s="17"/>
      <c r="B278" s="304"/>
      <c r="C278" s="305"/>
      <c r="D278" s="306" t="s">
        <v>71</v>
      </c>
      <c r="E278" s="306" t="s">
        <v>2553</v>
      </c>
      <c r="F278" s="306" t="s">
        <v>2554</v>
      </c>
      <c r="G278" s="305"/>
      <c r="H278" s="305"/>
      <c r="I278" s="307"/>
      <c r="J278" s="308">
        <f>BK278</f>
        <v>0</v>
      </c>
      <c r="K278" s="305"/>
      <c r="L278" s="309"/>
      <c r="M278" s="310"/>
      <c r="N278" s="311"/>
      <c r="O278" s="311"/>
      <c r="P278" s="312">
        <f>P279</f>
        <v>0</v>
      </c>
      <c r="Q278" s="311"/>
      <c r="R278" s="312">
        <f>R279</f>
        <v>0</v>
      </c>
      <c r="S278" s="311"/>
      <c r="T278" s="313">
        <f>T279</f>
        <v>0</v>
      </c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R278" s="314" t="s">
        <v>79</v>
      </c>
      <c r="AT278" s="315" t="s">
        <v>71</v>
      </c>
      <c r="AU278" s="315" t="s">
        <v>104</v>
      </c>
      <c r="AY278" s="314" t="s">
        <v>214</v>
      </c>
      <c r="BK278" s="316">
        <f>BK279</f>
        <v>0</v>
      </c>
    </row>
    <row r="279" s="2" customFormat="1" ht="16.5" customHeight="1">
      <c r="A279" s="41"/>
      <c r="B279" s="42"/>
      <c r="C279" s="216" t="s">
        <v>948</v>
      </c>
      <c r="D279" s="216" t="s">
        <v>216</v>
      </c>
      <c r="E279" s="217" t="s">
        <v>2555</v>
      </c>
      <c r="F279" s="218" t="s">
        <v>2551</v>
      </c>
      <c r="G279" s="219" t="s">
        <v>2082</v>
      </c>
      <c r="H279" s="220">
        <v>24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43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683</v>
      </c>
      <c r="AT279" s="227" t="s">
        <v>216</v>
      </c>
      <c r="AU279" s="227" t="s">
        <v>221</v>
      </c>
      <c r="AY279" s="20" t="s">
        <v>214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79</v>
      </c>
      <c r="BK279" s="228">
        <f>ROUND(I279*H279,2)</f>
        <v>0</v>
      </c>
      <c r="BL279" s="20" t="s">
        <v>683</v>
      </c>
      <c r="BM279" s="227" t="s">
        <v>2556</v>
      </c>
    </row>
    <row r="280" s="17" customFormat="1" ht="20.88" customHeight="1">
      <c r="A280" s="17"/>
      <c r="B280" s="304"/>
      <c r="C280" s="305"/>
      <c r="D280" s="306" t="s">
        <v>71</v>
      </c>
      <c r="E280" s="306" t="s">
        <v>2557</v>
      </c>
      <c r="F280" s="306" t="s">
        <v>2558</v>
      </c>
      <c r="G280" s="305"/>
      <c r="H280" s="305"/>
      <c r="I280" s="307"/>
      <c r="J280" s="308">
        <f>BK280</f>
        <v>0</v>
      </c>
      <c r="K280" s="305"/>
      <c r="L280" s="309"/>
      <c r="M280" s="310"/>
      <c r="N280" s="311"/>
      <c r="O280" s="311"/>
      <c r="P280" s="312">
        <f>SUM(P281:P282)</f>
        <v>0</v>
      </c>
      <c r="Q280" s="311"/>
      <c r="R280" s="312">
        <f>SUM(R281:R282)</f>
        <v>0</v>
      </c>
      <c r="S280" s="311"/>
      <c r="T280" s="313">
        <f>SUM(T281:T282)</f>
        <v>0</v>
      </c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R280" s="314" t="s">
        <v>79</v>
      </c>
      <c r="AT280" s="315" t="s">
        <v>71</v>
      </c>
      <c r="AU280" s="315" t="s">
        <v>104</v>
      </c>
      <c r="AY280" s="314" t="s">
        <v>214</v>
      </c>
      <c r="BK280" s="316">
        <f>SUM(BK281:BK282)</f>
        <v>0</v>
      </c>
    </row>
    <row r="281" s="2" customFormat="1" ht="16.5" customHeight="1">
      <c r="A281" s="41"/>
      <c r="B281" s="42"/>
      <c r="C281" s="216" t="s">
        <v>954</v>
      </c>
      <c r="D281" s="216" t="s">
        <v>216</v>
      </c>
      <c r="E281" s="217" t="s">
        <v>2559</v>
      </c>
      <c r="F281" s="218" t="s">
        <v>2560</v>
      </c>
      <c r="G281" s="219" t="s">
        <v>2082</v>
      </c>
      <c r="H281" s="220">
        <v>1619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43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683</v>
      </c>
      <c r="AT281" s="227" t="s">
        <v>216</v>
      </c>
      <c r="AU281" s="227" t="s">
        <v>221</v>
      </c>
      <c r="AY281" s="20" t="s">
        <v>214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79</v>
      </c>
      <c r="BK281" s="228">
        <f>ROUND(I281*H281,2)</f>
        <v>0</v>
      </c>
      <c r="BL281" s="20" t="s">
        <v>683</v>
      </c>
      <c r="BM281" s="227" t="s">
        <v>2561</v>
      </c>
    </row>
    <row r="282" s="2" customFormat="1" ht="16.5" customHeight="1">
      <c r="A282" s="41"/>
      <c r="B282" s="42"/>
      <c r="C282" s="216" t="s">
        <v>960</v>
      </c>
      <c r="D282" s="216" t="s">
        <v>216</v>
      </c>
      <c r="E282" s="217" t="s">
        <v>2562</v>
      </c>
      <c r="F282" s="218" t="s">
        <v>2563</v>
      </c>
      <c r="G282" s="219" t="s">
        <v>2082</v>
      </c>
      <c r="H282" s="220">
        <v>39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683</v>
      </c>
      <c r="AT282" s="227" t="s">
        <v>216</v>
      </c>
      <c r="AU282" s="227" t="s">
        <v>221</v>
      </c>
      <c r="AY282" s="20" t="s">
        <v>214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79</v>
      </c>
      <c r="BK282" s="228">
        <f>ROUND(I282*H282,2)</f>
        <v>0</v>
      </c>
      <c r="BL282" s="20" t="s">
        <v>683</v>
      </c>
      <c r="BM282" s="227" t="s">
        <v>2564</v>
      </c>
    </row>
    <row r="283" s="17" customFormat="1" ht="20.88" customHeight="1">
      <c r="A283" s="17"/>
      <c r="B283" s="304"/>
      <c r="C283" s="305"/>
      <c r="D283" s="306" t="s">
        <v>71</v>
      </c>
      <c r="E283" s="306" t="s">
        <v>2565</v>
      </c>
      <c r="F283" s="306" t="s">
        <v>2566</v>
      </c>
      <c r="G283" s="305"/>
      <c r="H283" s="305"/>
      <c r="I283" s="307"/>
      <c r="J283" s="308">
        <f>BK283</f>
        <v>0</v>
      </c>
      <c r="K283" s="305"/>
      <c r="L283" s="309"/>
      <c r="M283" s="310"/>
      <c r="N283" s="311"/>
      <c r="O283" s="311"/>
      <c r="P283" s="312">
        <f>SUM(P284:P286)</f>
        <v>0</v>
      </c>
      <c r="Q283" s="311"/>
      <c r="R283" s="312">
        <f>SUM(R284:R286)</f>
        <v>0</v>
      </c>
      <c r="S283" s="311"/>
      <c r="T283" s="313">
        <f>SUM(T284:T286)</f>
        <v>0</v>
      </c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R283" s="314" t="s">
        <v>79</v>
      </c>
      <c r="AT283" s="315" t="s">
        <v>71</v>
      </c>
      <c r="AU283" s="315" t="s">
        <v>104</v>
      </c>
      <c r="AY283" s="314" t="s">
        <v>214</v>
      </c>
      <c r="BK283" s="316">
        <f>SUM(BK284:BK286)</f>
        <v>0</v>
      </c>
    </row>
    <row r="284" s="2" customFormat="1" ht="16.5" customHeight="1">
      <c r="A284" s="41"/>
      <c r="B284" s="42"/>
      <c r="C284" s="216" t="s">
        <v>965</v>
      </c>
      <c r="D284" s="216" t="s">
        <v>216</v>
      </c>
      <c r="E284" s="217" t="s">
        <v>2567</v>
      </c>
      <c r="F284" s="218" t="s">
        <v>2568</v>
      </c>
      <c r="G284" s="219" t="s">
        <v>274</v>
      </c>
      <c r="H284" s="220">
        <v>800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43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683</v>
      </c>
      <c r="AT284" s="227" t="s">
        <v>216</v>
      </c>
      <c r="AU284" s="227" t="s">
        <v>221</v>
      </c>
      <c r="AY284" s="20" t="s">
        <v>214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79</v>
      </c>
      <c r="BK284" s="228">
        <f>ROUND(I284*H284,2)</f>
        <v>0</v>
      </c>
      <c r="BL284" s="20" t="s">
        <v>683</v>
      </c>
      <c r="BM284" s="227" t="s">
        <v>2569</v>
      </c>
    </row>
    <row r="285" s="2" customFormat="1" ht="16.5" customHeight="1">
      <c r="A285" s="41"/>
      <c r="B285" s="42"/>
      <c r="C285" s="216" t="s">
        <v>970</v>
      </c>
      <c r="D285" s="216" t="s">
        <v>216</v>
      </c>
      <c r="E285" s="217" t="s">
        <v>2570</v>
      </c>
      <c r="F285" s="218" t="s">
        <v>2571</v>
      </c>
      <c r="G285" s="219" t="s">
        <v>274</v>
      </c>
      <c r="H285" s="220">
        <v>400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683</v>
      </c>
      <c r="AT285" s="227" t="s">
        <v>216</v>
      </c>
      <c r="AU285" s="227" t="s">
        <v>221</v>
      </c>
      <c r="AY285" s="20" t="s">
        <v>214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79</v>
      </c>
      <c r="BK285" s="228">
        <f>ROUND(I285*H285,2)</f>
        <v>0</v>
      </c>
      <c r="BL285" s="20" t="s">
        <v>683</v>
      </c>
      <c r="BM285" s="227" t="s">
        <v>2572</v>
      </c>
    </row>
    <row r="286" s="2" customFormat="1" ht="16.5" customHeight="1">
      <c r="A286" s="41"/>
      <c r="B286" s="42"/>
      <c r="C286" s="216" t="s">
        <v>977</v>
      </c>
      <c r="D286" s="216" t="s">
        <v>216</v>
      </c>
      <c r="E286" s="217" t="s">
        <v>2573</v>
      </c>
      <c r="F286" s="218" t="s">
        <v>2574</v>
      </c>
      <c r="G286" s="219" t="s">
        <v>274</v>
      </c>
      <c r="H286" s="220">
        <v>600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683</v>
      </c>
      <c r="AT286" s="227" t="s">
        <v>216</v>
      </c>
      <c r="AU286" s="227" t="s">
        <v>221</v>
      </c>
      <c r="AY286" s="20" t="s">
        <v>214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79</v>
      </c>
      <c r="BK286" s="228">
        <f>ROUND(I286*H286,2)</f>
        <v>0</v>
      </c>
      <c r="BL286" s="20" t="s">
        <v>683</v>
      </c>
      <c r="BM286" s="227" t="s">
        <v>2575</v>
      </c>
    </row>
    <row r="287" s="17" customFormat="1" ht="20.88" customHeight="1">
      <c r="A287" s="17"/>
      <c r="B287" s="304"/>
      <c r="C287" s="305"/>
      <c r="D287" s="306" t="s">
        <v>71</v>
      </c>
      <c r="E287" s="306" t="s">
        <v>2576</v>
      </c>
      <c r="F287" s="306" t="s">
        <v>2577</v>
      </c>
      <c r="G287" s="305"/>
      <c r="H287" s="305"/>
      <c r="I287" s="307"/>
      <c r="J287" s="308">
        <f>BK287</f>
        <v>0</v>
      </c>
      <c r="K287" s="305"/>
      <c r="L287" s="309"/>
      <c r="M287" s="310"/>
      <c r="N287" s="311"/>
      <c r="O287" s="311"/>
      <c r="P287" s="312">
        <f>P288</f>
        <v>0</v>
      </c>
      <c r="Q287" s="311"/>
      <c r="R287" s="312">
        <f>R288</f>
        <v>0</v>
      </c>
      <c r="S287" s="311"/>
      <c r="T287" s="313">
        <f>T288</f>
        <v>0</v>
      </c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R287" s="314" t="s">
        <v>79</v>
      </c>
      <c r="AT287" s="315" t="s">
        <v>71</v>
      </c>
      <c r="AU287" s="315" t="s">
        <v>104</v>
      </c>
      <c r="AY287" s="314" t="s">
        <v>214</v>
      </c>
      <c r="BK287" s="316">
        <f>BK288</f>
        <v>0</v>
      </c>
    </row>
    <row r="288" s="2" customFormat="1" ht="16.5" customHeight="1">
      <c r="A288" s="41"/>
      <c r="B288" s="42"/>
      <c r="C288" s="216" t="s">
        <v>983</v>
      </c>
      <c r="D288" s="216" t="s">
        <v>216</v>
      </c>
      <c r="E288" s="217" t="s">
        <v>2578</v>
      </c>
      <c r="F288" s="218" t="s">
        <v>2579</v>
      </c>
      <c r="G288" s="219" t="s">
        <v>219</v>
      </c>
      <c r="H288" s="220">
        <v>112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683</v>
      </c>
      <c r="AT288" s="227" t="s">
        <v>216</v>
      </c>
      <c r="AU288" s="227" t="s">
        <v>221</v>
      </c>
      <c r="AY288" s="20" t="s">
        <v>214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79</v>
      </c>
      <c r="BK288" s="228">
        <f>ROUND(I288*H288,2)</f>
        <v>0</v>
      </c>
      <c r="BL288" s="20" t="s">
        <v>683</v>
      </c>
      <c r="BM288" s="227" t="s">
        <v>2580</v>
      </c>
    </row>
    <row r="289" s="17" customFormat="1" ht="20.88" customHeight="1">
      <c r="A289" s="17"/>
      <c r="B289" s="304"/>
      <c r="C289" s="305"/>
      <c r="D289" s="306" t="s">
        <v>71</v>
      </c>
      <c r="E289" s="306" t="s">
        <v>2581</v>
      </c>
      <c r="F289" s="306" t="s">
        <v>2582</v>
      </c>
      <c r="G289" s="305"/>
      <c r="H289" s="305"/>
      <c r="I289" s="307"/>
      <c r="J289" s="308">
        <f>BK289</f>
        <v>0</v>
      </c>
      <c r="K289" s="305"/>
      <c r="L289" s="309"/>
      <c r="M289" s="310"/>
      <c r="N289" s="311"/>
      <c r="O289" s="311"/>
      <c r="P289" s="312">
        <f>P290</f>
        <v>0</v>
      </c>
      <c r="Q289" s="311"/>
      <c r="R289" s="312">
        <f>R290</f>
        <v>0</v>
      </c>
      <c r="S289" s="311"/>
      <c r="T289" s="313">
        <f>T290</f>
        <v>0</v>
      </c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R289" s="314" t="s">
        <v>79</v>
      </c>
      <c r="AT289" s="315" t="s">
        <v>71</v>
      </c>
      <c r="AU289" s="315" t="s">
        <v>104</v>
      </c>
      <c r="AY289" s="314" t="s">
        <v>214</v>
      </c>
      <c r="BK289" s="316">
        <f>BK290</f>
        <v>0</v>
      </c>
    </row>
    <row r="290" s="2" customFormat="1" ht="16.5" customHeight="1">
      <c r="A290" s="41"/>
      <c r="B290" s="42"/>
      <c r="C290" s="216" t="s">
        <v>989</v>
      </c>
      <c r="D290" s="216" t="s">
        <v>216</v>
      </c>
      <c r="E290" s="217" t="s">
        <v>2583</v>
      </c>
      <c r="F290" s="218" t="s">
        <v>2584</v>
      </c>
      <c r="G290" s="219" t="s">
        <v>219</v>
      </c>
      <c r="H290" s="220">
        <v>112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683</v>
      </c>
      <c r="AT290" s="227" t="s">
        <v>216</v>
      </c>
      <c r="AU290" s="227" t="s">
        <v>221</v>
      </c>
      <c r="AY290" s="20" t="s">
        <v>214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79</v>
      </c>
      <c r="BK290" s="228">
        <f>ROUND(I290*H290,2)</f>
        <v>0</v>
      </c>
      <c r="BL290" s="20" t="s">
        <v>683</v>
      </c>
      <c r="BM290" s="227" t="s">
        <v>2585</v>
      </c>
    </row>
    <row r="291" s="17" customFormat="1" ht="20.88" customHeight="1">
      <c r="A291" s="17"/>
      <c r="B291" s="304"/>
      <c r="C291" s="305"/>
      <c r="D291" s="306" t="s">
        <v>71</v>
      </c>
      <c r="E291" s="306" t="s">
        <v>2586</v>
      </c>
      <c r="F291" s="306" t="s">
        <v>2587</v>
      </c>
      <c r="G291" s="305"/>
      <c r="H291" s="305"/>
      <c r="I291" s="307"/>
      <c r="J291" s="308">
        <f>BK291</f>
        <v>0</v>
      </c>
      <c r="K291" s="305"/>
      <c r="L291" s="309"/>
      <c r="M291" s="310"/>
      <c r="N291" s="311"/>
      <c r="O291" s="311"/>
      <c r="P291" s="312">
        <f>P292</f>
        <v>0</v>
      </c>
      <c r="Q291" s="311"/>
      <c r="R291" s="312">
        <f>R292</f>
        <v>0</v>
      </c>
      <c r="S291" s="311"/>
      <c r="T291" s="313">
        <f>T292</f>
        <v>0</v>
      </c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R291" s="314" t="s">
        <v>79</v>
      </c>
      <c r="AT291" s="315" t="s">
        <v>71</v>
      </c>
      <c r="AU291" s="315" t="s">
        <v>104</v>
      </c>
      <c r="AY291" s="314" t="s">
        <v>214</v>
      </c>
      <c r="BK291" s="316">
        <f>BK292</f>
        <v>0</v>
      </c>
    </row>
    <row r="292" s="2" customFormat="1" ht="16.5" customHeight="1">
      <c r="A292" s="41"/>
      <c r="B292" s="42"/>
      <c r="C292" s="216" t="s">
        <v>994</v>
      </c>
      <c r="D292" s="216" t="s">
        <v>216</v>
      </c>
      <c r="E292" s="217" t="s">
        <v>2588</v>
      </c>
      <c r="F292" s="218" t="s">
        <v>2589</v>
      </c>
      <c r="G292" s="219" t="s">
        <v>282</v>
      </c>
      <c r="H292" s="220">
        <v>5.2000000000000002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43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683</v>
      </c>
      <c r="AT292" s="227" t="s">
        <v>216</v>
      </c>
      <c r="AU292" s="227" t="s">
        <v>221</v>
      </c>
      <c r="AY292" s="20" t="s">
        <v>214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79</v>
      </c>
      <c r="BK292" s="228">
        <f>ROUND(I292*H292,2)</f>
        <v>0</v>
      </c>
      <c r="BL292" s="20" t="s">
        <v>683</v>
      </c>
      <c r="BM292" s="227" t="s">
        <v>2590</v>
      </c>
    </row>
    <row r="293" s="17" customFormat="1" ht="20.88" customHeight="1">
      <c r="A293" s="17"/>
      <c r="B293" s="304"/>
      <c r="C293" s="305"/>
      <c r="D293" s="306" t="s">
        <v>71</v>
      </c>
      <c r="E293" s="306" t="s">
        <v>2591</v>
      </c>
      <c r="F293" s="306" t="s">
        <v>2592</v>
      </c>
      <c r="G293" s="305"/>
      <c r="H293" s="305"/>
      <c r="I293" s="307"/>
      <c r="J293" s="308">
        <f>BK293</f>
        <v>0</v>
      </c>
      <c r="K293" s="305"/>
      <c r="L293" s="309"/>
      <c r="M293" s="310"/>
      <c r="N293" s="311"/>
      <c r="O293" s="311"/>
      <c r="P293" s="312">
        <f>SUM(P294:P295)</f>
        <v>0</v>
      </c>
      <c r="Q293" s="311"/>
      <c r="R293" s="312">
        <f>SUM(R294:R295)</f>
        <v>0</v>
      </c>
      <c r="S293" s="311"/>
      <c r="T293" s="313">
        <f>SUM(T294:T295)</f>
        <v>0</v>
      </c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R293" s="314" t="s">
        <v>79</v>
      </c>
      <c r="AT293" s="315" t="s">
        <v>71</v>
      </c>
      <c r="AU293" s="315" t="s">
        <v>104</v>
      </c>
      <c r="AY293" s="314" t="s">
        <v>214</v>
      </c>
      <c r="BK293" s="316">
        <f>SUM(BK294:BK295)</f>
        <v>0</v>
      </c>
    </row>
    <row r="294" s="2" customFormat="1" ht="16.5" customHeight="1">
      <c r="A294" s="41"/>
      <c r="B294" s="42"/>
      <c r="C294" s="216" t="s">
        <v>1000</v>
      </c>
      <c r="D294" s="216" t="s">
        <v>216</v>
      </c>
      <c r="E294" s="217" t="s">
        <v>2593</v>
      </c>
      <c r="F294" s="218" t="s">
        <v>2594</v>
      </c>
      <c r="G294" s="219" t="s">
        <v>498</v>
      </c>
      <c r="H294" s="220">
        <v>1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683</v>
      </c>
      <c r="AT294" s="227" t="s">
        <v>216</v>
      </c>
      <c r="AU294" s="227" t="s">
        <v>221</v>
      </c>
      <c r="AY294" s="20" t="s">
        <v>214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79</v>
      </c>
      <c r="BK294" s="228">
        <f>ROUND(I294*H294,2)</f>
        <v>0</v>
      </c>
      <c r="BL294" s="20" t="s">
        <v>683</v>
      </c>
      <c r="BM294" s="227" t="s">
        <v>2595</v>
      </c>
    </row>
    <row r="295" s="2" customFormat="1" ht="16.5" customHeight="1">
      <c r="A295" s="41"/>
      <c r="B295" s="42"/>
      <c r="C295" s="216" t="s">
        <v>1005</v>
      </c>
      <c r="D295" s="216" t="s">
        <v>216</v>
      </c>
      <c r="E295" s="217" t="s">
        <v>2596</v>
      </c>
      <c r="F295" s="218" t="s">
        <v>2597</v>
      </c>
      <c r="G295" s="219" t="s">
        <v>498</v>
      </c>
      <c r="H295" s="220">
        <v>1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43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683</v>
      </c>
      <c r="AT295" s="227" t="s">
        <v>216</v>
      </c>
      <c r="AU295" s="227" t="s">
        <v>221</v>
      </c>
      <c r="AY295" s="20" t="s">
        <v>214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79</v>
      </c>
      <c r="BK295" s="228">
        <f>ROUND(I295*H295,2)</f>
        <v>0</v>
      </c>
      <c r="BL295" s="20" t="s">
        <v>683</v>
      </c>
      <c r="BM295" s="227" t="s">
        <v>2598</v>
      </c>
    </row>
    <row r="296" s="17" customFormat="1" ht="20.88" customHeight="1">
      <c r="A296" s="17"/>
      <c r="B296" s="304"/>
      <c r="C296" s="305"/>
      <c r="D296" s="306" t="s">
        <v>71</v>
      </c>
      <c r="E296" s="306" t="s">
        <v>2599</v>
      </c>
      <c r="F296" s="306" t="s">
        <v>2600</v>
      </c>
      <c r="G296" s="305"/>
      <c r="H296" s="305"/>
      <c r="I296" s="307"/>
      <c r="J296" s="308">
        <f>BK296</f>
        <v>0</v>
      </c>
      <c r="K296" s="305"/>
      <c r="L296" s="309"/>
      <c r="M296" s="310"/>
      <c r="N296" s="311"/>
      <c r="O296" s="311"/>
      <c r="P296" s="312">
        <f>P297</f>
        <v>0</v>
      </c>
      <c r="Q296" s="311"/>
      <c r="R296" s="312">
        <f>R297</f>
        <v>0</v>
      </c>
      <c r="S296" s="311"/>
      <c r="T296" s="313">
        <f>T297</f>
        <v>0</v>
      </c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R296" s="314" t="s">
        <v>79</v>
      </c>
      <c r="AT296" s="315" t="s">
        <v>71</v>
      </c>
      <c r="AU296" s="315" t="s">
        <v>104</v>
      </c>
      <c r="AY296" s="314" t="s">
        <v>214</v>
      </c>
      <c r="BK296" s="316">
        <f>BK297</f>
        <v>0</v>
      </c>
    </row>
    <row r="297" s="2" customFormat="1" ht="16.5" customHeight="1">
      <c r="A297" s="41"/>
      <c r="B297" s="42"/>
      <c r="C297" s="216" t="s">
        <v>1011</v>
      </c>
      <c r="D297" s="216" t="s">
        <v>216</v>
      </c>
      <c r="E297" s="217" t="s">
        <v>2601</v>
      </c>
      <c r="F297" s="218" t="s">
        <v>2602</v>
      </c>
      <c r="G297" s="219" t="s">
        <v>2229</v>
      </c>
      <c r="H297" s="220">
        <v>24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683</v>
      </c>
      <c r="AT297" s="227" t="s">
        <v>216</v>
      </c>
      <c r="AU297" s="227" t="s">
        <v>221</v>
      </c>
      <c r="AY297" s="20" t="s">
        <v>214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79</v>
      </c>
      <c r="BK297" s="228">
        <f>ROUND(I297*H297,2)</f>
        <v>0</v>
      </c>
      <c r="BL297" s="20" t="s">
        <v>683</v>
      </c>
      <c r="BM297" s="227" t="s">
        <v>2603</v>
      </c>
    </row>
    <row r="298" s="12" customFormat="1" ht="20.88" customHeight="1">
      <c r="A298" s="12"/>
      <c r="B298" s="200"/>
      <c r="C298" s="201"/>
      <c r="D298" s="202" t="s">
        <v>71</v>
      </c>
      <c r="E298" s="214" t="s">
        <v>2604</v>
      </c>
      <c r="F298" s="214" t="s">
        <v>2605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P299+P300+P302+P304+P306</f>
        <v>0</v>
      </c>
      <c r="Q298" s="208"/>
      <c r="R298" s="209">
        <f>R299+R300+R302+R304+R306</f>
        <v>0</v>
      </c>
      <c r="S298" s="208"/>
      <c r="T298" s="210">
        <f>T299+T300+T302+T304+T306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1" t="s">
        <v>79</v>
      </c>
      <c r="AT298" s="212" t="s">
        <v>71</v>
      </c>
      <c r="AU298" s="212" t="s">
        <v>81</v>
      </c>
      <c r="AY298" s="211" t="s">
        <v>214</v>
      </c>
      <c r="BK298" s="213">
        <f>BK299+BK300+BK302+BK304+BK306</f>
        <v>0</v>
      </c>
    </row>
    <row r="299" s="2" customFormat="1" ht="16.5" customHeight="1">
      <c r="A299" s="41"/>
      <c r="B299" s="42"/>
      <c r="C299" s="216" t="s">
        <v>1017</v>
      </c>
      <c r="D299" s="216" t="s">
        <v>216</v>
      </c>
      <c r="E299" s="217" t="s">
        <v>2606</v>
      </c>
      <c r="F299" s="218" t="s">
        <v>2607</v>
      </c>
      <c r="G299" s="219" t="s">
        <v>2082</v>
      </c>
      <c r="H299" s="220">
        <v>6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43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683</v>
      </c>
      <c r="AT299" s="227" t="s">
        <v>216</v>
      </c>
      <c r="AU299" s="227" t="s">
        <v>104</v>
      </c>
      <c r="AY299" s="20" t="s">
        <v>214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79</v>
      </c>
      <c r="BK299" s="228">
        <f>ROUND(I299*H299,2)</f>
        <v>0</v>
      </c>
      <c r="BL299" s="20" t="s">
        <v>683</v>
      </c>
      <c r="BM299" s="227" t="s">
        <v>2608</v>
      </c>
    </row>
    <row r="300" s="17" customFormat="1" ht="20.88" customHeight="1">
      <c r="A300" s="17"/>
      <c r="B300" s="304"/>
      <c r="C300" s="305"/>
      <c r="D300" s="306" t="s">
        <v>71</v>
      </c>
      <c r="E300" s="306" t="s">
        <v>2609</v>
      </c>
      <c r="F300" s="306" t="s">
        <v>2610</v>
      </c>
      <c r="G300" s="305"/>
      <c r="H300" s="305"/>
      <c r="I300" s="307"/>
      <c r="J300" s="308">
        <f>BK300</f>
        <v>0</v>
      </c>
      <c r="K300" s="305"/>
      <c r="L300" s="309"/>
      <c r="M300" s="310"/>
      <c r="N300" s="311"/>
      <c r="O300" s="311"/>
      <c r="P300" s="312">
        <f>P301</f>
        <v>0</v>
      </c>
      <c r="Q300" s="311"/>
      <c r="R300" s="312">
        <f>R301</f>
        <v>0</v>
      </c>
      <c r="S300" s="311"/>
      <c r="T300" s="313">
        <f>T301</f>
        <v>0</v>
      </c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R300" s="314" t="s">
        <v>79</v>
      </c>
      <c r="AT300" s="315" t="s">
        <v>71</v>
      </c>
      <c r="AU300" s="315" t="s">
        <v>104</v>
      </c>
      <c r="AY300" s="314" t="s">
        <v>214</v>
      </c>
      <c r="BK300" s="316">
        <f>BK301</f>
        <v>0</v>
      </c>
    </row>
    <row r="301" s="2" customFormat="1" ht="16.5" customHeight="1">
      <c r="A301" s="41"/>
      <c r="B301" s="42"/>
      <c r="C301" s="216" t="s">
        <v>1022</v>
      </c>
      <c r="D301" s="216" t="s">
        <v>216</v>
      </c>
      <c r="E301" s="217" t="s">
        <v>2611</v>
      </c>
      <c r="F301" s="218" t="s">
        <v>2612</v>
      </c>
      <c r="G301" s="219" t="s">
        <v>274</v>
      </c>
      <c r="H301" s="220">
        <v>3860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683</v>
      </c>
      <c r="AT301" s="227" t="s">
        <v>216</v>
      </c>
      <c r="AU301" s="227" t="s">
        <v>221</v>
      </c>
      <c r="AY301" s="20" t="s">
        <v>214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79</v>
      </c>
      <c r="BK301" s="228">
        <f>ROUND(I301*H301,2)</f>
        <v>0</v>
      </c>
      <c r="BL301" s="20" t="s">
        <v>683</v>
      </c>
      <c r="BM301" s="227" t="s">
        <v>2613</v>
      </c>
    </row>
    <row r="302" s="17" customFormat="1" ht="20.88" customHeight="1">
      <c r="A302" s="17"/>
      <c r="B302" s="304"/>
      <c r="C302" s="305"/>
      <c r="D302" s="306" t="s">
        <v>71</v>
      </c>
      <c r="E302" s="306" t="s">
        <v>2614</v>
      </c>
      <c r="F302" s="306" t="s">
        <v>2615</v>
      </c>
      <c r="G302" s="305"/>
      <c r="H302" s="305"/>
      <c r="I302" s="307"/>
      <c r="J302" s="308">
        <f>BK302</f>
        <v>0</v>
      </c>
      <c r="K302" s="305"/>
      <c r="L302" s="309"/>
      <c r="M302" s="310"/>
      <c r="N302" s="311"/>
      <c r="O302" s="311"/>
      <c r="P302" s="312">
        <f>P303</f>
        <v>0</v>
      </c>
      <c r="Q302" s="311"/>
      <c r="R302" s="312">
        <f>R303</f>
        <v>0</v>
      </c>
      <c r="S302" s="311"/>
      <c r="T302" s="313">
        <f>T303</f>
        <v>0</v>
      </c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R302" s="314" t="s">
        <v>79</v>
      </c>
      <c r="AT302" s="315" t="s">
        <v>71</v>
      </c>
      <c r="AU302" s="315" t="s">
        <v>104</v>
      </c>
      <c r="AY302" s="314" t="s">
        <v>214</v>
      </c>
      <c r="BK302" s="316">
        <f>BK303</f>
        <v>0</v>
      </c>
    </row>
    <row r="303" s="2" customFormat="1" ht="16.5" customHeight="1">
      <c r="A303" s="41"/>
      <c r="B303" s="42"/>
      <c r="C303" s="216" t="s">
        <v>1028</v>
      </c>
      <c r="D303" s="216" t="s">
        <v>216</v>
      </c>
      <c r="E303" s="217" t="s">
        <v>2616</v>
      </c>
      <c r="F303" s="218" t="s">
        <v>2617</v>
      </c>
      <c r="G303" s="219" t="s">
        <v>2082</v>
      </c>
      <c r="H303" s="220">
        <v>620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43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683</v>
      </c>
      <c r="AT303" s="227" t="s">
        <v>216</v>
      </c>
      <c r="AU303" s="227" t="s">
        <v>221</v>
      </c>
      <c r="AY303" s="20" t="s">
        <v>214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79</v>
      </c>
      <c r="BK303" s="228">
        <f>ROUND(I303*H303,2)</f>
        <v>0</v>
      </c>
      <c r="BL303" s="20" t="s">
        <v>683</v>
      </c>
      <c r="BM303" s="227" t="s">
        <v>2618</v>
      </c>
    </row>
    <row r="304" s="17" customFormat="1" ht="20.88" customHeight="1">
      <c r="A304" s="17"/>
      <c r="B304" s="304"/>
      <c r="C304" s="305"/>
      <c r="D304" s="306" t="s">
        <v>71</v>
      </c>
      <c r="E304" s="306" t="s">
        <v>2619</v>
      </c>
      <c r="F304" s="306" t="s">
        <v>2620</v>
      </c>
      <c r="G304" s="305"/>
      <c r="H304" s="305"/>
      <c r="I304" s="307"/>
      <c r="J304" s="308">
        <f>BK304</f>
        <v>0</v>
      </c>
      <c r="K304" s="305"/>
      <c r="L304" s="309"/>
      <c r="M304" s="310"/>
      <c r="N304" s="311"/>
      <c r="O304" s="311"/>
      <c r="P304" s="312">
        <f>P305</f>
        <v>0</v>
      </c>
      <c r="Q304" s="311"/>
      <c r="R304" s="312">
        <f>R305</f>
        <v>0</v>
      </c>
      <c r="S304" s="311"/>
      <c r="T304" s="313">
        <f>T305</f>
        <v>0</v>
      </c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R304" s="314" t="s">
        <v>79</v>
      </c>
      <c r="AT304" s="315" t="s">
        <v>71</v>
      </c>
      <c r="AU304" s="315" t="s">
        <v>104</v>
      </c>
      <c r="AY304" s="314" t="s">
        <v>214</v>
      </c>
      <c r="BK304" s="316">
        <f>BK305</f>
        <v>0</v>
      </c>
    </row>
    <row r="305" s="2" customFormat="1" ht="16.5" customHeight="1">
      <c r="A305" s="41"/>
      <c r="B305" s="42"/>
      <c r="C305" s="216" t="s">
        <v>1033</v>
      </c>
      <c r="D305" s="216" t="s">
        <v>216</v>
      </c>
      <c r="E305" s="217" t="s">
        <v>2621</v>
      </c>
      <c r="F305" s="218" t="s">
        <v>2622</v>
      </c>
      <c r="G305" s="219" t="s">
        <v>2082</v>
      </c>
      <c r="H305" s="220">
        <v>326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43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683</v>
      </c>
      <c r="AT305" s="227" t="s">
        <v>216</v>
      </c>
      <c r="AU305" s="227" t="s">
        <v>221</v>
      </c>
      <c r="AY305" s="20" t="s">
        <v>214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79</v>
      </c>
      <c r="BK305" s="228">
        <f>ROUND(I305*H305,2)</f>
        <v>0</v>
      </c>
      <c r="BL305" s="20" t="s">
        <v>683</v>
      </c>
      <c r="BM305" s="227" t="s">
        <v>2623</v>
      </c>
    </row>
    <row r="306" s="17" customFormat="1" ht="20.88" customHeight="1">
      <c r="A306" s="17"/>
      <c r="B306" s="304"/>
      <c r="C306" s="305"/>
      <c r="D306" s="306" t="s">
        <v>71</v>
      </c>
      <c r="E306" s="306" t="s">
        <v>2624</v>
      </c>
      <c r="F306" s="306" t="s">
        <v>2625</v>
      </c>
      <c r="G306" s="305"/>
      <c r="H306" s="305"/>
      <c r="I306" s="307"/>
      <c r="J306" s="308">
        <f>BK306</f>
        <v>0</v>
      </c>
      <c r="K306" s="305"/>
      <c r="L306" s="309"/>
      <c r="M306" s="310"/>
      <c r="N306" s="311"/>
      <c r="O306" s="311"/>
      <c r="P306" s="312">
        <f>P307</f>
        <v>0</v>
      </c>
      <c r="Q306" s="311"/>
      <c r="R306" s="312">
        <f>R307</f>
        <v>0</v>
      </c>
      <c r="S306" s="311"/>
      <c r="T306" s="313">
        <f>T307</f>
        <v>0</v>
      </c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R306" s="314" t="s">
        <v>79</v>
      </c>
      <c r="AT306" s="315" t="s">
        <v>71</v>
      </c>
      <c r="AU306" s="315" t="s">
        <v>104</v>
      </c>
      <c r="AY306" s="314" t="s">
        <v>214</v>
      </c>
      <c r="BK306" s="316">
        <f>BK307</f>
        <v>0</v>
      </c>
    </row>
    <row r="307" s="2" customFormat="1" ht="16.5" customHeight="1">
      <c r="A307" s="41"/>
      <c r="B307" s="42"/>
      <c r="C307" s="216" t="s">
        <v>1038</v>
      </c>
      <c r="D307" s="216" t="s">
        <v>216</v>
      </c>
      <c r="E307" s="217" t="s">
        <v>2626</v>
      </c>
      <c r="F307" s="218" t="s">
        <v>2627</v>
      </c>
      <c r="G307" s="219" t="s">
        <v>2082</v>
      </c>
      <c r="H307" s="220">
        <v>498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683</v>
      </c>
      <c r="AT307" s="227" t="s">
        <v>216</v>
      </c>
      <c r="AU307" s="227" t="s">
        <v>221</v>
      </c>
      <c r="AY307" s="20" t="s">
        <v>214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79</v>
      </c>
      <c r="BK307" s="228">
        <f>ROUND(I307*H307,2)</f>
        <v>0</v>
      </c>
      <c r="BL307" s="20" t="s">
        <v>683</v>
      </c>
      <c r="BM307" s="227" t="s">
        <v>2628</v>
      </c>
    </row>
    <row r="308" s="12" customFormat="1" ht="20.88" customHeight="1">
      <c r="A308" s="12"/>
      <c r="B308" s="200"/>
      <c r="C308" s="201"/>
      <c r="D308" s="202" t="s">
        <v>71</v>
      </c>
      <c r="E308" s="214" t="s">
        <v>2629</v>
      </c>
      <c r="F308" s="214" t="s">
        <v>2630</v>
      </c>
      <c r="G308" s="201"/>
      <c r="H308" s="201"/>
      <c r="I308" s="204"/>
      <c r="J308" s="215">
        <f>BK308</f>
        <v>0</v>
      </c>
      <c r="K308" s="201"/>
      <c r="L308" s="206"/>
      <c r="M308" s="207"/>
      <c r="N308" s="208"/>
      <c r="O308" s="208"/>
      <c r="P308" s="209">
        <f>SUM(P309:P311)</f>
        <v>0</v>
      </c>
      <c r="Q308" s="208"/>
      <c r="R308" s="209">
        <f>SUM(R309:R311)</f>
        <v>0</v>
      </c>
      <c r="S308" s="208"/>
      <c r="T308" s="210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1" t="s">
        <v>79</v>
      </c>
      <c r="AT308" s="212" t="s">
        <v>71</v>
      </c>
      <c r="AU308" s="212" t="s">
        <v>81</v>
      </c>
      <c r="AY308" s="211" t="s">
        <v>214</v>
      </c>
      <c r="BK308" s="213">
        <f>SUM(BK309:BK311)</f>
        <v>0</v>
      </c>
    </row>
    <row r="309" s="2" customFormat="1" ht="16.5" customHeight="1">
      <c r="A309" s="41"/>
      <c r="B309" s="42"/>
      <c r="C309" s="216" t="s">
        <v>1043</v>
      </c>
      <c r="D309" s="216" t="s">
        <v>216</v>
      </c>
      <c r="E309" s="217" t="s">
        <v>2631</v>
      </c>
      <c r="F309" s="218" t="s">
        <v>2632</v>
      </c>
      <c r="G309" s="219" t="s">
        <v>258</v>
      </c>
      <c r="H309" s="220">
        <v>1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683</v>
      </c>
      <c r="AT309" s="227" t="s">
        <v>216</v>
      </c>
      <c r="AU309" s="227" t="s">
        <v>104</v>
      </c>
      <c r="AY309" s="20" t="s">
        <v>214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79</v>
      </c>
      <c r="BK309" s="228">
        <f>ROUND(I309*H309,2)</f>
        <v>0</v>
      </c>
      <c r="BL309" s="20" t="s">
        <v>683</v>
      </c>
      <c r="BM309" s="227" t="s">
        <v>2633</v>
      </c>
    </row>
    <row r="310" s="2" customFormat="1" ht="16.5" customHeight="1">
      <c r="A310" s="41"/>
      <c r="B310" s="42"/>
      <c r="C310" s="216" t="s">
        <v>1048</v>
      </c>
      <c r="D310" s="216" t="s">
        <v>216</v>
      </c>
      <c r="E310" s="217" t="s">
        <v>2634</v>
      </c>
      <c r="F310" s="218" t="s">
        <v>2635</v>
      </c>
      <c r="G310" s="219" t="s">
        <v>258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43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683</v>
      </c>
      <c r="AT310" s="227" t="s">
        <v>216</v>
      </c>
      <c r="AU310" s="227" t="s">
        <v>104</v>
      </c>
      <c r="AY310" s="20" t="s">
        <v>214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79</v>
      </c>
      <c r="BK310" s="228">
        <f>ROUND(I310*H310,2)</f>
        <v>0</v>
      </c>
      <c r="BL310" s="20" t="s">
        <v>683</v>
      </c>
      <c r="BM310" s="227" t="s">
        <v>2636</v>
      </c>
    </row>
    <row r="311" s="2" customFormat="1" ht="16.5" customHeight="1">
      <c r="A311" s="41"/>
      <c r="B311" s="42"/>
      <c r="C311" s="216" t="s">
        <v>1052</v>
      </c>
      <c r="D311" s="216" t="s">
        <v>216</v>
      </c>
      <c r="E311" s="217" t="s">
        <v>2637</v>
      </c>
      <c r="F311" s="218" t="s">
        <v>2638</v>
      </c>
      <c r="G311" s="219" t="s">
        <v>258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300" t="s">
        <v>19</v>
      </c>
      <c r="N311" s="301" t="s">
        <v>43</v>
      </c>
      <c r="O311" s="298"/>
      <c r="P311" s="302">
        <f>O311*H311</f>
        <v>0</v>
      </c>
      <c r="Q311" s="302">
        <v>0</v>
      </c>
      <c r="R311" s="302">
        <f>Q311*H311</f>
        <v>0</v>
      </c>
      <c r="S311" s="302">
        <v>0</v>
      </c>
      <c r="T311" s="303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683</v>
      </c>
      <c r="AT311" s="227" t="s">
        <v>216</v>
      </c>
      <c r="AU311" s="227" t="s">
        <v>104</v>
      </c>
      <c r="AY311" s="20" t="s">
        <v>214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79</v>
      </c>
      <c r="BK311" s="228">
        <f>ROUND(I311*H311,2)</f>
        <v>0</v>
      </c>
      <c r="BL311" s="20" t="s">
        <v>683</v>
      </c>
      <c r="BM311" s="227" t="s">
        <v>2639</v>
      </c>
    </row>
    <row r="312" s="2" customFormat="1" ht="6.96" customHeight="1">
      <c r="A312" s="41"/>
      <c r="B312" s="62"/>
      <c r="C312" s="63"/>
      <c r="D312" s="63"/>
      <c r="E312" s="63"/>
      <c r="F312" s="63"/>
      <c r="G312" s="63"/>
      <c r="H312" s="63"/>
      <c r="I312" s="63"/>
      <c r="J312" s="63"/>
      <c r="K312" s="63"/>
      <c r="L312" s="47"/>
      <c r="M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</row>
  </sheetData>
  <sheetProtection sheet="1" autoFilter="0" formatColumns="0" formatRows="0" objects="1" scenarios="1" spinCount="100000" saltValue="c8c57oq6hOl9sZwq/CZ09l1pkgcPxLy5XHJxqybUGQI+DgKttMofFT7mRcBYgdYM6HFXbpgUd+Nx7Wpy6xckjA==" hashValue="9v4/l/FPleKWYlk/+m7NoJ48gUhUIBJ53GxR5WAqR7xOdMdGeII0mqO3alLdR6XuOjI6DxaGj8xBFDg1wN3r9Q==" algorithmName="SHA-512" password="CEE1"/>
  <autoFilter ref="C131:K3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 s="1" customFormat="1" ht="12" customHeight="1">
      <c r="B8" s="23"/>
      <c r="D8" s="146" t="s">
        <v>158</v>
      </c>
      <c r="L8" s="23"/>
    </row>
    <row r="9" s="2" customFormat="1" ht="16.5" customHeight="1">
      <c r="A9" s="41"/>
      <c r="B9" s="47"/>
      <c r="C9" s="41"/>
      <c r="D9" s="41"/>
      <c r="E9" s="147" t="s">
        <v>159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160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2640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21. 2. 2023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34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2240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ROUND(J101,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ROUND((SUM(BE101:BE140)),  2)</f>
        <v>0</v>
      </c>
      <c r="G35" s="41"/>
      <c r="H35" s="41"/>
      <c r="I35" s="161">
        <v>0.20999999999999999</v>
      </c>
      <c r="J35" s="160">
        <f>ROUND(((SUM(BE101:BE140))*I35),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ROUND((SUM(BF101:BF140)),  2)</f>
        <v>0</v>
      </c>
      <c r="G36" s="41"/>
      <c r="H36" s="41"/>
      <c r="I36" s="161">
        <v>0.14999999999999999</v>
      </c>
      <c r="J36" s="160">
        <f>ROUND(((SUM(BF101:BF140))*I36),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ROUND((SUM(BG101:BG140)),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ROUND((SUM(BH101:BH140)),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ROUND((SUM(BI101:BI140)),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SUPŠ Jihlava - Helenín - rekonstrukce DM (NEUZNATELNÉ NÁKLADY)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159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160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D.1.4.D - 1 - vnější ochrana před bleskem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 - Helenín</v>
      </c>
      <c r="G56" s="43"/>
      <c r="H56" s="43"/>
      <c r="I56" s="35" t="s">
        <v>23</v>
      </c>
      <c r="J56" s="75" t="str">
        <f>IF(J14="","",J14)</f>
        <v>21. 2. 2023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Kraj Vysočina, Žižkova 57/1882, 58733 Jihlava</v>
      </c>
      <c r="G58" s="43"/>
      <c r="H58" s="43"/>
      <c r="I58" s="35" t="s">
        <v>31</v>
      </c>
      <c r="J58" s="39" t="str">
        <f>E23</f>
        <v>Obchodní projekt Jihlava, spol.s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Ing.Zbyněk Pecina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163</v>
      </c>
      <c r="D61" s="175"/>
      <c r="E61" s="175"/>
      <c r="F61" s="175"/>
      <c r="G61" s="175"/>
      <c r="H61" s="175"/>
      <c r="I61" s="175"/>
      <c r="J61" s="176" t="s">
        <v>164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J101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165</v>
      </c>
    </row>
    <row r="64" s="9" customFormat="1" ht="24.96" customHeight="1">
      <c r="A64" s="9"/>
      <c r="B64" s="178"/>
      <c r="C64" s="179"/>
      <c r="D64" s="180" t="s">
        <v>2641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2642</v>
      </c>
      <c r="E65" s="186"/>
      <c r="F65" s="186"/>
      <c r="G65" s="186"/>
      <c r="H65" s="186"/>
      <c r="I65" s="186"/>
      <c r="J65" s="187">
        <f>J103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2643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2644</v>
      </c>
      <c r="E67" s="186"/>
      <c r="F67" s="186"/>
      <c r="G67" s="186"/>
      <c r="H67" s="186"/>
      <c r="I67" s="186"/>
      <c r="J67" s="187">
        <f>J107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2645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2646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2647</v>
      </c>
      <c r="E70" s="186"/>
      <c r="F70" s="186"/>
      <c r="G70" s="186"/>
      <c r="H70" s="186"/>
      <c r="I70" s="186"/>
      <c r="J70" s="187">
        <f>J119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2647</v>
      </c>
      <c r="E71" s="186"/>
      <c r="F71" s="186"/>
      <c r="G71" s="186"/>
      <c r="H71" s="186"/>
      <c r="I71" s="186"/>
      <c r="J71" s="187">
        <f>J121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2645</v>
      </c>
      <c r="E72" s="186"/>
      <c r="F72" s="186"/>
      <c r="G72" s="186"/>
      <c r="H72" s="186"/>
      <c r="I72" s="186"/>
      <c r="J72" s="187">
        <f>J123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2648</v>
      </c>
      <c r="E73" s="186"/>
      <c r="F73" s="186"/>
      <c r="G73" s="186"/>
      <c r="H73" s="186"/>
      <c r="I73" s="186"/>
      <c r="J73" s="187">
        <f>J125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2649</v>
      </c>
      <c r="E74" s="186"/>
      <c r="F74" s="186"/>
      <c r="G74" s="186"/>
      <c r="H74" s="186"/>
      <c r="I74" s="186"/>
      <c r="J74" s="187">
        <f>J130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8"/>
      <c r="D75" s="185" t="s">
        <v>2650</v>
      </c>
      <c r="E75" s="186"/>
      <c r="F75" s="186"/>
      <c r="G75" s="186"/>
      <c r="H75" s="186"/>
      <c r="I75" s="186"/>
      <c r="J75" s="187">
        <f>J132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2651</v>
      </c>
      <c r="E76" s="186"/>
      <c r="F76" s="186"/>
      <c r="G76" s="186"/>
      <c r="H76" s="186"/>
      <c r="I76" s="186"/>
      <c r="J76" s="187">
        <f>J133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2652</v>
      </c>
      <c r="E77" s="186"/>
      <c r="F77" s="186"/>
      <c r="G77" s="186"/>
      <c r="H77" s="186"/>
      <c r="I77" s="186"/>
      <c r="J77" s="187">
        <f>J135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2653</v>
      </c>
      <c r="E78" s="186"/>
      <c r="F78" s="186"/>
      <c r="G78" s="186"/>
      <c r="H78" s="186"/>
      <c r="I78" s="186"/>
      <c r="J78" s="187">
        <f>J137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4"/>
      <c r="C79" s="128"/>
      <c r="D79" s="185" t="s">
        <v>2654</v>
      </c>
      <c r="E79" s="186"/>
      <c r="F79" s="186"/>
      <c r="G79" s="186"/>
      <c r="H79" s="186"/>
      <c r="I79" s="186"/>
      <c r="J79" s="187">
        <f>J139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199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3" t="str">
        <f>E7</f>
        <v>SUPŠ Jihlava - Helenín - rekonstrukce DM (NEUZNATELNÉ NÁKLADY)</v>
      </c>
      <c r="F89" s="35"/>
      <c r="G89" s="35"/>
      <c r="H89" s="35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4"/>
      <c r="C90" s="35" t="s">
        <v>158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173" t="s">
        <v>159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160</v>
      </c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E11</f>
        <v>D.1.4.D - 1 - vnější ochrana před bleskem</v>
      </c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F14</f>
        <v>Jihlava - Helenín</v>
      </c>
      <c r="G95" s="43"/>
      <c r="H95" s="43"/>
      <c r="I95" s="35" t="s">
        <v>23</v>
      </c>
      <c r="J95" s="75" t="str">
        <f>IF(J14="","",J14)</f>
        <v>21. 2. 2023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5.65" customHeight="1">
      <c r="A97" s="41"/>
      <c r="B97" s="42"/>
      <c r="C97" s="35" t="s">
        <v>25</v>
      </c>
      <c r="D97" s="43"/>
      <c r="E97" s="43"/>
      <c r="F97" s="30" t="str">
        <f>E17</f>
        <v>Kraj Vysočina, Žižkova 57/1882, 58733 Jihlava</v>
      </c>
      <c r="G97" s="43"/>
      <c r="H97" s="43"/>
      <c r="I97" s="35" t="s">
        <v>31</v>
      </c>
      <c r="J97" s="39" t="str">
        <f>E23</f>
        <v>Obchodní projekt Jihlava, spol.s r.o.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29</v>
      </c>
      <c r="D98" s="43"/>
      <c r="E98" s="43"/>
      <c r="F98" s="30" t="str">
        <f>IF(E20="","",E20)</f>
        <v>Vyplň údaj</v>
      </c>
      <c r="G98" s="43"/>
      <c r="H98" s="43"/>
      <c r="I98" s="35" t="s">
        <v>34</v>
      </c>
      <c r="J98" s="39" t="str">
        <f>E26</f>
        <v>Ing.Zbyněk Pecina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9"/>
      <c r="B100" s="190"/>
      <c r="C100" s="191" t="s">
        <v>200</v>
      </c>
      <c r="D100" s="192" t="s">
        <v>57</v>
      </c>
      <c r="E100" s="192" t="s">
        <v>53</v>
      </c>
      <c r="F100" s="192" t="s">
        <v>54</v>
      </c>
      <c r="G100" s="192" t="s">
        <v>201</v>
      </c>
      <c r="H100" s="192" t="s">
        <v>202</v>
      </c>
      <c r="I100" s="192" t="s">
        <v>203</v>
      </c>
      <c r="J100" s="192" t="s">
        <v>164</v>
      </c>
      <c r="K100" s="193" t="s">
        <v>204</v>
      </c>
      <c r="L100" s="194"/>
      <c r="M100" s="95" t="s">
        <v>19</v>
      </c>
      <c r="N100" s="96" t="s">
        <v>42</v>
      </c>
      <c r="O100" s="96" t="s">
        <v>205</v>
      </c>
      <c r="P100" s="96" t="s">
        <v>206</v>
      </c>
      <c r="Q100" s="96" t="s">
        <v>207</v>
      </c>
      <c r="R100" s="96" t="s">
        <v>208</v>
      </c>
      <c r="S100" s="96" t="s">
        <v>209</v>
      </c>
      <c r="T100" s="97" t="s">
        <v>210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1"/>
      <c r="B101" s="42"/>
      <c r="C101" s="102" t="s">
        <v>211</v>
      </c>
      <c r="D101" s="43"/>
      <c r="E101" s="43"/>
      <c r="F101" s="43"/>
      <c r="G101" s="43"/>
      <c r="H101" s="43"/>
      <c r="I101" s="43"/>
      <c r="J101" s="195">
        <f>BK101</f>
        <v>0</v>
      </c>
      <c r="K101" s="43"/>
      <c r="L101" s="47"/>
      <c r="M101" s="98"/>
      <c r="N101" s="196"/>
      <c r="O101" s="99"/>
      <c r="P101" s="197">
        <f>P102</f>
        <v>0</v>
      </c>
      <c r="Q101" s="99"/>
      <c r="R101" s="197">
        <f>R102</f>
        <v>0</v>
      </c>
      <c r="S101" s="99"/>
      <c r="T101" s="198">
        <f>T102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71</v>
      </c>
      <c r="AU101" s="20" t="s">
        <v>165</v>
      </c>
      <c r="BK101" s="199">
        <f>BK102</f>
        <v>0</v>
      </c>
    </row>
    <row r="102" s="12" customFormat="1" ht="25.92" customHeight="1">
      <c r="A102" s="12"/>
      <c r="B102" s="200"/>
      <c r="C102" s="201"/>
      <c r="D102" s="202" t="s">
        <v>71</v>
      </c>
      <c r="E102" s="203" t="s">
        <v>2289</v>
      </c>
      <c r="F102" s="203" t="s">
        <v>2655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P103+P105+P107+P109+P112+P119+P121+P123+P125+P130+P133+P135+P137</f>
        <v>0</v>
      </c>
      <c r="Q102" s="208"/>
      <c r="R102" s="209">
        <f>R103+R105+R107+R109+R112+R119+R121+R123+R125+R130+R133+R135+R137</f>
        <v>0</v>
      </c>
      <c r="S102" s="208"/>
      <c r="T102" s="210">
        <f>T103+T105+T107+T109+T112+T119+T121+T123+T125+T130+T133+T135+T137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79</v>
      </c>
      <c r="AT102" s="212" t="s">
        <v>71</v>
      </c>
      <c r="AU102" s="212" t="s">
        <v>72</v>
      </c>
      <c r="AY102" s="211" t="s">
        <v>214</v>
      </c>
      <c r="BK102" s="213">
        <f>BK103+BK105+BK107+BK109+BK112+BK119+BK121+BK123+BK125+BK130+BK133+BK135+BK137</f>
        <v>0</v>
      </c>
    </row>
    <row r="103" s="12" customFormat="1" ht="22.8" customHeight="1">
      <c r="A103" s="12"/>
      <c r="B103" s="200"/>
      <c r="C103" s="201"/>
      <c r="D103" s="202" t="s">
        <v>71</v>
      </c>
      <c r="E103" s="214" t="s">
        <v>2291</v>
      </c>
      <c r="F103" s="214" t="s">
        <v>2656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79</v>
      </c>
      <c r="AT103" s="212" t="s">
        <v>71</v>
      </c>
      <c r="AU103" s="212" t="s">
        <v>79</v>
      </c>
      <c r="AY103" s="211" t="s">
        <v>214</v>
      </c>
      <c r="BK103" s="213">
        <f>BK104</f>
        <v>0</v>
      </c>
    </row>
    <row r="104" s="2" customFormat="1" ht="16.5" customHeight="1">
      <c r="A104" s="41"/>
      <c r="B104" s="42"/>
      <c r="C104" s="216" t="s">
        <v>79</v>
      </c>
      <c r="D104" s="216" t="s">
        <v>216</v>
      </c>
      <c r="E104" s="217" t="s">
        <v>2657</v>
      </c>
      <c r="F104" s="218" t="s">
        <v>2658</v>
      </c>
      <c r="G104" s="219" t="s">
        <v>274</v>
      </c>
      <c r="H104" s="220">
        <v>380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683</v>
      </c>
      <c r="AT104" s="227" t="s">
        <v>216</v>
      </c>
      <c r="AU104" s="227" t="s">
        <v>81</v>
      </c>
      <c r="AY104" s="20" t="s">
        <v>214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683</v>
      </c>
      <c r="BM104" s="227" t="s">
        <v>81</v>
      </c>
    </row>
    <row r="105" s="12" customFormat="1" ht="22.8" customHeight="1">
      <c r="A105" s="12"/>
      <c r="B105" s="200"/>
      <c r="C105" s="201"/>
      <c r="D105" s="202" t="s">
        <v>71</v>
      </c>
      <c r="E105" s="214" t="s">
        <v>2293</v>
      </c>
      <c r="F105" s="214" t="s">
        <v>2659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79</v>
      </c>
      <c r="AT105" s="212" t="s">
        <v>71</v>
      </c>
      <c r="AU105" s="212" t="s">
        <v>79</v>
      </c>
      <c r="AY105" s="211" t="s">
        <v>214</v>
      </c>
      <c r="BK105" s="213">
        <f>BK106</f>
        <v>0</v>
      </c>
    </row>
    <row r="106" s="2" customFormat="1" ht="16.5" customHeight="1">
      <c r="A106" s="41"/>
      <c r="B106" s="42"/>
      <c r="C106" s="216" t="s">
        <v>81</v>
      </c>
      <c r="D106" s="216" t="s">
        <v>216</v>
      </c>
      <c r="E106" s="217" t="s">
        <v>2660</v>
      </c>
      <c r="F106" s="218" t="s">
        <v>2661</v>
      </c>
      <c r="G106" s="219" t="s">
        <v>274</v>
      </c>
      <c r="H106" s="220">
        <v>36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683</v>
      </c>
      <c r="AT106" s="227" t="s">
        <v>216</v>
      </c>
      <c r="AU106" s="227" t="s">
        <v>81</v>
      </c>
      <c r="AY106" s="20" t="s">
        <v>214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683</v>
      </c>
      <c r="BM106" s="227" t="s">
        <v>221</v>
      </c>
    </row>
    <row r="107" s="12" customFormat="1" ht="22.8" customHeight="1">
      <c r="A107" s="12"/>
      <c r="B107" s="200"/>
      <c r="C107" s="201"/>
      <c r="D107" s="202" t="s">
        <v>71</v>
      </c>
      <c r="E107" s="214" t="s">
        <v>2334</v>
      </c>
      <c r="F107" s="214" t="s">
        <v>2662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79</v>
      </c>
      <c r="AT107" s="212" t="s">
        <v>71</v>
      </c>
      <c r="AU107" s="212" t="s">
        <v>79</v>
      </c>
      <c r="AY107" s="211" t="s">
        <v>214</v>
      </c>
      <c r="BK107" s="213">
        <f>BK108</f>
        <v>0</v>
      </c>
    </row>
    <row r="108" s="2" customFormat="1" ht="16.5" customHeight="1">
      <c r="A108" s="41"/>
      <c r="B108" s="42"/>
      <c r="C108" s="216" t="s">
        <v>104</v>
      </c>
      <c r="D108" s="216" t="s">
        <v>216</v>
      </c>
      <c r="E108" s="217" t="s">
        <v>2663</v>
      </c>
      <c r="F108" s="218" t="s">
        <v>2664</v>
      </c>
      <c r="G108" s="219" t="s">
        <v>274</v>
      </c>
      <c r="H108" s="220">
        <v>125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683</v>
      </c>
      <c r="AT108" s="227" t="s">
        <v>216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683</v>
      </c>
      <c r="BM108" s="227" t="s">
        <v>255</v>
      </c>
    </row>
    <row r="109" s="12" customFormat="1" ht="22.8" customHeight="1">
      <c r="A109" s="12"/>
      <c r="B109" s="200"/>
      <c r="C109" s="201"/>
      <c r="D109" s="202" t="s">
        <v>71</v>
      </c>
      <c r="E109" s="214" t="s">
        <v>2350</v>
      </c>
      <c r="F109" s="214" t="s">
        <v>2665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79</v>
      </c>
      <c r="AT109" s="212" t="s">
        <v>71</v>
      </c>
      <c r="AU109" s="212" t="s">
        <v>79</v>
      </c>
      <c r="AY109" s="211" t="s">
        <v>214</v>
      </c>
      <c r="BK109" s="213">
        <f>SUM(BK110:BK111)</f>
        <v>0</v>
      </c>
    </row>
    <row r="110" s="2" customFormat="1" ht="16.5" customHeight="1">
      <c r="A110" s="41"/>
      <c r="B110" s="42"/>
      <c r="C110" s="216" t="s">
        <v>221</v>
      </c>
      <c r="D110" s="216" t="s">
        <v>216</v>
      </c>
      <c r="E110" s="217" t="s">
        <v>2666</v>
      </c>
      <c r="F110" s="218" t="s">
        <v>2667</v>
      </c>
      <c r="G110" s="219" t="s">
        <v>2082</v>
      </c>
      <c r="H110" s="220">
        <v>65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683</v>
      </c>
      <c r="AT110" s="227" t="s">
        <v>216</v>
      </c>
      <c r="AU110" s="227" t="s">
        <v>81</v>
      </c>
      <c r="AY110" s="20" t="s">
        <v>214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683</v>
      </c>
      <c r="BM110" s="227" t="s">
        <v>266</v>
      </c>
    </row>
    <row r="111" s="2" customFormat="1" ht="16.5" customHeight="1">
      <c r="A111" s="41"/>
      <c r="B111" s="42"/>
      <c r="C111" s="216" t="s">
        <v>247</v>
      </c>
      <c r="D111" s="216" t="s">
        <v>216</v>
      </c>
      <c r="E111" s="217" t="s">
        <v>2668</v>
      </c>
      <c r="F111" s="218" t="s">
        <v>2669</v>
      </c>
      <c r="G111" s="219" t="s">
        <v>2082</v>
      </c>
      <c r="H111" s="220">
        <v>216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683</v>
      </c>
      <c r="AT111" s="227" t="s">
        <v>216</v>
      </c>
      <c r="AU111" s="227" t="s">
        <v>81</v>
      </c>
      <c r="AY111" s="20" t="s">
        <v>214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683</v>
      </c>
      <c r="BM111" s="227" t="s">
        <v>279</v>
      </c>
    </row>
    <row r="112" s="12" customFormat="1" ht="22.8" customHeight="1">
      <c r="A112" s="12"/>
      <c r="B112" s="200"/>
      <c r="C112" s="201"/>
      <c r="D112" s="202" t="s">
        <v>71</v>
      </c>
      <c r="E112" s="214" t="s">
        <v>2360</v>
      </c>
      <c r="F112" s="214" t="s">
        <v>2670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SUM(P113:P118)</f>
        <v>0</v>
      </c>
      <c r="Q112" s="208"/>
      <c r="R112" s="209">
        <f>SUM(R113:R118)</f>
        <v>0</v>
      </c>
      <c r="S112" s="208"/>
      <c r="T112" s="210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79</v>
      </c>
      <c r="AT112" s="212" t="s">
        <v>71</v>
      </c>
      <c r="AU112" s="212" t="s">
        <v>79</v>
      </c>
      <c r="AY112" s="211" t="s">
        <v>214</v>
      </c>
      <c r="BK112" s="213">
        <f>SUM(BK113:BK118)</f>
        <v>0</v>
      </c>
    </row>
    <row r="113" s="2" customFormat="1" ht="16.5" customHeight="1">
      <c r="A113" s="41"/>
      <c r="B113" s="42"/>
      <c r="C113" s="216" t="s">
        <v>255</v>
      </c>
      <c r="D113" s="216" t="s">
        <v>216</v>
      </c>
      <c r="E113" s="217" t="s">
        <v>2671</v>
      </c>
      <c r="F113" s="218" t="s">
        <v>2672</v>
      </c>
      <c r="G113" s="219" t="s">
        <v>2082</v>
      </c>
      <c r="H113" s="220">
        <v>12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683</v>
      </c>
      <c r="AT113" s="227" t="s">
        <v>216</v>
      </c>
      <c r="AU113" s="227" t="s">
        <v>81</v>
      </c>
      <c r="AY113" s="20" t="s">
        <v>214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683</v>
      </c>
      <c r="BM113" s="227" t="s">
        <v>305</v>
      </c>
    </row>
    <row r="114" s="2" customFormat="1" ht="16.5" customHeight="1">
      <c r="A114" s="41"/>
      <c r="B114" s="42"/>
      <c r="C114" s="216" t="s">
        <v>261</v>
      </c>
      <c r="D114" s="216" t="s">
        <v>216</v>
      </c>
      <c r="E114" s="217" t="s">
        <v>2673</v>
      </c>
      <c r="F114" s="218" t="s">
        <v>2674</v>
      </c>
      <c r="G114" s="219" t="s">
        <v>2082</v>
      </c>
      <c r="H114" s="220">
        <v>225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683</v>
      </c>
      <c r="AT114" s="227" t="s">
        <v>216</v>
      </c>
      <c r="AU114" s="227" t="s">
        <v>81</v>
      </c>
      <c r="AY114" s="20" t="s">
        <v>214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683</v>
      </c>
      <c r="BM114" s="227" t="s">
        <v>324</v>
      </c>
    </row>
    <row r="115" s="2" customFormat="1" ht="16.5" customHeight="1">
      <c r="A115" s="41"/>
      <c r="B115" s="42"/>
      <c r="C115" s="216" t="s">
        <v>266</v>
      </c>
      <c r="D115" s="216" t="s">
        <v>216</v>
      </c>
      <c r="E115" s="217" t="s">
        <v>2675</v>
      </c>
      <c r="F115" s="218" t="s">
        <v>2676</v>
      </c>
      <c r="G115" s="219" t="s">
        <v>2082</v>
      </c>
      <c r="H115" s="220">
        <v>12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683</v>
      </c>
      <c r="AT115" s="227" t="s">
        <v>216</v>
      </c>
      <c r="AU115" s="227" t="s">
        <v>81</v>
      </c>
      <c r="AY115" s="20" t="s">
        <v>214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683</v>
      </c>
      <c r="BM115" s="227" t="s">
        <v>338</v>
      </c>
    </row>
    <row r="116" s="2" customFormat="1" ht="16.5" customHeight="1">
      <c r="A116" s="41"/>
      <c r="B116" s="42"/>
      <c r="C116" s="216" t="s">
        <v>271</v>
      </c>
      <c r="D116" s="216" t="s">
        <v>216</v>
      </c>
      <c r="E116" s="217" t="s">
        <v>2677</v>
      </c>
      <c r="F116" s="218" t="s">
        <v>2678</v>
      </c>
      <c r="G116" s="219" t="s">
        <v>2082</v>
      </c>
      <c r="H116" s="220">
        <v>10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683</v>
      </c>
      <c r="AT116" s="227" t="s">
        <v>216</v>
      </c>
      <c r="AU116" s="227" t="s">
        <v>81</v>
      </c>
      <c r="AY116" s="20" t="s">
        <v>214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683</v>
      </c>
      <c r="BM116" s="227" t="s">
        <v>352</v>
      </c>
    </row>
    <row r="117" s="2" customFormat="1" ht="16.5" customHeight="1">
      <c r="A117" s="41"/>
      <c r="B117" s="42"/>
      <c r="C117" s="216" t="s">
        <v>279</v>
      </c>
      <c r="D117" s="216" t="s">
        <v>216</v>
      </c>
      <c r="E117" s="217" t="s">
        <v>2679</v>
      </c>
      <c r="F117" s="218" t="s">
        <v>2680</v>
      </c>
      <c r="G117" s="219" t="s">
        <v>2082</v>
      </c>
      <c r="H117" s="220">
        <v>14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683</v>
      </c>
      <c r="AT117" s="227" t="s">
        <v>216</v>
      </c>
      <c r="AU117" s="227" t="s">
        <v>81</v>
      </c>
      <c r="AY117" s="20" t="s">
        <v>214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683</v>
      </c>
      <c r="BM117" s="227" t="s">
        <v>373</v>
      </c>
    </row>
    <row r="118" s="2" customFormat="1" ht="16.5" customHeight="1">
      <c r="A118" s="41"/>
      <c r="B118" s="42"/>
      <c r="C118" s="216" t="s">
        <v>299</v>
      </c>
      <c r="D118" s="216" t="s">
        <v>216</v>
      </c>
      <c r="E118" s="217" t="s">
        <v>2681</v>
      </c>
      <c r="F118" s="218" t="s">
        <v>2682</v>
      </c>
      <c r="G118" s="219" t="s">
        <v>2082</v>
      </c>
      <c r="H118" s="220">
        <v>24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683</v>
      </c>
      <c r="AT118" s="227" t="s">
        <v>216</v>
      </c>
      <c r="AU118" s="227" t="s">
        <v>81</v>
      </c>
      <c r="AY118" s="20" t="s">
        <v>214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683</v>
      </c>
      <c r="BM118" s="227" t="s">
        <v>383</v>
      </c>
    </row>
    <row r="119" s="12" customFormat="1" ht="22.8" customHeight="1">
      <c r="A119" s="12"/>
      <c r="B119" s="200"/>
      <c r="C119" s="201"/>
      <c r="D119" s="202" t="s">
        <v>71</v>
      </c>
      <c r="E119" s="214" t="s">
        <v>2364</v>
      </c>
      <c r="F119" s="214" t="s">
        <v>2683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79</v>
      </c>
      <c r="AT119" s="212" t="s">
        <v>71</v>
      </c>
      <c r="AU119" s="212" t="s">
        <v>79</v>
      </c>
      <c r="AY119" s="211" t="s">
        <v>214</v>
      </c>
      <c r="BK119" s="213">
        <f>BK120</f>
        <v>0</v>
      </c>
    </row>
    <row r="120" s="2" customFormat="1" ht="16.5" customHeight="1">
      <c r="A120" s="41"/>
      <c r="B120" s="42"/>
      <c r="C120" s="216" t="s">
        <v>305</v>
      </c>
      <c r="D120" s="216" t="s">
        <v>216</v>
      </c>
      <c r="E120" s="217" t="s">
        <v>2684</v>
      </c>
      <c r="F120" s="218" t="s">
        <v>2685</v>
      </c>
      <c r="G120" s="219" t="s">
        <v>2082</v>
      </c>
      <c r="H120" s="220">
        <v>10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683</v>
      </c>
      <c r="AT120" s="227" t="s">
        <v>216</v>
      </c>
      <c r="AU120" s="227" t="s">
        <v>81</v>
      </c>
      <c r="AY120" s="20" t="s">
        <v>214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683</v>
      </c>
      <c r="BM120" s="227" t="s">
        <v>399</v>
      </c>
    </row>
    <row r="121" s="12" customFormat="1" ht="22.8" customHeight="1">
      <c r="A121" s="12"/>
      <c r="B121" s="200"/>
      <c r="C121" s="201"/>
      <c r="D121" s="202" t="s">
        <v>71</v>
      </c>
      <c r="E121" s="214" t="s">
        <v>2364</v>
      </c>
      <c r="F121" s="214" t="s">
        <v>2683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79</v>
      </c>
      <c r="AT121" s="212" t="s">
        <v>71</v>
      </c>
      <c r="AU121" s="212" t="s">
        <v>79</v>
      </c>
      <c r="AY121" s="211" t="s">
        <v>214</v>
      </c>
      <c r="BK121" s="213">
        <f>BK122</f>
        <v>0</v>
      </c>
    </row>
    <row r="122" s="2" customFormat="1" ht="16.5" customHeight="1">
      <c r="A122" s="41"/>
      <c r="B122" s="42"/>
      <c r="C122" s="216" t="s">
        <v>319</v>
      </c>
      <c r="D122" s="216" t="s">
        <v>216</v>
      </c>
      <c r="E122" s="217" t="s">
        <v>2686</v>
      </c>
      <c r="F122" s="218" t="s">
        <v>2687</v>
      </c>
      <c r="G122" s="219" t="s">
        <v>2082</v>
      </c>
      <c r="H122" s="220">
        <v>12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683</v>
      </c>
      <c r="AT122" s="227" t="s">
        <v>216</v>
      </c>
      <c r="AU122" s="227" t="s">
        <v>81</v>
      </c>
      <c r="AY122" s="20" t="s">
        <v>214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683</v>
      </c>
      <c r="BM122" s="227" t="s">
        <v>411</v>
      </c>
    </row>
    <row r="123" s="12" customFormat="1" ht="22.8" customHeight="1">
      <c r="A123" s="12"/>
      <c r="B123" s="200"/>
      <c r="C123" s="201"/>
      <c r="D123" s="202" t="s">
        <v>71</v>
      </c>
      <c r="E123" s="214" t="s">
        <v>2350</v>
      </c>
      <c r="F123" s="214" t="s">
        <v>2665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</v>
      </c>
      <c r="S123" s="208"/>
      <c r="T123" s="21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79</v>
      </c>
      <c r="AT123" s="212" t="s">
        <v>71</v>
      </c>
      <c r="AU123" s="212" t="s">
        <v>79</v>
      </c>
      <c r="AY123" s="211" t="s">
        <v>214</v>
      </c>
      <c r="BK123" s="213">
        <f>BK124</f>
        <v>0</v>
      </c>
    </row>
    <row r="124" s="2" customFormat="1" ht="16.5" customHeight="1">
      <c r="A124" s="41"/>
      <c r="B124" s="42"/>
      <c r="C124" s="216" t="s">
        <v>324</v>
      </c>
      <c r="D124" s="216" t="s">
        <v>216</v>
      </c>
      <c r="E124" s="217" t="s">
        <v>2688</v>
      </c>
      <c r="F124" s="218" t="s">
        <v>2689</v>
      </c>
      <c r="G124" s="219" t="s">
        <v>2082</v>
      </c>
      <c r="H124" s="220">
        <v>24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683</v>
      </c>
      <c r="AT124" s="227" t="s">
        <v>216</v>
      </c>
      <c r="AU124" s="227" t="s">
        <v>81</v>
      </c>
      <c r="AY124" s="20" t="s">
        <v>214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683</v>
      </c>
      <c r="BM124" s="227" t="s">
        <v>431</v>
      </c>
    </row>
    <row r="125" s="12" customFormat="1" ht="22.8" customHeight="1">
      <c r="A125" s="12"/>
      <c r="B125" s="200"/>
      <c r="C125" s="201"/>
      <c r="D125" s="202" t="s">
        <v>71</v>
      </c>
      <c r="E125" s="214" t="s">
        <v>2366</v>
      </c>
      <c r="F125" s="214" t="s">
        <v>2690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SUM(P126:P129)</f>
        <v>0</v>
      </c>
      <c r="Q125" s="208"/>
      <c r="R125" s="209">
        <f>SUM(R126:R129)</f>
        <v>0</v>
      </c>
      <c r="S125" s="208"/>
      <c r="T125" s="210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79</v>
      </c>
      <c r="AT125" s="212" t="s">
        <v>71</v>
      </c>
      <c r="AU125" s="212" t="s">
        <v>79</v>
      </c>
      <c r="AY125" s="211" t="s">
        <v>214</v>
      </c>
      <c r="BK125" s="213">
        <f>SUM(BK126:BK129)</f>
        <v>0</v>
      </c>
    </row>
    <row r="126" s="2" customFormat="1" ht="16.5" customHeight="1">
      <c r="A126" s="41"/>
      <c r="B126" s="42"/>
      <c r="C126" s="216" t="s">
        <v>8</v>
      </c>
      <c r="D126" s="216" t="s">
        <v>216</v>
      </c>
      <c r="E126" s="217" t="s">
        <v>2691</v>
      </c>
      <c r="F126" s="218" t="s">
        <v>2692</v>
      </c>
      <c r="G126" s="219" t="s">
        <v>2082</v>
      </c>
      <c r="H126" s="220">
        <v>18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683</v>
      </c>
      <c r="AT126" s="227" t="s">
        <v>216</v>
      </c>
      <c r="AU126" s="227" t="s">
        <v>81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683</v>
      </c>
      <c r="BM126" s="227" t="s">
        <v>443</v>
      </c>
    </row>
    <row r="127" s="2" customFormat="1" ht="16.5" customHeight="1">
      <c r="A127" s="41"/>
      <c r="B127" s="42"/>
      <c r="C127" s="216" t="s">
        <v>338</v>
      </c>
      <c r="D127" s="216" t="s">
        <v>216</v>
      </c>
      <c r="E127" s="217" t="s">
        <v>2693</v>
      </c>
      <c r="F127" s="218" t="s">
        <v>2694</v>
      </c>
      <c r="G127" s="219" t="s">
        <v>2082</v>
      </c>
      <c r="H127" s="220">
        <v>62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683</v>
      </c>
      <c r="AT127" s="227" t="s">
        <v>216</v>
      </c>
      <c r="AU127" s="227" t="s">
        <v>81</v>
      </c>
      <c r="AY127" s="20" t="s">
        <v>214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683</v>
      </c>
      <c r="BM127" s="227" t="s">
        <v>461</v>
      </c>
    </row>
    <row r="128" s="2" customFormat="1" ht="16.5" customHeight="1">
      <c r="A128" s="41"/>
      <c r="B128" s="42"/>
      <c r="C128" s="216" t="s">
        <v>345</v>
      </c>
      <c r="D128" s="216" t="s">
        <v>216</v>
      </c>
      <c r="E128" s="217" t="s">
        <v>2695</v>
      </c>
      <c r="F128" s="218" t="s">
        <v>2696</v>
      </c>
      <c r="G128" s="219" t="s">
        <v>2082</v>
      </c>
      <c r="H128" s="220">
        <v>12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683</v>
      </c>
      <c r="AT128" s="227" t="s">
        <v>216</v>
      </c>
      <c r="AU128" s="227" t="s">
        <v>81</v>
      </c>
      <c r="AY128" s="20" t="s">
        <v>214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683</v>
      </c>
      <c r="BM128" s="227" t="s">
        <v>475</v>
      </c>
    </row>
    <row r="129" s="2" customFormat="1" ht="16.5" customHeight="1">
      <c r="A129" s="41"/>
      <c r="B129" s="42"/>
      <c r="C129" s="216" t="s">
        <v>352</v>
      </c>
      <c r="D129" s="216" t="s">
        <v>216</v>
      </c>
      <c r="E129" s="217" t="s">
        <v>2697</v>
      </c>
      <c r="F129" s="218" t="s">
        <v>2698</v>
      </c>
      <c r="G129" s="219" t="s">
        <v>2082</v>
      </c>
      <c r="H129" s="220">
        <v>24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683</v>
      </c>
      <c r="AT129" s="227" t="s">
        <v>216</v>
      </c>
      <c r="AU129" s="227" t="s">
        <v>81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683</v>
      </c>
      <c r="BM129" s="227" t="s">
        <v>488</v>
      </c>
    </row>
    <row r="130" s="12" customFormat="1" ht="22.8" customHeight="1">
      <c r="A130" s="12"/>
      <c r="B130" s="200"/>
      <c r="C130" s="201"/>
      <c r="D130" s="202" t="s">
        <v>71</v>
      </c>
      <c r="E130" s="214" t="s">
        <v>2370</v>
      </c>
      <c r="F130" s="214" t="s">
        <v>2699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SUM(P131:P132)</f>
        <v>0</v>
      </c>
      <c r="Q130" s="208"/>
      <c r="R130" s="209">
        <f>SUM(R131:R132)</f>
        <v>0</v>
      </c>
      <c r="S130" s="208"/>
      <c r="T130" s="21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79</v>
      </c>
      <c r="AT130" s="212" t="s">
        <v>71</v>
      </c>
      <c r="AU130" s="212" t="s">
        <v>79</v>
      </c>
      <c r="AY130" s="211" t="s">
        <v>214</v>
      </c>
      <c r="BK130" s="213">
        <f>SUM(BK131:BK132)</f>
        <v>0</v>
      </c>
    </row>
    <row r="131" s="2" customFormat="1" ht="16.5" customHeight="1">
      <c r="A131" s="41"/>
      <c r="B131" s="42"/>
      <c r="C131" s="216" t="s">
        <v>366</v>
      </c>
      <c r="D131" s="216" t="s">
        <v>216</v>
      </c>
      <c r="E131" s="217" t="s">
        <v>2596</v>
      </c>
      <c r="F131" s="218" t="s">
        <v>2700</v>
      </c>
      <c r="G131" s="219" t="s">
        <v>2229</v>
      </c>
      <c r="H131" s="220">
        <v>14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683</v>
      </c>
      <c r="AT131" s="227" t="s">
        <v>216</v>
      </c>
      <c r="AU131" s="227" t="s">
        <v>81</v>
      </c>
      <c r="AY131" s="20" t="s">
        <v>214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683</v>
      </c>
      <c r="BM131" s="227" t="s">
        <v>500</v>
      </c>
    </row>
    <row r="132" s="12" customFormat="1" ht="20.88" customHeight="1">
      <c r="A132" s="12"/>
      <c r="B132" s="200"/>
      <c r="C132" s="201"/>
      <c r="D132" s="202" t="s">
        <v>71</v>
      </c>
      <c r="E132" s="214" t="s">
        <v>2386</v>
      </c>
      <c r="F132" s="214" t="s">
        <v>2605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v>0</v>
      </c>
      <c r="Q132" s="208"/>
      <c r="R132" s="209">
        <v>0</v>
      </c>
      <c r="S132" s="208"/>
      <c r="T132" s="210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79</v>
      </c>
      <c r="AT132" s="212" t="s">
        <v>71</v>
      </c>
      <c r="AU132" s="212" t="s">
        <v>81</v>
      </c>
      <c r="AY132" s="211" t="s">
        <v>214</v>
      </c>
      <c r="BK132" s="213">
        <v>0</v>
      </c>
    </row>
    <row r="133" s="12" customFormat="1" ht="22.8" customHeight="1">
      <c r="A133" s="12"/>
      <c r="B133" s="200"/>
      <c r="C133" s="201"/>
      <c r="D133" s="202" t="s">
        <v>71</v>
      </c>
      <c r="E133" s="214" t="s">
        <v>2392</v>
      </c>
      <c r="F133" s="214" t="s">
        <v>2701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P134</f>
        <v>0</v>
      </c>
      <c r="Q133" s="208"/>
      <c r="R133" s="209">
        <f>R134</f>
        <v>0</v>
      </c>
      <c r="S133" s="208"/>
      <c r="T133" s="210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79</v>
      </c>
      <c r="AT133" s="212" t="s">
        <v>71</v>
      </c>
      <c r="AU133" s="212" t="s">
        <v>79</v>
      </c>
      <c r="AY133" s="211" t="s">
        <v>214</v>
      </c>
      <c r="BK133" s="213">
        <f>BK134</f>
        <v>0</v>
      </c>
    </row>
    <row r="134" s="2" customFormat="1" ht="16.5" customHeight="1">
      <c r="A134" s="41"/>
      <c r="B134" s="42"/>
      <c r="C134" s="216" t="s">
        <v>373</v>
      </c>
      <c r="D134" s="216" t="s">
        <v>216</v>
      </c>
      <c r="E134" s="217" t="s">
        <v>2702</v>
      </c>
      <c r="F134" s="218" t="s">
        <v>2703</v>
      </c>
      <c r="G134" s="219" t="s">
        <v>274</v>
      </c>
      <c r="H134" s="220">
        <v>154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683</v>
      </c>
      <c r="AT134" s="227" t="s">
        <v>216</v>
      </c>
      <c r="AU134" s="227" t="s">
        <v>81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683</v>
      </c>
      <c r="BM134" s="227" t="s">
        <v>511</v>
      </c>
    </row>
    <row r="135" s="12" customFormat="1" ht="22.8" customHeight="1">
      <c r="A135" s="12"/>
      <c r="B135" s="200"/>
      <c r="C135" s="201"/>
      <c r="D135" s="202" t="s">
        <v>71</v>
      </c>
      <c r="E135" s="214" t="s">
        <v>2396</v>
      </c>
      <c r="F135" s="214" t="s">
        <v>2704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P136</f>
        <v>0</v>
      </c>
      <c r="Q135" s="208"/>
      <c r="R135" s="209">
        <f>R136</f>
        <v>0</v>
      </c>
      <c r="S135" s="208"/>
      <c r="T135" s="21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79</v>
      </c>
      <c r="AT135" s="212" t="s">
        <v>71</v>
      </c>
      <c r="AU135" s="212" t="s">
        <v>79</v>
      </c>
      <c r="AY135" s="211" t="s">
        <v>214</v>
      </c>
      <c r="BK135" s="213">
        <f>BK136</f>
        <v>0</v>
      </c>
    </row>
    <row r="136" s="2" customFormat="1" ht="16.5" customHeight="1">
      <c r="A136" s="41"/>
      <c r="B136" s="42"/>
      <c r="C136" s="216" t="s">
        <v>7</v>
      </c>
      <c r="D136" s="216" t="s">
        <v>216</v>
      </c>
      <c r="E136" s="217" t="s">
        <v>2705</v>
      </c>
      <c r="F136" s="218" t="s">
        <v>2706</v>
      </c>
      <c r="G136" s="219" t="s">
        <v>2082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683</v>
      </c>
      <c r="AT136" s="227" t="s">
        <v>216</v>
      </c>
      <c r="AU136" s="227" t="s">
        <v>81</v>
      </c>
      <c r="AY136" s="20" t="s">
        <v>214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683</v>
      </c>
      <c r="BM136" s="227" t="s">
        <v>526</v>
      </c>
    </row>
    <row r="137" s="12" customFormat="1" ht="22.8" customHeight="1">
      <c r="A137" s="12"/>
      <c r="B137" s="200"/>
      <c r="C137" s="201"/>
      <c r="D137" s="202" t="s">
        <v>71</v>
      </c>
      <c r="E137" s="214" t="s">
        <v>2406</v>
      </c>
      <c r="F137" s="214" t="s">
        <v>2707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P138+P139</f>
        <v>0</v>
      </c>
      <c r="Q137" s="208"/>
      <c r="R137" s="209">
        <f>R138+R139</f>
        <v>0</v>
      </c>
      <c r="S137" s="208"/>
      <c r="T137" s="210">
        <f>T138+T139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79</v>
      </c>
      <c r="AT137" s="212" t="s">
        <v>71</v>
      </c>
      <c r="AU137" s="212" t="s">
        <v>79</v>
      </c>
      <c r="AY137" s="211" t="s">
        <v>214</v>
      </c>
      <c r="BK137" s="213">
        <f>BK138+BK139</f>
        <v>0</v>
      </c>
    </row>
    <row r="138" s="2" customFormat="1" ht="16.5" customHeight="1">
      <c r="A138" s="41"/>
      <c r="B138" s="42"/>
      <c r="C138" s="216" t="s">
        <v>383</v>
      </c>
      <c r="D138" s="216" t="s">
        <v>216</v>
      </c>
      <c r="E138" s="217" t="s">
        <v>2708</v>
      </c>
      <c r="F138" s="218" t="s">
        <v>2709</v>
      </c>
      <c r="G138" s="219" t="s">
        <v>2082</v>
      </c>
      <c r="H138" s="220">
        <v>6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683</v>
      </c>
      <c r="AT138" s="227" t="s">
        <v>216</v>
      </c>
      <c r="AU138" s="227" t="s">
        <v>81</v>
      </c>
      <c r="AY138" s="20" t="s">
        <v>214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683</v>
      </c>
      <c r="BM138" s="227" t="s">
        <v>546</v>
      </c>
    </row>
    <row r="139" s="12" customFormat="1" ht="20.88" customHeight="1">
      <c r="A139" s="12"/>
      <c r="B139" s="200"/>
      <c r="C139" s="201"/>
      <c r="D139" s="202" t="s">
        <v>71</v>
      </c>
      <c r="E139" s="214" t="s">
        <v>2410</v>
      </c>
      <c r="F139" s="214" t="s">
        <v>2630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P140</f>
        <v>0</v>
      </c>
      <c r="Q139" s="208"/>
      <c r="R139" s="209">
        <f>R140</f>
        <v>0</v>
      </c>
      <c r="S139" s="208"/>
      <c r="T139" s="21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79</v>
      </c>
      <c r="AT139" s="212" t="s">
        <v>71</v>
      </c>
      <c r="AU139" s="212" t="s">
        <v>81</v>
      </c>
      <c r="AY139" s="211" t="s">
        <v>214</v>
      </c>
      <c r="BK139" s="213">
        <f>BK140</f>
        <v>0</v>
      </c>
    </row>
    <row r="140" s="2" customFormat="1" ht="16.5" customHeight="1">
      <c r="A140" s="41"/>
      <c r="B140" s="42"/>
      <c r="C140" s="216" t="s">
        <v>390</v>
      </c>
      <c r="D140" s="216" t="s">
        <v>216</v>
      </c>
      <c r="E140" s="217" t="s">
        <v>2710</v>
      </c>
      <c r="F140" s="218" t="s">
        <v>2711</v>
      </c>
      <c r="G140" s="219" t="s">
        <v>258</v>
      </c>
      <c r="H140" s="220">
        <v>1</v>
      </c>
      <c r="I140" s="221"/>
      <c r="J140" s="222">
        <f>ROUND(I140*H140,2)</f>
        <v>0</v>
      </c>
      <c r="K140" s="218" t="s">
        <v>19</v>
      </c>
      <c r="L140" s="47"/>
      <c r="M140" s="300" t="s">
        <v>19</v>
      </c>
      <c r="N140" s="301" t="s">
        <v>43</v>
      </c>
      <c r="O140" s="298"/>
      <c r="P140" s="302">
        <f>O140*H140</f>
        <v>0</v>
      </c>
      <c r="Q140" s="302">
        <v>0</v>
      </c>
      <c r="R140" s="302">
        <f>Q140*H140</f>
        <v>0</v>
      </c>
      <c r="S140" s="302">
        <v>0</v>
      </c>
      <c r="T140" s="303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683</v>
      </c>
      <c r="AT140" s="227" t="s">
        <v>216</v>
      </c>
      <c r="AU140" s="227" t="s">
        <v>104</v>
      </c>
      <c r="AY140" s="20" t="s">
        <v>214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79</v>
      </c>
      <c r="BK140" s="228">
        <f>ROUND(I140*H140,2)</f>
        <v>0</v>
      </c>
      <c r="BL140" s="20" t="s">
        <v>683</v>
      </c>
      <c r="BM140" s="227" t="s">
        <v>565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ZCa3JXPYsW0/HKGyKX90RGDJjrp1n4rErERIgssJGALtmyAewztxDubnjkvEyLHF71IprKP31s1tu+Z25Q6zHw==" hashValue="ElSt/jRtemxPhDNrhPoAUHzSG7TdClp+dTAIwTfC5wItGG1Vc0DWtWDh1cZNDvjXqPvS+Uk4HH1u3ZcJzF2zgQ==" algorithmName="SHA-512" password="CEE1"/>
  <autoFilter ref="C100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2714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ROUND(J122,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ROUND((SUM(BE122:BE364)),  2)</f>
        <v>0</v>
      </c>
      <c r="G37" s="41"/>
      <c r="H37" s="41"/>
      <c r="I37" s="161">
        <v>0.20999999999999999</v>
      </c>
      <c r="J37" s="160">
        <f>ROUND(((SUM(BE122:BE364))*I37),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ROUND((SUM(BF122:BF364)),  2)</f>
        <v>0</v>
      </c>
      <c r="G38" s="41"/>
      <c r="H38" s="41"/>
      <c r="I38" s="161">
        <v>0.14999999999999999</v>
      </c>
      <c r="J38" s="160">
        <f>ROUND(((SUM(BF122:BF364))*I38),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ROUND((SUM(BG122:BG364)),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ROUND((SUM(BH122:BH364)),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ROUND((SUM(BI122:BI364)),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D.1.SO01.4E.1-1.1 - Systém UKS pasivní prvky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J122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2716</v>
      </c>
      <c r="E68" s="181"/>
      <c r="F68" s="181"/>
      <c r="G68" s="181"/>
      <c r="H68" s="181"/>
      <c r="I68" s="181"/>
      <c r="J68" s="182">
        <f>J123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2717</v>
      </c>
      <c r="E69" s="186"/>
      <c r="F69" s="186"/>
      <c r="G69" s="186"/>
      <c r="H69" s="186"/>
      <c r="I69" s="186"/>
      <c r="J69" s="187">
        <f>J124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8"/>
      <c r="D70" s="185" t="s">
        <v>2718</v>
      </c>
      <c r="E70" s="186"/>
      <c r="F70" s="186"/>
      <c r="G70" s="186"/>
      <c r="H70" s="186"/>
      <c r="I70" s="186"/>
      <c r="J70" s="187">
        <f>J125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2719</v>
      </c>
      <c r="E71" s="186"/>
      <c r="F71" s="186"/>
      <c r="G71" s="186"/>
      <c r="H71" s="186"/>
      <c r="I71" s="186"/>
      <c r="J71" s="187">
        <f>J129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4"/>
      <c r="C72" s="128"/>
      <c r="D72" s="185" t="s">
        <v>2720</v>
      </c>
      <c r="E72" s="186"/>
      <c r="F72" s="186"/>
      <c r="G72" s="186"/>
      <c r="H72" s="186"/>
      <c r="I72" s="186"/>
      <c r="J72" s="187">
        <f>J130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84"/>
      <c r="C73" s="128"/>
      <c r="D73" s="185" t="s">
        <v>2721</v>
      </c>
      <c r="E73" s="186"/>
      <c r="F73" s="186"/>
      <c r="G73" s="186"/>
      <c r="H73" s="186"/>
      <c r="I73" s="186"/>
      <c r="J73" s="187">
        <f>J145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4"/>
      <c r="C74" s="128"/>
      <c r="D74" s="185" t="s">
        <v>2722</v>
      </c>
      <c r="E74" s="186"/>
      <c r="F74" s="186"/>
      <c r="G74" s="186"/>
      <c r="H74" s="186"/>
      <c r="I74" s="186"/>
      <c r="J74" s="187">
        <f>J151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8"/>
      <c r="D75" s="185" t="s">
        <v>2723</v>
      </c>
      <c r="E75" s="186"/>
      <c r="F75" s="186"/>
      <c r="G75" s="186"/>
      <c r="H75" s="186"/>
      <c r="I75" s="186"/>
      <c r="J75" s="187">
        <f>J154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4"/>
      <c r="C76" s="128"/>
      <c r="D76" s="185" t="s">
        <v>2724</v>
      </c>
      <c r="E76" s="186"/>
      <c r="F76" s="186"/>
      <c r="G76" s="186"/>
      <c r="H76" s="186"/>
      <c r="I76" s="186"/>
      <c r="J76" s="187">
        <f>J156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84"/>
      <c r="C77" s="128"/>
      <c r="D77" s="185" t="s">
        <v>2725</v>
      </c>
      <c r="E77" s="186"/>
      <c r="F77" s="186"/>
      <c r="G77" s="186"/>
      <c r="H77" s="186"/>
      <c r="I77" s="186"/>
      <c r="J77" s="187">
        <f>J168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4"/>
      <c r="C78" s="128"/>
      <c r="D78" s="185" t="s">
        <v>2726</v>
      </c>
      <c r="E78" s="186"/>
      <c r="F78" s="186"/>
      <c r="G78" s="186"/>
      <c r="H78" s="186"/>
      <c r="I78" s="186"/>
      <c r="J78" s="187">
        <f>J180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84"/>
      <c r="C79" s="128"/>
      <c r="D79" s="185" t="s">
        <v>2727</v>
      </c>
      <c r="E79" s="186"/>
      <c r="F79" s="186"/>
      <c r="G79" s="186"/>
      <c r="H79" s="186"/>
      <c r="I79" s="186"/>
      <c r="J79" s="187">
        <f>J191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84"/>
      <c r="C80" s="128"/>
      <c r="D80" s="185" t="s">
        <v>2728</v>
      </c>
      <c r="E80" s="186"/>
      <c r="F80" s="186"/>
      <c r="G80" s="186"/>
      <c r="H80" s="186"/>
      <c r="I80" s="186"/>
      <c r="J80" s="187">
        <f>J197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8"/>
      <c r="D81" s="185" t="s">
        <v>2729</v>
      </c>
      <c r="E81" s="186"/>
      <c r="F81" s="186"/>
      <c r="G81" s="186"/>
      <c r="H81" s="186"/>
      <c r="I81" s="186"/>
      <c r="J81" s="187">
        <f>J200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2730</v>
      </c>
      <c r="E82" s="186"/>
      <c r="F82" s="186"/>
      <c r="G82" s="186"/>
      <c r="H82" s="186"/>
      <c r="I82" s="186"/>
      <c r="J82" s="187">
        <f>J202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8"/>
      <c r="D83" s="185" t="s">
        <v>2731</v>
      </c>
      <c r="E83" s="186"/>
      <c r="F83" s="186"/>
      <c r="G83" s="186"/>
      <c r="H83" s="186"/>
      <c r="I83" s="186"/>
      <c r="J83" s="187">
        <f>J203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8"/>
      <c r="D84" s="185" t="s">
        <v>2732</v>
      </c>
      <c r="E84" s="186"/>
      <c r="F84" s="186"/>
      <c r="G84" s="186"/>
      <c r="H84" s="186"/>
      <c r="I84" s="186"/>
      <c r="J84" s="187">
        <f>J218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4"/>
      <c r="C85" s="128"/>
      <c r="D85" s="185" t="s">
        <v>2733</v>
      </c>
      <c r="E85" s="186"/>
      <c r="F85" s="186"/>
      <c r="G85" s="186"/>
      <c r="H85" s="186"/>
      <c r="I85" s="186"/>
      <c r="J85" s="187">
        <f>J233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4"/>
      <c r="C86" s="128"/>
      <c r="D86" s="185" t="s">
        <v>2734</v>
      </c>
      <c r="E86" s="186"/>
      <c r="F86" s="186"/>
      <c r="G86" s="186"/>
      <c r="H86" s="186"/>
      <c r="I86" s="186"/>
      <c r="J86" s="187">
        <f>J249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2735</v>
      </c>
      <c r="E87" s="186"/>
      <c r="F87" s="186"/>
      <c r="G87" s="186"/>
      <c r="H87" s="186"/>
      <c r="I87" s="186"/>
      <c r="J87" s="187">
        <f>J256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4"/>
      <c r="C88" s="128"/>
      <c r="D88" s="185" t="s">
        <v>2736</v>
      </c>
      <c r="E88" s="186"/>
      <c r="F88" s="186"/>
      <c r="G88" s="186"/>
      <c r="H88" s="186"/>
      <c r="I88" s="186"/>
      <c r="J88" s="187">
        <f>J257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4"/>
      <c r="C89" s="128"/>
      <c r="D89" s="185" t="s">
        <v>2737</v>
      </c>
      <c r="E89" s="186"/>
      <c r="F89" s="186"/>
      <c r="G89" s="186"/>
      <c r="H89" s="186"/>
      <c r="I89" s="186"/>
      <c r="J89" s="187">
        <f>J261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4"/>
      <c r="C90" s="128"/>
      <c r="D90" s="185" t="s">
        <v>2738</v>
      </c>
      <c r="E90" s="186"/>
      <c r="F90" s="186"/>
      <c r="G90" s="186"/>
      <c r="H90" s="186"/>
      <c r="I90" s="186"/>
      <c r="J90" s="187">
        <f>J280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4"/>
      <c r="C91" s="128"/>
      <c r="D91" s="185" t="s">
        <v>2739</v>
      </c>
      <c r="E91" s="186"/>
      <c r="F91" s="186"/>
      <c r="G91" s="186"/>
      <c r="H91" s="186"/>
      <c r="I91" s="186"/>
      <c r="J91" s="187">
        <f>J306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4.88" customHeight="1">
      <c r="A92" s="10"/>
      <c r="B92" s="184"/>
      <c r="C92" s="128"/>
      <c r="D92" s="185" t="s">
        <v>2740</v>
      </c>
      <c r="E92" s="186"/>
      <c r="F92" s="186"/>
      <c r="G92" s="186"/>
      <c r="H92" s="186"/>
      <c r="I92" s="186"/>
      <c r="J92" s="187">
        <f>J329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2741</v>
      </c>
      <c r="E93" s="186"/>
      <c r="F93" s="186"/>
      <c r="G93" s="186"/>
      <c r="H93" s="186"/>
      <c r="I93" s="186"/>
      <c r="J93" s="187">
        <f>J332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84"/>
      <c r="C94" s="128"/>
      <c r="D94" s="185" t="s">
        <v>2742</v>
      </c>
      <c r="E94" s="186"/>
      <c r="F94" s="186"/>
      <c r="G94" s="186"/>
      <c r="H94" s="186"/>
      <c r="I94" s="186"/>
      <c r="J94" s="187">
        <f>J333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4"/>
      <c r="C95" s="128"/>
      <c r="D95" s="185" t="s">
        <v>2743</v>
      </c>
      <c r="E95" s="186"/>
      <c r="F95" s="186"/>
      <c r="G95" s="186"/>
      <c r="H95" s="186"/>
      <c r="I95" s="186"/>
      <c r="J95" s="187">
        <f>J342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4.88" customHeight="1">
      <c r="A96" s="10"/>
      <c r="B96" s="184"/>
      <c r="C96" s="128"/>
      <c r="D96" s="185" t="s">
        <v>2744</v>
      </c>
      <c r="E96" s="186"/>
      <c r="F96" s="186"/>
      <c r="G96" s="186"/>
      <c r="H96" s="186"/>
      <c r="I96" s="186"/>
      <c r="J96" s="187">
        <f>J349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2745</v>
      </c>
      <c r="E97" s="186"/>
      <c r="F97" s="186"/>
      <c r="G97" s="186"/>
      <c r="H97" s="186"/>
      <c r="I97" s="186"/>
      <c r="J97" s="187">
        <f>J353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2746</v>
      </c>
      <c r="E98" s="186"/>
      <c r="F98" s="186"/>
      <c r="G98" s="186"/>
      <c r="H98" s="186"/>
      <c r="I98" s="186"/>
      <c r="J98" s="187">
        <f>J362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4" s="2" customFormat="1" ht="6.96" customHeight="1">
      <c r="A104" s="41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4.96" customHeight="1">
      <c r="A105" s="41"/>
      <c r="B105" s="42"/>
      <c r="C105" s="26" t="s">
        <v>199</v>
      </c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16</v>
      </c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6.5" customHeight="1">
      <c r="A108" s="41"/>
      <c r="B108" s="42"/>
      <c r="C108" s="43"/>
      <c r="D108" s="43"/>
      <c r="E108" s="173" t="str">
        <f>E7</f>
        <v>SUPŠ Jihlava - Helenín - rekonstrukce DM (NEUZNATELNÉ NÁKLADY)</v>
      </c>
      <c r="F108" s="35"/>
      <c r="G108" s="35"/>
      <c r="H108" s="35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" customFormat="1" ht="12" customHeight="1">
      <c r="B109" s="24"/>
      <c r="C109" s="35" t="s">
        <v>158</v>
      </c>
      <c r="D109" s="25"/>
      <c r="E109" s="25"/>
      <c r="F109" s="25"/>
      <c r="G109" s="25"/>
      <c r="H109" s="25"/>
      <c r="I109" s="25"/>
      <c r="J109" s="25"/>
      <c r="K109" s="25"/>
      <c r="L109" s="23"/>
    </row>
    <row r="110" s="1" customFormat="1" ht="16.5" customHeight="1">
      <c r="B110" s="24"/>
      <c r="C110" s="25"/>
      <c r="D110" s="25"/>
      <c r="E110" s="173" t="s">
        <v>159</v>
      </c>
      <c r="F110" s="25"/>
      <c r="G110" s="25"/>
      <c r="H110" s="25"/>
      <c r="I110" s="25"/>
      <c r="J110" s="25"/>
      <c r="K110" s="25"/>
      <c r="L110" s="23"/>
    </row>
    <row r="111" s="1" customFormat="1" ht="12" customHeight="1">
      <c r="B111" s="24"/>
      <c r="C111" s="35" t="s">
        <v>160</v>
      </c>
      <c r="D111" s="25"/>
      <c r="E111" s="25"/>
      <c r="F111" s="25"/>
      <c r="G111" s="25"/>
      <c r="H111" s="25"/>
      <c r="I111" s="25"/>
      <c r="J111" s="25"/>
      <c r="K111" s="25"/>
      <c r="L111" s="23"/>
    </row>
    <row r="112" s="2" customFormat="1" ht="16.5" customHeight="1">
      <c r="A112" s="41"/>
      <c r="B112" s="42"/>
      <c r="C112" s="43"/>
      <c r="D112" s="43"/>
      <c r="E112" s="317" t="s">
        <v>2712</v>
      </c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5" t="s">
        <v>2713</v>
      </c>
      <c r="D113" s="43"/>
      <c r="E113" s="43"/>
      <c r="F113" s="43"/>
      <c r="G113" s="43"/>
      <c r="H113" s="43"/>
      <c r="I113" s="43"/>
      <c r="J113" s="43"/>
      <c r="K113" s="4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2" t="str">
        <f>E13</f>
        <v>D.1.SO01.4E.1-1.1 - Systém UKS pasivní prvky</v>
      </c>
      <c r="F114" s="43"/>
      <c r="G114" s="43"/>
      <c r="H114" s="43"/>
      <c r="I114" s="43"/>
      <c r="J114" s="43"/>
      <c r="K114" s="43"/>
      <c r="L114" s="148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148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5" t="s">
        <v>21</v>
      </c>
      <c r="D116" s="43"/>
      <c r="E116" s="43"/>
      <c r="F116" s="30" t="str">
        <f>F16</f>
        <v>Jihlava - Helenín</v>
      </c>
      <c r="G116" s="43"/>
      <c r="H116" s="43"/>
      <c r="I116" s="35" t="s">
        <v>23</v>
      </c>
      <c r="J116" s="75" t="str">
        <f>IF(J16="","",J16)</f>
        <v>21. 2. 2023</v>
      </c>
      <c r="K116" s="43"/>
      <c r="L116" s="148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5.65" customHeight="1">
      <c r="A118" s="41"/>
      <c r="B118" s="42"/>
      <c r="C118" s="35" t="s">
        <v>25</v>
      </c>
      <c r="D118" s="43"/>
      <c r="E118" s="43"/>
      <c r="F118" s="30" t="str">
        <f>E19</f>
        <v>Kraj Vysočina, Žižkova 57/1882, 58733 Jihlava</v>
      </c>
      <c r="G118" s="43"/>
      <c r="H118" s="43"/>
      <c r="I118" s="35" t="s">
        <v>31</v>
      </c>
      <c r="J118" s="39" t="str">
        <f>E25</f>
        <v>Obchodní projekt Jihlava, spol.s r.o.</v>
      </c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5" t="s">
        <v>29</v>
      </c>
      <c r="D119" s="43"/>
      <c r="E119" s="43"/>
      <c r="F119" s="30" t="str">
        <f>IF(E22="","",E22)</f>
        <v>Vyplň údaj</v>
      </c>
      <c r="G119" s="43"/>
      <c r="H119" s="43"/>
      <c r="I119" s="35" t="s">
        <v>34</v>
      </c>
      <c r="J119" s="39" t="str">
        <f>E28</f>
        <v xml:space="preserve"> </v>
      </c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189"/>
      <c r="B121" s="190"/>
      <c r="C121" s="191" t="s">
        <v>200</v>
      </c>
      <c r="D121" s="192" t="s">
        <v>57</v>
      </c>
      <c r="E121" s="192" t="s">
        <v>53</v>
      </c>
      <c r="F121" s="192" t="s">
        <v>54</v>
      </c>
      <c r="G121" s="192" t="s">
        <v>201</v>
      </c>
      <c r="H121" s="192" t="s">
        <v>202</v>
      </c>
      <c r="I121" s="192" t="s">
        <v>203</v>
      </c>
      <c r="J121" s="192" t="s">
        <v>164</v>
      </c>
      <c r="K121" s="193" t="s">
        <v>204</v>
      </c>
      <c r="L121" s="194"/>
      <c r="M121" s="95" t="s">
        <v>19</v>
      </c>
      <c r="N121" s="96" t="s">
        <v>42</v>
      </c>
      <c r="O121" s="96" t="s">
        <v>205</v>
      </c>
      <c r="P121" s="96" t="s">
        <v>206</v>
      </c>
      <c r="Q121" s="96" t="s">
        <v>207</v>
      </c>
      <c r="R121" s="96" t="s">
        <v>208</v>
      </c>
      <c r="S121" s="96" t="s">
        <v>209</v>
      </c>
      <c r="T121" s="97" t="s">
        <v>210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41"/>
      <c r="B122" s="42"/>
      <c r="C122" s="102" t="s">
        <v>211</v>
      </c>
      <c r="D122" s="43"/>
      <c r="E122" s="43"/>
      <c r="F122" s="43"/>
      <c r="G122" s="43"/>
      <c r="H122" s="43"/>
      <c r="I122" s="43"/>
      <c r="J122" s="195">
        <f>BK122</f>
        <v>0</v>
      </c>
      <c r="K122" s="43"/>
      <c r="L122" s="47"/>
      <c r="M122" s="98"/>
      <c r="N122" s="196"/>
      <c r="O122" s="99"/>
      <c r="P122" s="197">
        <f>P123</f>
        <v>0</v>
      </c>
      <c r="Q122" s="99"/>
      <c r="R122" s="197">
        <f>R123</f>
        <v>0.020800000000000003</v>
      </c>
      <c r="S122" s="99"/>
      <c r="T122" s="198">
        <f>T123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71</v>
      </c>
      <c r="AU122" s="20" t="s">
        <v>165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71</v>
      </c>
      <c r="E123" s="203" t="s">
        <v>2747</v>
      </c>
      <c r="F123" s="203" t="s">
        <v>2748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P124+P202+P256+P332+P353+P362</f>
        <v>0</v>
      </c>
      <c r="Q123" s="208"/>
      <c r="R123" s="209">
        <f>R124+R202+R256+R332+R353+R362</f>
        <v>0.020800000000000003</v>
      </c>
      <c r="S123" s="208"/>
      <c r="T123" s="210">
        <f>T124+T202+T256+T332+T353+T362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81</v>
      </c>
      <c r="AT123" s="212" t="s">
        <v>71</v>
      </c>
      <c r="AU123" s="212" t="s">
        <v>72</v>
      </c>
      <c r="AY123" s="211" t="s">
        <v>214</v>
      </c>
      <c r="BK123" s="213">
        <f>BK124+BK202+BK256+BK332+BK353+BK362</f>
        <v>0</v>
      </c>
    </row>
    <row r="124" s="12" customFormat="1" ht="22.8" customHeight="1">
      <c r="A124" s="12"/>
      <c r="B124" s="200"/>
      <c r="C124" s="201"/>
      <c r="D124" s="202" t="s">
        <v>71</v>
      </c>
      <c r="E124" s="214" t="s">
        <v>2749</v>
      </c>
      <c r="F124" s="214" t="s">
        <v>2750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P125+P129+P154+P200</f>
        <v>0</v>
      </c>
      <c r="Q124" s="208"/>
      <c r="R124" s="209">
        <f>R125+R129+R154+R200</f>
        <v>0</v>
      </c>
      <c r="S124" s="208"/>
      <c r="T124" s="210">
        <f>T125+T129+T154+T200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81</v>
      </c>
      <c r="AT124" s="212" t="s">
        <v>71</v>
      </c>
      <c r="AU124" s="212" t="s">
        <v>79</v>
      </c>
      <c r="AY124" s="211" t="s">
        <v>214</v>
      </c>
      <c r="BK124" s="213">
        <f>BK125+BK129+BK154+BK200</f>
        <v>0</v>
      </c>
    </row>
    <row r="125" s="12" customFormat="1" ht="20.88" customHeight="1">
      <c r="A125" s="12"/>
      <c r="B125" s="200"/>
      <c r="C125" s="201"/>
      <c r="D125" s="202" t="s">
        <v>71</v>
      </c>
      <c r="E125" s="214" t="s">
        <v>2751</v>
      </c>
      <c r="F125" s="214" t="s">
        <v>2752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SUM(P126:P128)</f>
        <v>0</v>
      </c>
      <c r="Q125" s="208"/>
      <c r="R125" s="209">
        <f>SUM(R126:R128)</f>
        <v>0</v>
      </c>
      <c r="S125" s="208"/>
      <c r="T125" s="210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81</v>
      </c>
      <c r="AT125" s="212" t="s">
        <v>71</v>
      </c>
      <c r="AU125" s="212" t="s">
        <v>81</v>
      </c>
      <c r="AY125" s="211" t="s">
        <v>214</v>
      </c>
      <c r="BK125" s="213">
        <f>SUM(BK126:BK128)</f>
        <v>0</v>
      </c>
    </row>
    <row r="126" s="2" customFormat="1" ht="16.5" customHeight="1">
      <c r="A126" s="41"/>
      <c r="B126" s="42"/>
      <c r="C126" s="216" t="s">
        <v>79</v>
      </c>
      <c r="D126" s="216" t="s">
        <v>216</v>
      </c>
      <c r="E126" s="217" t="s">
        <v>2753</v>
      </c>
      <c r="F126" s="218" t="s">
        <v>2754</v>
      </c>
      <c r="G126" s="219" t="s">
        <v>2229</v>
      </c>
      <c r="H126" s="220">
        <v>24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338</v>
      </c>
      <c r="AT126" s="227" t="s">
        <v>216</v>
      </c>
      <c r="AU126" s="227" t="s">
        <v>104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338</v>
      </c>
      <c r="BM126" s="227" t="s">
        <v>2755</v>
      </c>
    </row>
    <row r="127" s="2" customFormat="1" ht="21.75" customHeight="1">
      <c r="A127" s="41"/>
      <c r="B127" s="42"/>
      <c r="C127" s="216" t="s">
        <v>81</v>
      </c>
      <c r="D127" s="216" t="s">
        <v>216</v>
      </c>
      <c r="E127" s="217" t="s">
        <v>2756</v>
      </c>
      <c r="F127" s="218" t="s">
        <v>2757</v>
      </c>
      <c r="G127" s="219" t="s">
        <v>258</v>
      </c>
      <c r="H127" s="220">
        <v>3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338</v>
      </c>
      <c r="AT127" s="227" t="s">
        <v>216</v>
      </c>
      <c r="AU127" s="227" t="s">
        <v>104</v>
      </c>
      <c r="AY127" s="20" t="s">
        <v>214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338</v>
      </c>
      <c r="BM127" s="227" t="s">
        <v>2758</v>
      </c>
    </row>
    <row r="128" s="2" customFormat="1" ht="16.5" customHeight="1">
      <c r="A128" s="41"/>
      <c r="B128" s="42"/>
      <c r="C128" s="278" t="s">
        <v>104</v>
      </c>
      <c r="D128" s="278" t="s">
        <v>300</v>
      </c>
      <c r="E128" s="279" t="s">
        <v>2759</v>
      </c>
      <c r="F128" s="280" t="s">
        <v>2760</v>
      </c>
      <c r="G128" s="281" t="s">
        <v>258</v>
      </c>
      <c r="H128" s="282">
        <v>3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461</v>
      </c>
      <c r="AT128" s="227" t="s">
        <v>300</v>
      </c>
      <c r="AU128" s="227" t="s">
        <v>104</v>
      </c>
      <c r="AY128" s="20" t="s">
        <v>214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338</v>
      </c>
      <c r="BM128" s="227" t="s">
        <v>2761</v>
      </c>
    </row>
    <row r="129" s="12" customFormat="1" ht="20.88" customHeight="1">
      <c r="A129" s="12"/>
      <c r="B129" s="200"/>
      <c r="C129" s="201"/>
      <c r="D129" s="202" t="s">
        <v>71</v>
      </c>
      <c r="E129" s="214" t="s">
        <v>2762</v>
      </c>
      <c r="F129" s="214" t="s">
        <v>2763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P130+P145+P151</f>
        <v>0</v>
      </c>
      <c r="Q129" s="208"/>
      <c r="R129" s="209">
        <f>R130+R145+R151</f>
        <v>0</v>
      </c>
      <c r="S129" s="208"/>
      <c r="T129" s="210">
        <f>T130+T145+T151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81</v>
      </c>
      <c r="AT129" s="212" t="s">
        <v>71</v>
      </c>
      <c r="AU129" s="212" t="s">
        <v>81</v>
      </c>
      <c r="AY129" s="211" t="s">
        <v>214</v>
      </c>
      <c r="BK129" s="213">
        <f>BK130+BK145+BK151</f>
        <v>0</v>
      </c>
    </row>
    <row r="130" s="17" customFormat="1" ht="20.88" customHeight="1">
      <c r="A130" s="17"/>
      <c r="B130" s="304"/>
      <c r="C130" s="305"/>
      <c r="D130" s="306" t="s">
        <v>71</v>
      </c>
      <c r="E130" s="306" t="s">
        <v>2764</v>
      </c>
      <c r="F130" s="306" t="s">
        <v>2765</v>
      </c>
      <c r="G130" s="305"/>
      <c r="H130" s="305"/>
      <c r="I130" s="307"/>
      <c r="J130" s="308">
        <f>BK130</f>
        <v>0</v>
      </c>
      <c r="K130" s="305"/>
      <c r="L130" s="309"/>
      <c r="M130" s="310"/>
      <c r="N130" s="311"/>
      <c r="O130" s="311"/>
      <c r="P130" s="312">
        <f>SUM(P131:P144)</f>
        <v>0</v>
      </c>
      <c r="Q130" s="311"/>
      <c r="R130" s="312">
        <f>SUM(R131:R144)</f>
        <v>0</v>
      </c>
      <c r="S130" s="311"/>
      <c r="T130" s="313">
        <f>SUM(T131:T144)</f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R130" s="314" t="s">
        <v>81</v>
      </c>
      <c r="AT130" s="315" t="s">
        <v>71</v>
      </c>
      <c r="AU130" s="315" t="s">
        <v>104</v>
      </c>
      <c r="AY130" s="314" t="s">
        <v>214</v>
      </c>
      <c r="BK130" s="316">
        <f>SUM(BK131:BK144)</f>
        <v>0</v>
      </c>
    </row>
    <row r="131" s="2" customFormat="1" ht="16.5" customHeight="1">
      <c r="A131" s="41"/>
      <c r="B131" s="42"/>
      <c r="C131" s="216" t="s">
        <v>221</v>
      </c>
      <c r="D131" s="216" t="s">
        <v>216</v>
      </c>
      <c r="E131" s="217" t="s">
        <v>2766</v>
      </c>
      <c r="F131" s="218" t="s">
        <v>2767</v>
      </c>
      <c r="G131" s="219" t="s">
        <v>258</v>
      </c>
      <c r="H131" s="220">
        <v>9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338</v>
      </c>
      <c r="AT131" s="227" t="s">
        <v>216</v>
      </c>
      <c r="AU131" s="227" t="s">
        <v>221</v>
      </c>
      <c r="AY131" s="20" t="s">
        <v>214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338</v>
      </c>
      <c r="BM131" s="227" t="s">
        <v>2768</v>
      </c>
    </row>
    <row r="132" s="2" customFormat="1" ht="16.5" customHeight="1">
      <c r="A132" s="41"/>
      <c r="B132" s="42"/>
      <c r="C132" s="278" t="s">
        <v>247</v>
      </c>
      <c r="D132" s="278" t="s">
        <v>300</v>
      </c>
      <c r="E132" s="279" t="s">
        <v>2769</v>
      </c>
      <c r="F132" s="280" t="s">
        <v>2770</v>
      </c>
      <c r="G132" s="281" t="s">
        <v>258</v>
      </c>
      <c r="H132" s="282">
        <v>9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461</v>
      </c>
      <c r="AT132" s="227" t="s">
        <v>300</v>
      </c>
      <c r="AU132" s="227" t="s">
        <v>221</v>
      </c>
      <c r="AY132" s="20" t="s">
        <v>214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79</v>
      </c>
      <c r="BK132" s="228">
        <f>ROUND(I132*H132,2)</f>
        <v>0</v>
      </c>
      <c r="BL132" s="20" t="s">
        <v>338</v>
      </c>
      <c r="BM132" s="227" t="s">
        <v>2771</v>
      </c>
    </row>
    <row r="133" s="2" customFormat="1" ht="16.5" customHeight="1">
      <c r="A133" s="41"/>
      <c r="B133" s="42"/>
      <c r="C133" s="216" t="s">
        <v>255</v>
      </c>
      <c r="D133" s="216" t="s">
        <v>216</v>
      </c>
      <c r="E133" s="217" t="s">
        <v>2772</v>
      </c>
      <c r="F133" s="218" t="s">
        <v>2773</v>
      </c>
      <c r="G133" s="219" t="s">
        <v>258</v>
      </c>
      <c r="H133" s="220">
        <v>31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338</v>
      </c>
      <c r="AT133" s="227" t="s">
        <v>216</v>
      </c>
      <c r="AU133" s="227" t="s">
        <v>221</v>
      </c>
      <c r="AY133" s="20" t="s">
        <v>214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338</v>
      </c>
      <c r="BM133" s="227" t="s">
        <v>2774</v>
      </c>
    </row>
    <row r="134" s="2" customFormat="1" ht="16.5" customHeight="1">
      <c r="A134" s="41"/>
      <c r="B134" s="42"/>
      <c r="C134" s="278" t="s">
        <v>261</v>
      </c>
      <c r="D134" s="278" t="s">
        <v>300</v>
      </c>
      <c r="E134" s="279" t="s">
        <v>2775</v>
      </c>
      <c r="F134" s="280" t="s">
        <v>2776</v>
      </c>
      <c r="G134" s="281" t="s">
        <v>258</v>
      </c>
      <c r="H134" s="282">
        <v>31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461</v>
      </c>
      <c r="AT134" s="227" t="s">
        <v>300</v>
      </c>
      <c r="AU134" s="227" t="s">
        <v>221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338</v>
      </c>
      <c r="BM134" s="227" t="s">
        <v>2777</v>
      </c>
    </row>
    <row r="135" s="2" customFormat="1" ht="16.5" customHeight="1">
      <c r="A135" s="41"/>
      <c r="B135" s="42"/>
      <c r="C135" s="216" t="s">
        <v>266</v>
      </c>
      <c r="D135" s="216" t="s">
        <v>216</v>
      </c>
      <c r="E135" s="217" t="s">
        <v>2778</v>
      </c>
      <c r="F135" s="218" t="s">
        <v>2779</v>
      </c>
      <c r="G135" s="219" t="s">
        <v>258</v>
      </c>
      <c r="H135" s="220">
        <v>5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338</v>
      </c>
      <c r="AT135" s="227" t="s">
        <v>216</v>
      </c>
      <c r="AU135" s="227" t="s">
        <v>221</v>
      </c>
      <c r="AY135" s="20" t="s">
        <v>214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338</v>
      </c>
      <c r="BM135" s="227" t="s">
        <v>2780</v>
      </c>
    </row>
    <row r="136" s="2" customFormat="1" ht="16.5" customHeight="1">
      <c r="A136" s="41"/>
      <c r="B136" s="42"/>
      <c r="C136" s="278" t="s">
        <v>271</v>
      </c>
      <c r="D136" s="278" t="s">
        <v>300</v>
      </c>
      <c r="E136" s="279" t="s">
        <v>2781</v>
      </c>
      <c r="F136" s="280" t="s">
        <v>2782</v>
      </c>
      <c r="G136" s="281" t="s">
        <v>258</v>
      </c>
      <c r="H136" s="282">
        <v>5</v>
      </c>
      <c r="I136" s="283"/>
      <c r="J136" s="284">
        <f>ROUND(I136*H136,2)</f>
        <v>0</v>
      </c>
      <c r="K136" s="280" t="s">
        <v>19</v>
      </c>
      <c r="L136" s="285"/>
      <c r="M136" s="286" t="s">
        <v>19</v>
      </c>
      <c r="N136" s="287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461</v>
      </c>
      <c r="AT136" s="227" t="s">
        <v>300</v>
      </c>
      <c r="AU136" s="227" t="s">
        <v>221</v>
      </c>
      <c r="AY136" s="20" t="s">
        <v>214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338</v>
      </c>
      <c r="BM136" s="227" t="s">
        <v>2783</v>
      </c>
    </row>
    <row r="137" s="2" customFormat="1" ht="16.5" customHeight="1">
      <c r="A137" s="41"/>
      <c r="B137" s="42"/>
      <c r="C137" s="216" t="s">
        <v>279</v>
      </c>
      <c r="D137" s="216" t="s">
        <v>216</v>
      </c>
      <c r="E137" s="217" t="s">
        <v>2784</v>
      </c>
      <c r="F137" s="218" t="s">
        <v>2785</v>
      </c>
      <c r="G137" s="219" t="s">
        <v>258</v>
      </c>
      <c r="H137" s="220">
        <v>154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338</v>
      </c>
      <c r="AT137" s="227" t="s">
        <v>216</v>
      </c>
      <c r="AU137" s="227" t="s">
        <v>221</v>
      </c>
      <c r="AY137" s="20" t="s">
        <v>214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338</v>
      </c>
      <c r="BM137" s="227" t="s">
        <v>2786</v>
      </c>
    </row>
    <row r="138" s="13" customFormat="1">
      <c r="A138" s="13"/>
      <c r="B138" s="234"/>
      <c r="C138" s="235"/>
      <c r="D138" s="236" t="s">
        <v>225</v>
      </c>
      <c r="E138" s="237" t="s">
        <v>19</v>
      </c>
      <c r="F138" s="238" t="s">
        <v>2787</v>
      </c>
      <c r="G138" s="235"/>
      <c r="H138" s="239">
        <v>154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225</v>
      </c>
      <c r="AU138" s="245" t="s">
        <v>221</v>
      </c>
      <c r="AV138" s="13" t="s">
        <v>81</v>
      </c>
      <c r="AW138" s="13" t="s">
        <v>33</v>
      </c>
      <c r="AX138" s="13" t="s">
        <v>79</v>
      </c>
      <c r="AY138" s="245" t="s">
        <v>214</v>
      </c>
    </row>
    <row r="139" s="2" customFormat="1" ht="16.5" customHeight="1">
      <c r="A139" s="41"/>
      <c r="B139" s="42"/>
      <c r="C139" s="216" t="s">
        <v>299</v>
      </c>
      <c r="D139" s="216" t="s">
        <v>216</v>
      </c>
      <c r="E139" s="217" t="s">
        <v>2788</v>
      </c>
      <c r="F139" s="218" t="s">
        <v>2789</v>
      </c>
      <c r="G139" s="219" t="s">
        <v>258</v>
      </c>
      <c r="H139" s="220">
        <v>154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338</v>
      </c>
      <c r="AT139" s="227" t="s">
        <v>216</v>
      </c>
      <c r="AU139" s="227" t="s">
        <v>221</v>
      </c>
      <c r="AY139" s="20" t="s">
        <v>214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338</v>
      </c>
      <c r="BM139" s="227" t="s">
        <v>2790</v>
      </c>
    </row>
    <row r="140" s="13" customFormat="1">
      <c r="A140" s="13"/>
      <c r="B140" s="234"/>
      <c r="C140" s="235"/>
      <c r="D140" s="236" t="s">
        <v>225</v>
      </c>
      <c r="E140" s="237" t="s">
        <v>19</v>
      </c>
      <c r="F140" s="238" t="s">
        <v>2787</v>
      </c>
      <c r="G140" s="235"/>
      <c r="H140" s="239">
        <v>154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225</v>
      </c>
      <c r="AU140" s="245" t="s">
        <v>221</v>
      </c>
      <c r="AV140" s="13" t="s">
        <v>81</v>
      </c>
      <c r="AW140" s="13" t="s">
        <v>33</v>
      </c>
      <c r="AX140" s="13" t="s">
        <v>79</v>
      </c>
      <c r="AY140" s="245" t="s">
        <v>214</v>
      </c>
    </row>
    <row r="141" s="2" customFormat="1" ht="16.5" customHeight="1">
      <c r="A141" s="41"/>
      <c r="B141" s="42"/>
      <c r="C141" s="216" t="s">
        <v>305</v>
      </c>
      <c r="D141" s="216" t="s">
        <v>216</v>
      </c>
      <c r="E141" s="217" t="s">
        <v>2791</v>
      </c>
      <c r="F141" s="218" t="s">
        <v>2792</v>
      </c>
      <c r="G141" s="219" t="s">
        <v>258</v>
      </c>
      <c r="H141" s="220">
        <v>2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338</v>
      </c>
      <c r="AT141" s="227" t="s">
        <v>216</v>
      </c>
      <c r="AU141" s="227" t="s">
        <v>221</v>
      </c>
      <c r="AY141" s="20" t="s">
        <v>214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79</v>
      </c>
      <c r="BK141" s="228">
        <f>ROUND(I141*H141,2)</f>
        <v>0</v>
      </c>
      <c r="BL141" s="20" t="s">
        <v>338</v>
      </c>
      <c r="BM141" s="227" t="s">
        <v>2793</v>
      </c>
    </row>
    <row r="142" s="2" customFormat="1" ht="24.15" customHeight="1">
      <c r="A142" s="41"/>
      <c r="B142" s="42"/>
      <c r="C142" s="278" t="s">
        <v>319</v>
      </c>
      <c r="D142" s="278" t="s">
        <v>300</v>
      </c>
      <c r="E142" s="279" t="s">
        <v>2794</v>
      </c>
      <c r="F142" s="280" t="s">
        <v>2795</v>
      </c>
      <c r="G142" s="281" t="s">
        <v>258</v>
      </c>
      <c r="H142" s="282">
        <v>2</v>
      </c>
      <c r="I142" s="283"/>
      <c r="J142" s="284">
        <f>ROUND(I142*H142,2)</f>
        <v>0</v>
      </c>
      <c r="K142" s="280" t="s">
        <v>19</v>
      </c>
      <c r="L142" s="285"/>
      <c r="M142" s="286" t="s">
        <v>19</v>
      </c>
      <c r="N142" s="287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461</v>
      </c>
      <c r="AT142" s="227" t="s">
        <v>300</v>
      </c>
      <c r="AU142" s="227" t="s">
        <v>221</v>
      </c>
      <c r="AY142" s="20" t="s">
        <v>214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79</v>
      </c>
      <c r="BK142" s="228">
        <f>ROUND(I142*H142,2)</f>
        <v>0</v>
      </c>
      <c r="BL142" s="20" t="s">
        <v>338</v>
      </c>
      <c r="BM142" s="227" t="s">
        <v>2796</v>
      </c>
    </row>
    <row r="143" s="2" customFormat="1" ht="21.75" customHeight="1">
      <c r="A143" s="41"/>
      <c r="B143" s="42"/>
      <c r="C143" s="216" t="s">
        <v>324</v>
      </c>
      <c r="D143" s="216" t="s">
        <v>216</v>
      </c>
      <c r="E143" s="217" t="s">
        <v>2797</v>
      </c>
      <c r="F143" s="218" t="s">
        <v>2798</v>
      </c>
      <c r="G143" s="219" t="s">
        <v>258</v>
      </c>
      <c r="H143" s="220">
        <v>16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338</v>
      </c>
      <c r="AT143" s="227" t="s">
        <v>216</v>
      </c>
      <c r="AU143" s="227" t="s">
        <v>221</v>
      </c>
      <c r="AY143" s="20" t="s">
        <v>214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338</v>
      </c>
      <c r="BM143" s="227" t="s">
        <v>2799</v>
      </c>
    </row>
    <row r="144" s="2" customFormat="1" ht="16.5" customHeight="1">
      <c r="A144" s="41"/>
      <c r="B144" s="42"/>
      <c r="C144" s="278" t="s">
        <v>8</v>
      </c>
      <c r="D144" s="278" t="s">
        <v>300</v>
      </c>
      <c r="E144" s="279" t="s">
        <v>2800</v>
      </c>
      <c r="F144" s="280" t="s">
        <v>2801</v>
      </c>
      <c r="G144" s="281" t="s">
        <v>258</v>
      </c>
      <c r="H144" s="282">
        <v>16</v>
      </c>
      <c r="I144" s="283"/>
      <c r="J144" s="284">
        <f>ROUND(I144*H144,2)</f>
        <v>0</v>
      </c>
      <c r="K144" s="280" t="s">
        <v>19</v>
      </c>
      <c r="L144" s="285"/>
      <c r="M144" s="286" t="s">
        <v>19</v>
      </c>
      <c r="N144" s="287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461</v>
      </c>
      <c r="AT144" s="227" t="s">
        <v>300</v>
      </c>
      <c r="AU144" s="227" t="s">
        <v>221</v>
      </c>
      <c r="AY144" s="20" t="s">
        <v>214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79</v>
      </c>
      <c r="BK144" s="228">
        <f>ROUND(I144*H144,2)</f>
        <v>0</v>
      </c>
      <c r="BL144" s="20" t="s">
        <v>338</v>
      </c>
      <c r="BM144" s="227" t="s">
        <v>2802</v>
      </c>
    </row>
    <row r="145" s="17" customFormat="1" ht="20.88" customHeight="1">
      <c r="A145" s="17"/>
      <c r="B145" s="304"/>
      <c r="C145" s="305"/>
      <c r="D145" s="306" t="s">
        <v>71</v>
      </c>
      <c r="E145" s="306" t="s">
        <v>2803</v>
      </c>
      <c r="F145" s="306" t="s">
        <v>2804</v>
      </c>
      <c r="G145" s="305"/>
      <c r="H145" s="305"/>
      <c r="I145" s="307"/>
      <c r="J145" s="308">
        <f>BK145</f>
        <v>0</v>
      </c>
      <c r="K145" s="305"/>
      <c r="L145" s="309"/>
      <c r="M145" s="310"/>
      <c r="N145" s="311"/>
      <c r="O145" s="311"/>
      <c r="P145" s="312">
        <f>SUM(P146:P150)</f>
        <v>0</v>
      </c>
      <c r="Q145" s="311"/>
      <c r="R145" s="312">
        <f>SUM(R146:R150)</f>
        <v>0</v>
      </c>
      <c r="S145" s="311"/>
      <c r="T145" s="313">
        <f>SUM(T146:T150)</f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314" t="s">
        <v>79</v>
      </c>
      <c r="AT145" s="315" t="s">
        <v>71</v>
      </c>
      <c r="AU145" s="315" t="s">
        <v>104</v>
      </c>
      <c r="AY145" s="314" t="s">
        <v>214</v>
      </c>
      <c r="BK145" s="316">
        <f>SUM(BK146:BK150)</f>
        <v>0</v>
      </c>
    </row>
    <row r="146" s="2" customFormat="1" ht="16.5" customHeight="1">
      <c r="A146" s="41"/>
      <c r="B146" s="42"/>
      <c r="C146" s="216" t="s">
        <v>338</v>
      </c>
      <c r="D146" s="216" t="s">
        <v>216</v>
      </c>
      <c r="E146" s="217" t="s">
        <v>2805</v>
      </c>
      <c r="F146" s="218" t="s">
        <v>2806</v>
      </c>
      <c r="G146" s="219" t="s">
        <v>258</v>
      </c>
      <c r="H146" s="220">
        <v>159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338</v>
      </c>
      <c r="AT146" s="227" t="s">
        <v>216</v>
      </c>
      <c r="AU146" s="227" t="s">
        <v>221</v>
      </c>
      <c r="AY146" s="20" t="s">
        <v>214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79</v>
      </c>
      <c r="BK146" s="228">
        <f>ROUND(I146*H146,2)</f>
        <v>0</v>
      </c>
      <c r="BL146" s="20" t="s">
        <v>338</v>
      </c>
      <c r="BM146" s="227" t="s">
        <v>2807</v>
      </c>
    </row>
    <row r="147" s="2" customFormat="1" ht="16.5" customHeight="1">
      <c r="A147" s="41"/>
      <c r="B147" s="42"/>
      <c r="C147" s="278" t="s">
        <v>345</v>
      </c>
      <c r="D147" s="278" t="s">
        <v>300</v>
      </c>
      <c r="E147" s="279" t="s">
        <v>2808</v>
      </c>
      <c r="F147" s="280" t="s">
        <v>2809</v>
      </c>
      <c r="G147" s="281" t="s">
        <v>258</v>
      </c>
      <c r="H147" s="282">
        <v>4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461</v>
      </c>
      <c r="AT147" s="227" t="s">
        <v>300</v>
      </c>
      <c r="AU147" s="227" t="s">
        <v>221</v>
      </c>
      <c r="AY147" s="20" t="s">
        <v>214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79</v>
      </c>
      <c r="BK147" s="228">
        <f>ROUND(I147*H147,2)</f>
        <v>0</v>
      </c>
      <c r="BL147" s="20" t="s">
        <v>338</v>
      </c>
      <c r="BM147" s="227" t="s">
        <v>2810</v>
      </c>
    </row>
    <row r="148" s="2" customFormat="1" ht="16.5" customHeight="1">
      <c r="A148" s="41"/>
      <c r="B148" s="42"/>
      <c r="C148" s="278" t="s">
        <v>352</v>
      </c>
      <c r="D148" s="278" t="s">
        <v>300</v>
      </c>
      <c r="E148" s="279" t="s">
        <v>2811</v>
      </c>
      <c r="F148" s="280" t="s">
        <v>2812</v>
      </c>
      <c r="G148" s="281" t="s">
        <v>258</v>
      </c>
      <c r="H148" s="282">
        <v>55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461</v>
      </c>
      <c r="AT148" s="227" t="s">
        <v>300</v>
      </c>
      <c r="AU148" s="227" t="s">
        <v>221</v>
      </c>
      <c r="AY148" s="20" t="s">
        <v>214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79</v>
      </c>
      <c r="BK148" s="228">
        <f>ROUND(I148*H148,2)</f>
        <v>0</v>
      </c>
      <c r="BL148" s="20" t="s">
        <v>338</v>
      </c>
      <c r="BM148" s="227" t="s">
        <v>2813</v>
      </c>
    </row>
    <row r="149" s="2" customFormat="1" ht="16.5" customHeight="1">
      <c r="A149" s="41"/>
      <c r="B149" s="42"/>
      <c r="C149" s="278" t="s">
        <v>366</v>
      </c>
      <c r="D149" s="278" t="s">
        <v>300</v>
      </c>
      <c r="E149" s="279" t="s">
        <v>2814</v>
      </c>
      <c r="F149" s="280" t="s">
        <v>2815</v>
      </c>
      <c r="G149" s="281" t="s">
        <v>258</v>
      </c>
      <c r="H149" s="282">
        <v>60</v>
      </c>
      <c r="I149" s="283"/>
      <c r="J149" s="284">
        <f>ROUND(I149*H149,2)</f>
        <v>0</v>
      </c>
      <c r="K149" s="280" t="s">
        <v>19</v>
      </c>
      <c r="L149" s="285"/>
      <c r="M149" s="286" t="s">
        <v>19</v>
      </c>
      <c r="N149" s="287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461</v>
      </c>
      <c r="AT149" s="227" t="s">
        <v>300</v>
      </c>
      <c r="AU149" s="227" t="s">
        <v>221</v>
      </c>
      <c r="AY149" s="20" t="s">
        <v>214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79</v>
      </c>
      <c r="BK149" s="228">
        <f>ROUND(I149*H149,2)</f>
        <v>0</v>
      </c>
      <c r="BL149" s="20" t="s">
        <v>338</v>
      </c>
      <c r="BM149" s="227" t="s">
        <v>2816</v>
      </c>
    </row>
    <row r="150" s="2" customFormat="1" ht="16.5" customHeight="1">
      <c r="A150" s="41"/>
      <c r="B150" s="42"/>
      <c r="C150" s="278" t="s">
        <v>373</v>
      </c>
      <c r="D150" s="278" t="s">
        <v>300</v>
      </c>
      <c r="E150" s="279" t="s">
        <v>2817</v>
      </c>
      <c r="F150" s="280" t="s">
        <v>2818</v>
      </c>
      <c r="G150" s="281" t="s">
        <v>258</v>
      </c>
      <c r="H150" s="282">
        <v>40</v>
      </c>
      <c r="I150" s="283"/>
      <c r="J150" s="284">
        <f>ROUND(I150*H150,2)</f>
        <v>0</v>
      </c>
      <c r="K150" s="280" t="s">
        <v>19</v>
      </c>
      <c r="L150" s="285"/>
      <c r="M150" s="286" t="s">
        <v>19</v>
      </c>
      <c r="N150" s="287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461</v>
      </c>
      <c r="AT150" s="227" t="s">
        <v>300</v>
      </c>
      <c r="AU150" s="227" t="s">
        <v>221</v>
      </c>
      <c r="AY150" s="20" t="s">
        <v>214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79</v>
      </c>
      <c r="BK150" s="228">
        <f>ROUND(I150*H150,2)</f>
        <v>0</v>
      </c>
      <c r="BL150" s="20" t="s">
        <v>338</v>
      </c>
      <c r="BM150" s="227" t="s">
        <v>2819</v>
      </c>
    </row>
    <row r="151" s="17" customFormat="1" ht="20.88" customHeight="1">
      <c r="A151" s="17"/>
      <c r="B151" s="304"/>
      <c r="C151" s="305"/>
      <c r="D151" s="306" t="s">
        <v>71</v>
      </c>
      <c r="E151" s="306" t="s">
        <v>2820</v>
      </c>
      <c r="F151" s="306" t="s">
        <v>2821</v>
      </c>
      <c r="G151" s="305"/>
      <c r="H151" s="305"/>
      <c r="I151" s="307"/>
      <c r="J151" s="308">
        <f>BK151</f>
        <v>0</v>
      </c>
      <c r="K151" s="305"/>
      <c r="L151" s="309"/>
      <c r="M151" s="310"/>
      <c r="N151" s="311"/>
      <c r="O151" s="311"/>
      <c r="P151" s="312">
        <f>SUM(P152:P153)</f>
        <v>0</v>
      </c>
      <c r="Q151" s="311"/>
      <c r="R151" s="312">
        <f>SUM(R152:R153)</f>
        <v>0</v>
      </c>
      <c r="S151" s="311"/>
      <c r="T151" s="313">
        <f>SUM(T152:T153)</f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314" t="s">
        <v>81</v>
      </c>
      <c r="AT151" s="315" t="s">
        <v>71</v>
      </c>
      <c r="AU151" s="315" t="s">
        <v>104</v>
      </c>
      <c r="AY151" s="314" t="s">
        <v>214</v>
      </c>
      <c r="BK151" s="316">
        <f>SUM(BK152:BK153)</f>
        <v>0</v>
      </c>
    </row>
    <row r="152" s="2" customFormat="1" ht="16.5" customHeight="1">
      <c r="A152" s="41"/>
      <c r="B152" s="42"/>
      <c r="C152" s="216" t="s">
        <v>7</v>
      </c>
      <c r="D152" s="216" t="s">
        <v>216</v>
      </c>
      <c r="E152" s="217" t="s">
        <v>2822</v>
      </c>
      <c r="F152" s="218" t="s">
        <v>2823</v>
      </c>
      <c r="G152" s="219" t="s">
        <v>2229</v>
      </c>
      <c r="H152" s="220">
        <v>17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338</v>
      </c>
      <c r="AT152" s="227" t="s">
        <v>216</v>
      </c>
      <c r="AU152" s="227" t="s">
        <v>221</v>
      </c>
      <c r="AY152" s="20" t="s">
        <v>214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79</v>
      </c>
      <c r="BK152" s="228">
        <f>ROUND(I152*H152,2)</f>
        <v>0</v>
      </c>
      <c r="BL152" s="20" t="s">
        <v>338</v>
      </c>
      <c r="BM152" s="227" t="s">
        <v>2824</v>
      </c>
    </row>
    <row r="153" s="2" customFormat="1" ht="16.5" customHeight="1">
      <c r="A153" s="41"/>
      <c r="B153" s="42"/>
      <c r="C153" s="216" t="s">
        <v>383</v>
      </c>
      <c r="D153" s="216" t="s">
        <v>216</v>
      </c>
      <c r="E153" s="217" t="s">
        <v>2825</v>
      </c>
      <c r="F153" s="218" t="s">
        <v>2826</v>
      </c>
      <c r="G153" s="219" t="s">
        <v>2229</v>
      </c>
      <c r="H153" s="220">
        <v>8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338</v>
      </c>
      <c r="AT153" s="227" t="s">
        <v>216</v>
      </c>
      <c r="AU153" s="227" t="s">
        <v>221</v>
      </c>
      <c r="AY153" s="20" t="s">
        <v>214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79</v>
      </c>
      <c r="BK153" s="228">
        <f>ROUND(I153*H153,2)</f>
        <v>0</v>
      </c>
      <c r="BL153" s="20" t="s">
        <v>338</v>
      </c>
      <c r="BM153" s="227" t="s">
        <v>2827</v>
      </c>
    </row>
    <row r="154" s="12" customFormat="1" ht="20.88" customHeight="1">
      <c r="A154" s="12"/>
      <c r="B154" s="200"/>
      <c r="C154" s="201"/>
      <c r="D154" s="202" t="s">
        <v>71</v>
      </c>
      <c r="E154" s="214" t="s">
        <v>2828</v>
      </c>
      <c r="F154" s="214" t="s">
        <v>2829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P155+P156+P168+P180+P191+P197</f>
        <v>0</v>
      </c>
      <c r="Q154" s="208"/>
      <c r="R154" s="209">
        <f>R155+R156+R168+R180+R191+R197</f>
        <v>0</v>
      </c>
      <c r="S154" s="208"/>
      <c r="T154" s="210">
        <f>T155+T156+T168+T180+T191+T197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81</v>
      </c>
      <c r="AT154" s="212" t="s">
        <v>71</v>
      </c>
      <c r="AU154" s="212" t="s">
        <v>81</v>
      </c>
      <c r="AY154" s="211" t="s">
        <v>214</v>
      </c>
      <c r="BK154" s="213">
        <f>BK155+BK156+BK168+BK180+BK191+BK197</f>
        <v>0</v>
      </c>
    </row>
    <row r="155" s="2" customFormat="1" ht="16.5" customHeight="1">
      <c r="A155" s="41"/>
      <c r="B155" s="42"/>
      <c r="C155" s="216" t="s">
        <v>390</v>
      </c>
      <c r="D155" s="216" t="s">
        <v>216</v>
      </c>
      <c r="E155" s="217" t="s">
        <v>2830</v>
      </c>
      <c r="F155" s="218" t="s">
        <v>2831</v>
      </c>
      <c r="G155" s="219" t="s">
        <v>258</v>
      </c>
      <c r="H155" s="220">
        <v>1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338</v>
      </c>
      <c r="AT155" s="227" t="s">
        <v>216</v>
      </c>
      <c r="AU155" s="227" t="s">
        <v>104</v>
      </c>
      <c r="AY155" s="20" t="s">
        <v>214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79</v>
      </c>
      <c r="BK155" s="228">
        <f>ROUND(I155*H155,2)</f>
        <v>0</v>
      </c>
      <c r="BL155" s="20" t="s">
        <v>338</v>
      </c>
      <c r="BM155" s="227" t="s">
        <v>2832</v>
      </c>
    </row>
    <row r="156" s="17" customFormat="1" ht="20.88" customHeight="1">
      <c r="A156" s="17"/>
      <c r="B156" s="304"/>
      <c r="C156" s="305"/>
      <c r="D156" s="306" t="s">
        <v>71</v>
      </c>
      <c r="E156" s="306" t="s">
        <v>2833</v>
      </c>
      <c r="F156" s="306" t="s">
        <v>2834</v>
      </c>
      <c r="G156" s="305"/>
      <c r="H156" s="305"/>
      <c r="I156" s="307"/>
      <c r="J156" s="308">
        <f>BK156</f>
        <v>0</v>
      </c>
      <c r="K156" s="305"/>
      <c r="L156" s="309"/>
      <c r="M156" s="310"/>
      <c r="N156" s="311"/>
      <c r="O156" s="311"/>
      <c r="P156" s="312">
        <f>SUM(P157:P167)</f>
        <v>0</v>
      </c>
      <c r="Q156" s="311"/>
      <c r="R156" s="312">
        <f>SUM(R157:R167)</f>
        <v>0</v>
      </c>
      <c r="S156" s="311"/>
      <c r="T156" s="313">
        <f>SUM(T157:T167)</f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314" t="s">
        <v>81</v>
      </c>
      <c r="AT156" s="315" t="s">
        <v>71</v>
      </c>
      <c r="AU156" s="315" t="s">
        <v>104</v>
      </c>
      <c r="AY156" s="314" t="s">
        <v>214</v>
      </c>
      <c r="BK156" s="316">
        <f>SUM(BK157:BK167)</f>
        <v>0</v>
      </c>
    </row>
    <row r="157" s="2" customFormat="1" ht="16.5" customHeight="1">
      <c r="A157" s="41"/>
      <c r="B157" s="42"/>
      <c r="C157" s="278" t="s">
        <v>399</v>
      </c>
      <c r="D157" s="278" t="s">
        <v>300</v>
      </c>
      <c r="E157" s="279" t="s">
        <v>2835</v>
      </c>
      <c r="F157" s="280" t="s">
        <v>2836</v>
      </c>
      <c r="G157" s="281" t="s">
        <v>258</v>
      </c>
      <c r="H157" s="282">
        <v>1</v>
      </c>
      <c r="I157" s="283"/>
      <c r="J157" s="284">
        <f>ROUND(I157*H157,2)</f>
        <v>0</v>
      </c>
      <c r="K157" s="280" t="s">
        <v>19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461</v>
      </c>
      <c r="AT157" s="227" t="s">
        <v>300</v>
      </c>
      <c r="AU157" s="227" t="s">
        <v>221</v>
      </c>
      <c r="AY157" s="20" t="s">
        <v>214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79</v>
      </c>
      <c r="BK157" s="228">
        <f>ROUND(I157*H157,2)</f>
        <v>0</v>
      </c>
      <c r="BL157" s="20" t="s">
        <v>338</v>
      </c>
      <c r="BM157" s="227" t="s">
        <v>2837</v>
      </c>
    </row>
    <row r="158" s="2" customFormat="1" ht="16.5" customHeight="1">
      <c r="A158" s="41"/>
      <c r="B158" s="42"/>
      <c r="C158" s="216" t="s">
        <v>406</v>
      </c>
      <c r="D158" s="216" t="s">
        <v>216</v>
      </c>
      <c r="E158" s="217" t="s">
        <v>2838</v>
      </c>
      <c r="F158" s="218" t="s">
        <v>2839</v>
      </c>
      <c r="G158" s="219" t="s">
        <v>258</v>
      </c>
      <c r="H158" s="220">
        <v>3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338</v>
      </c>
      <c r="AT158" s="227" t="s">
        <v>216</v>
      </c>
      <c r="AU158" s="227" t="s">
        <v>221</v>
      </c>
      <c r="AY158" s="20" t="s">
        <v>214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79</v>
      </c>
      <c r="BK158" s="228">
        <f>ROUND(I158*H158,2)</f>
        <v>0</v>
      </c>
      <c r="BL158" s="20" t="s">
        <v>338</v>
      </c>
      <c r="BM158" s="227" t="s">
        <v>2840</v>
      </c>
    </row>
    <row r="159" s="2" customFormat="1" ht="16.5" customHeight="1">
      <c r="A159" s="41"/>
      <c r="B159" s="42"/>
      <c r="C159" s="278" t="s">
        <v>411</v>
      </c>
      <c r="D159" s="278" t="s">
        <v>300</v>
      </c>
      <c r="E159" s="279" t="s">
        <v>2841</v>
      </c>
      <c r="F159" s="280" t="s">
        <v>2842</v>
      </c>
      <c r="G159" s="281" t="s">
        <v>258</v>
      </c>
      <c r="H159" s="282">
        <v>1</v>
      </c>
      <c r="I159" s="283"/>
      <c r="J159" s="284">
        <f>ROUND(I159*H159,2)</f>
        <v>0</v>
      </c>
      <c r="K159" s="280" t="s">
        <v>19</v>
      </c>
      <c r="L159" s="285"/>
      <c r="M159" s="286" t="s">
        <v>19</v>
      </c>
      <c r="N159" s="287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461</v>
      </c>
      <c r="AT159" s="227" t="s">
        <v>300</v>
      </c>
      <c r="AU159" s="227" t="s">
        <v>221</v>
      </c>
      <c r="AY159" s="20" t="s">
        <v>214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79</v>
      </c>
      <c r="BK159" s="228">
        <f>ROUND(I159*H159,2)</f>
        <v>0</v>
      </c>
      <c r="BL159" s="20" t="s">
        <v>338</v>
      </c>
      <c r="BM159" s="227" t="s">
        <v>2843</v>
      </c>
    </row>
    <row r="160" s="2" customFormat="1" ht="16.5" customHeight="1">
      <c r="A160" s="41"/>
      <c r="B160" s="42"/>
      <c r="C160" s="278" t="s">
        <v>420</v>
      </c>
      <c r="D160" s="278" t="s">
        <v>300</v>
      </c>
      <c r="E160" s="279" t="s">
        <v>2844</v>
      </c>
      <c r="F160" s="280" t="s">
        <v>2845</v>
      </c>
      <c r="G160" s="281" t="s">
        <v>258</v>
      </c>
      <c r="H160" s="282">
        <v>1</v>
      </c>
      <c r="I160" s="283"/>
      <c r="J160" s="284">
        <f>ROUND(I160*H160,2)</f>
        <v>0</v>
      </c>
      <c r="K160" s="280" t="s">
        <v>19</v>
      </c>
      <c r="L160" s="285"/>
      <c r="M160" s="286" t="s">
        <v>19</v>
      </c>
      <c r="N160" s="287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461</v>
      </c>
      <c r="AT160" s="227" t="s">
        <v>300</v>
      </c>
      <c r="AU160" s="227" t="s">
        <v>221</v>
      </c>
      <c r="AY160" s="20" t="s">
        <v>214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79</v>
      </c>
      <c r="BK160" s="228">
        <f>ROUND(I160*H160,2)</f>
        <v>0</v>
      </c>
      <c r="BL160" s="20" t="s">
        <v>338</v>
      </c>
      <c r="BM160" s="227" t="s">
        <v>2846</v>
      </c>
    </row>
    <row r="161" s="2" customFormat="1" ht="16.5" customHeight="1">
      <c r="A161" s="41"/>
      <c r="B161" s="42"/>
      <c r="C161" s="278" t="s">
        <v>431</v>
      </c>
      <c r="D161" s="278" t="s">
        <v>300</v>
      </c>
      <c r="E161" s="279" t="s">
        <v>2847</v>
      </c>
      <c r="F161" s="280" t="s">
        <v>2848</v>
      </c>
      <c r="G161" s="281" t="s">
        <v>258</v>
      </c>
      <c r="H161" s="282">
        <v>1</v>
      </c>
      <c r="I161" s="283"/>
      <c r="J161" s="284">
        <f>ROUND(I161*H161,2)</f>
        <v>0</v>
      </c>
      <c r="K161" s="280" t="s">
        <v>19</v>
      </c>
      <c r="L161" s="285"/>
      <c r="M161" s="286" t="s">
        <v>19</v>
      </c>
      <c r="N161" s="287" t="s">
        <v>43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461</v>
      </c>
      <c r="AT161" s="227" t="s">
        <v>300</v>
      </c>
      <c r="AU161" s="227" t="s">
        <v>221</v>
      </c>
      <c r="AY161" s="20" t="s">
        <v>214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79</v>
      </c>
      <c r="BK161" s="228">
        <f>ROUND(I161*H161,2)</f>
        <v>0</v>
      </c>
      <c r="BL161" s="20" t="s">
        <v>338</v>
      </c>
      <c r="BM161" s="227" t="s">
        <v>2849</v>
      </c>
    </row>
    <row r="162" s="2" customFormat="1" ht="16.5" customHeight="1">
      <c r="A162" s="41"/>
      <c r="B162" s="42"/>
      <c r="C162" s="216" t="s">
        <v>436</v>
      </c>
      <c r="D162" s="216" t="s">
        <v>216</v>
      </c>
      <c r="E162" s="217" t="s">
        <v>2778</v>
      </c>
      <c r="F162" s="218" t="s">
        <v>2779</v>
      </c>
      <c r="G162" s="219" t="s">
        <v>258</v>
      </c>
      <c r="H162" s="220">
        <v>5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338</v>
      </c>
      <c r="AT162" s="227" t="s">
        <v>216</v>
      </c>
      <c r="AU162" s="227" t="s">
        <v>221</v>
      </c>
      <c r="AY162" s="20" t="s">
        <v>214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79</v>
      </c>
      <c r="BK162" s="228">
        <f>ROUND(I162*H162,2)</f>
        <v>0</v>
      </c>
      <c r="BL162" s="20" t="s">
        <v>338</v>
      </c>
      <c r="BM162" s="227" t="s">
        <v>2850</v>
      </c>
    </row>
    <row r="163" s="2" customFormat="1" ht="16.5" customHeight="1">
      <c r="A163" s="41"/>
      <c r="B163" s="42"/>
      <c r="C163" s="278" t="s">
        <v>443</v>
      </c>
      <c r="D163" s="278" t="s">
        <v>300</v>
      </c>
      <c r="E163" s="279" t="s">
        <v>2851</v>
      </c>
      <c r="F163" s="280" t="s">
        <v>2782</v>
      </c>
      <c r="G163" s="281" t="s">
        <v>258</v>
      </c>
      <c r="H163" s="282">
        <v>5</v>
      </c>
      <c r="I163" s="283"/>
      <c r="J163" s="284">
        <f>ROUND(I163*H163,2)</f>
        <v>0</v>
      </c>
      <c r="K163" s="280" t="s">
        <v>19</v>
      </c>
      <c r="L163" s="285"/>
      <c r="M163" s="286" t="s">
        <v>19</v>
      </c>
      <c r="N163" s="287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461</v>
      </c>
      <c r="AT163" s="227" t="s">
        <v>300</v>
      </c>
      <c r="AU163" s="227" t="s">
        <v>221</v>
      </c>
      <c r="AY163" s="20" t="s">
        <v>214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79</v>
      </c>
      <c r="BK163" s="228">
        <f>ROUND(I163*H163,2)</f>
        <v>0</v>
      </c>
      <c r="BL163" s="20" t="s">
        <v>338</v>
      </c>
      <c r="BM163" s="227" t="s">
        <v>2852</v>
      </c>
    </row>
    <row r="164" s="2" customFormat="1" ht="21.75" customHeight="1">
      <c r="A164" s="41"/>
      <c r="B164" s="42"/>
      <c r="C164" s="216" t="s">
        <v>452</v>
      </c>
      <c r="D164" s="216" t="s">
        <v>216</v>
      </c>
      <c r="E164" s="217" t="s">
        <v>2797</v>
      </c>
      <c r="F164" s="218" t="s">
        <v>2798</v>
      </c>
      <c r="G164" s="219" t="s">
        <v>258</v>
      </c>
      <c r="H164" s="220">
        <v>16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338</v>
      </c>
      <c r="AT164" s="227" t="s">
        <v>216</v>
      </c>
      <c r="AU164" s="227" t="s">
        <v>221</v>
      </c>
      <c r="AY164" s="20" t="s">
        <v>214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79</v>
      </c>
      <c r="BK164" s="228">
        <f>ROUND(I164*H164,2)</f>
        <v>0</v>
      </c>
      <c r="BL164" s="20" t="s">
        <v>338</v>
      </c>
      <c r="BM164" s="227" t="s">
        <v>2853</v>
      </c>
    </row>
    <row r="165" s="2" customFormat="1" ht="16.5" customHeight="1">
      <c r="A165" s="41"/>
      <c r="B165" s="42"/>
      <c r="C165" s="278" t="s">
        <v>461</v>
      </c>
      <c r="D165" s="278" t="s">
        <v>300</v>
      </c>
      <c r="E165" s="279" t="s">
        <v>2854</v>
      </c>
      <c r="F165" s="280" t="s">
        <v>2801</v>
      </c>
      <c r="G165" s="281" t="s">
        <v>258</v>
      </c>
      <c r="H165" s="282">
        <v>16</v>
      </c>
      <c r="I165" s="283"/>
      <c r="J165" s="284">
        <f>ROUND(I165*H165,2)</f>
        <v>0</v>
      </c>
      <c r="K165" s="280" t="s">
        <v>19</v>
      </c>
      <c r="L165" s="285"/>
      <c r="M165" s="286" t="s">
        <v>19</v>
      </c>
      <c r="N165" s="287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461</v>
      </c>
      <c r="AT165" s="227" t="s">
        <v>300</v>
      </c>
      <c r="AU165" s="227" t="s">
        <v>221</v>
      </c>
      <c r="AY165" s="20" t="s">
        <v>214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79</v>
      </c>
      <c r="BK165" s="228">
        <f>ROUND(I165*H165,2)</f>
        <v>0</v>
      </c>
      <c r="BL165" s="20" t="s">
        <v>338</v>
      </c>
      <c r="BM165" s="227" t="s">
        <v>2855</v>
      </c>
    </row>
    <row r="166" s="2" customFormat="1" ht="16.5" customHeight="1">
      <c r="A166" s="41"/>
      <c r="B166" s="42"/>
      <c r="C166" s="216" t="s">
        <v>468</v>
      </c>
      <c r="D166" s="216" t="s">
        <v>216</v>
      </c>
      <c r="E166" s="217" t="s">
        <v>2791</v>
      </c>
      <c r="F166" s="218" t="s">
        <v>2792</v>
      </c>
      <c r="G166" s="219" t="s">
        <v>258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338</v>
      </c>
      <c r="AT166" s="227" t="s">
        <v>216</v>
      </c>
      <c r="AU166" s="227" t="s">
        <v>221</v>
      </c>
      <c r="AY166" s="20" t="s">
        <v>214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79</v>
      </c>
      <c r="BK166" s="228">
        <f>ROUND(I166*H166,2)</f>
        <v>0</v>
      </c>
      <c r="BL166" s="20" t="s">
        <v>338</v>
      </c>
      <c r="BM166" s="227" t="s">
        <v>2856</v>
      </c>
    </row>
    <row r="167" s="2" customFormat="1" ht="24.15" customHeight="1">
      <c r="A167" s="41"/>
      <c r="B167" s="42"/>
      <c r="C167" s="278" t="s">
        <v>475</v>
      </c>
      <c r="D167" s="278" t="s">
        <v>300</v>
      </c>
      <c r="E167" s="279" t="s">
        <v>2857</v>
      </c>
      <c r="F167" s="280" t="s">
        <v>2795</v>
      </c>
      <c r="G167" s="281" t="s">
        <v>258</v>
      </c>
      <c r="H167" s="282">
        <v>2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461</v>
      </c>
      <c r="AT167" s="227" t="s">
        <v>300</v>
      </c>
      <c r="AU167" s="227" t="s">
        <v>221</v>
      </c>
      <c r="AY167" s="20" t="s">
        <v>214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79</v>
      </c>
      <c r="BK167" s="228">
        <f>ROUND(I167*H167,2)</f>
        <v>0</v>
      </c>
      <c r="BL167" s="20" t="s">
        <v>338</v>
      </c>
      <c r="BM167" s="227" t="s">
        <v>2858</v>
      </c>
    </row>
    <row r="168" s="17" customFormat="1" ht="20.88" customHeight="1">
      <c r="A168" s="17"/>
      <c r="B168" s="304"/>
      <c r="C168" s="305"/>
      <c r="D168" s="306" t="s">
        <v>71</v>
      </c>
      <c r="E168" s="306" t="s">
        <v>2859</v>
      </c>
      <c r="F168" s="306" t="s">
        <v>2860</v>
      </c>
      <c r="G168" s="305"/>
      <c r="H168" s="305"/>
      <c r="I168" s="307"/>
      <c r="J168" s="308">
        <f>BK168</f>
        <v>0</v>
      </c>
      <c r="K168" s="305"/>
      <c r="L168" s="309"/>
      <c r="M168" s="310"/>
      <c r="N168" s="311"/>
      <c r="O168" s="311"/>
      <c r="P168" s="312">
        <f>SUM(P169:P179)</f>
        <v>0</v>
      </c>
      <c r="Q168" s="311"/>
      <c r="R168" s="312">
        <f>SUM(R169:R179)</f>
        <v>0</v>
      </c>
      <c r="S168" s="311"/>
      <c r="T168" s="313">
        <f>SUM(T169:T179)</f>
        <v>0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R168" s="314" t="s">
        <v>81</v>
      </c>
      <c r="AT168" s="315" t="s">
        <v>71</v>
      </c>
      <c r="AU168" s="315" t="s">
        <v>104</v>
      </c>
      <c r="AY168" s="314" t="s">
        <v>214</v>
      </c>
      <c r="BK168" s="316">
        <f>SUM(BK169:BK179)</f>
        <v>0</v>
      </c>
    </row>
    <row r="169" s="2" customFormat="1" ht="24.15" customHeight="1">
      <c r="A169" s="41"/>
      <c r="B169" s="42"/>
      <c r="C169" s="216" t="s">
        <v>481</v>
      </c>
      <c r="D169" s="216" t="s">
        <v>216</v>
      </c>
      <c r="E169" s="217" t="s">
        <v>2861</v>
      </c>
      <c r="F169" s="218" t="s">
        <v>2862</v>
      </c>
      <c r="G169" s="219" t="s">
        <v>258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338</v>
      </c>
      <c r="AT169" s="227" t="s">
        <v>216</v>
      </c>
      <c r="AU169" s="227" t="s">
        <v>221</v>
      </c>
      <c r="AY169" s="20" t="s">
        <v>214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79</v>
      </c>
      <c r="BK169" s="228">
        <f>ROUND(I169*H169,2)</f>
        <v>0</v>
      </c>
      <c r="BL169" s="20" t="s">
        <v>338</v>
      </c>
      <c r="BM169" s="227" t="s">
        <v>2863</v>
      </c>
    </row>
    <row r="170" s="2" customFormat="1" ht="16.5" customHeight="1">
      <c r="A170" s="41"/>
      <c r="B170" s="42"/>
      <c r="C170" s="278" t="s">
        <v>488</v>
      </c>
      <c r="D170" s="278" t="s">
        <v>300</v>
      </c>
      <c r="E170" s="279" t="s">
        <v>2864</v>
      </c>
      <c r="F170" s="280" t="s">
        <v>2865</v>
      </c>
      <c r="G170" s="281" t="s">
        <v>258</v>
      </c>
      <c r="H170" s="282">
        <v>2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461</v>
      </c>
      <c r="AT170" s="227" t="s">
        <v>300</v>
      </c>
      <c r="AU170" s="227" t="s">
        <v>221</v>
      </c>
      <c r="AY170" s="20" t="s">
        <v>214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79</v>
      </c>
      <c r="BK170" s="228">
        <f>ROUND(I170*H170,2)</f>
        <v>0</v>
      </c>
      <c r="BL170" s="20" t="s">
        <v>338</v>
      </c>
      <c r="BM170" s="227" t="s">
        <v>2866</v>
      </c>
    </row>
    <row r="171" s="2" customFormat="1" ht="16.5" customHeight="1">
      <c r="A171" s="41"/>
      <c r="B171" s="42"/>
      <c r="C171" s="216" t="s">
        <v>495</v>
      </c>
      <c r="D171" s="216" t="s">
        <v>216</v>
      </c>
      <c r="E171" s="217" t="s">
        <v>2867</v>
      </c>
      <c r="F171" s="218" t="s">
        <v>2868</v>
      </c>
      <c r="G171" s="219" t="s">
        <v>258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338</v>
      </c>
      <c r="AT171" s="227" t="s">
        <v>216</v>
      </c>
      <c r="AU171" s="227" t="s">
        <v>221</v>
      </c>
      <c r="AY171" s="20" t="s">
        <v>214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79</v>
      </c>
      <c r="BK171" s="228">
        <f>ROUND(I171*H171,2)</f>
        <v>0</v>
      </c>
      <c r="BL171" s="20" t="s">
        <v>338</v>
      </c>
      <c r="BM171" s="227" t="s">
        <v>2869</v>
      </c>
    </row>
    <row r="172" s="2" customFormat="1" ht="16.5" customHeight="1">
      <c r="A172" s="41"/>
      <c r="B172" s="42"/>
      <c r="C172" s="278" t="s">
        <v>500</v>
      </c>
      <c r="D172" s="278" t="s">
        <v>300</v>
      </c>
      <c r="E172" s="279" t="s">
        <v>2870</v>
      </c>
      <c r="F172" s="280" t="s">
        <v>2871</v>
      </c>
      <c r="G172" s="281" t="s">
        <v>258</v>
      </c>
      <c r="H172" s="282">
        <v>2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461</v>
      </c>
      <c r="AT172" s="227" t="s">
        <v>300</v>
      </c>
      <c r="AU172" s="227" t="s">
        <v>221</v>
      </c>
      <c r="AY172" s="20" t="s">
        <v>214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79</v>
      </c>
      <c r="BK172" s="228">
        <f>ROUND(I172*H172,2)</f>
        <v>0</v>
      </c>
      <c r="BL172" s="20" t="s">
        <v>338</v>
      </c>
      <c r="BM172" s="227" t="s">
        <v>2872</v>
      </c>
    </row>
    <row r="173" s="2" customFormat="1" ht="16.5" customHeight="1">
      <c r="A173" s="41"/>
      <c r="B173" s="42"/>
      <c r="C173" s="216" t="s">
        <v>507</v>
      </c>
      <c r="D173" s="216" t="s">
        <v>216</v>
      </c>
      <c r="E173" s="217" t="s">
        <v>2873</v>
      </c>
      <c r="F173" s="218" t="s">
        <v>2874</v>
      </c>
      <c r="G173" s="219" t="s">
        <v>258</v>
      </c>
      <c r="H173" s="220">
        <v>3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338</v>
      </c>
      <c r="AT173" s="227" t="s">
        <v>216</v>
      </c>
      <c r="AU173" s="227" t="s">
        <v>221</v>
      </c>
      <c r="AY173" s="20" t="s">
        <v>214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79</v>
      </c>
      <c r="BK173" s="228">
        <f>ROUND(I173*H173,2)</f>
        <v>0</v>
      </c>
      <c r="BL173" s="20" t="s">
        <v>338</v>
      </c>
      <c r="BM173" s="227" t="s">
        <v>2875</v>
      </c>
    </row>
    <row r="174" s="2" customFormat="1" ht="16.5" customHeight="1">
      <c r="A174" s="41"/>
      <c r="B174" s="42"/>
      <c r="C174" s="278" t="s">
        <v>511</v>
      </c>
      <c r="D174" s="278" t="s">
        <v>300</v>
      </c>
      <c r="E174" s="279" t="s">
        <v>2876</v>
      </c>
      <c r="F174" s="280" t="s">
        <v>2877</v>
      </c>
      <c r="G174" s="281" t="s">
        <v>258</v>
      </c>
      <c r="H174" s="282">
        <v>3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461</v>
      </c>
      <c r="AT174" s="227" t="s">
        <v>300</v>
      </c>
      <c r="AU174" s="227" t="s">
        <v>221</v>
      </c>
      <c r="AY174" s="20" t="s">
        <v>214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79</v>
      </c>
      <c r="BK174" s="228">
        <f>ROUND(I174*H174,2)</f>
        <v>0</v>
      </c>
      <c r="BL174" s="20" t="s">
        <v>338</v>
      </c>
      <c r="BM174" s="227" t="s">
        <v>2878</v>
      </c>
    </row>
    <row r="175" s="2" customFormat="1" ht="16.5" customHeight="1">
      <c r="A175" s="41"/>
      <c r="B175" s="42"/>
      <c r="C175" s="216" t="s">
        <v>517</v>
      </c>
      <c r="D175" s="216" t="s">
        <v>216</v>
      </c>
      <c r="E175" s="217" t="s">
        <v>2879</v>
      </c>
      <c r="F175" s="218" t="s">
        <v>2880</v>
      </c>
      <c r="G175" s="219" t="s">
        <v>258</v>
      </c>
      <c r="H175" s="220">
        <v>14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338</v>
      </c>
      <c r="AT175" s="227" t="s">
        <v>216</v>
      </c>
      <c r="AU175" s="227" t="s">
        <v>221</v>
      </c>
      <c r="AY175" s="20" t="s">
        <v>214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79</v>
      </c>
      <c r="BK175" s="228">
        <f>ROUND(I175*H175,2)</f>
        <v>0</v>
      </c>
      <c r="BL175" s="20" t="s">
        <v>338</v>
      </c>
      <c r="BM175" s="227" t="s">
        <v>2881</v>
      </c>
    </row>
    <row r="176" s="2" customFormat="1" ht="21.75" customHeight="1">
      <c r="A176" s="41"/>
      <c r="B176" s="42"/>
      <c r="C176" s="216" t="s">
        <v>526</v>
      </c>
      <c r="D176" s="216" t="s">
        <v>216</v>
      </c>
      <c r="E176" s="217" t="s">
        <v>2882</v>
      </c>
      <c r="F176" s="218" t="s">
        <v>2883</v>
      </c>
      <c r="G176" s="219" t="s">
        <v>258</v>
      </c>
      <c r="H176" s="220">
        <v>14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338</v>
      </c>
      <c r="AT176" s="227" t="s">
        <v>216</v>
      </c>
      <c r="AU176" s="227" t="s">
        <v>221</v>
      </c>
      <c r="AY176" s="20" t="s">
        <v>214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79</v>
      </c>
      <c r="BK176" s="228">
        <f>ROUND(I176*H176,2)</f>
        <v>0</v>
      </c>
      <c r="BL176" s="20" t="s">
        <v>338</v>
      </c>
      <c r="BM176" s="227" t="s">
        <v>2884</v>
      </c>
    </row>
    <row r="177" s="2" customFormat="1" ht="16.5" customHeight="1">
      <c r="A177" s="41"/>
      <c r="B177" s="42"/>
      <c r="C177" s="216" t="s">
        <v>532</v>
      </c>
      <c r="D177" s="216" t="s">
        <v>216</v>
      </c>
      <c r="E177" s="217" t="s">
        <v>2885</v>
      </c>
      <c r="F177" s="218" t="s">
        <v>2886</v>
      </c>
      <c r="G177" s="219" t="s">
        <v>258</v>
      </c>
      <c r="H177" s="220">
        <v>14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338</v>
      </c>
      <c r="AT177" s="227" t="s">
        <v>216</v>
      </c>
      <c r="AU177" s="227" t="s">
        <v>221</v>
      </c>
      <c r="AY177" s="20" t="s">
        <v>214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79</v>
      </c>
      <c r="BK177" s="228">
        <f>ROUND(I177*H177,2)</f>
        <v>0</v>
      </c>
      <c r="BL177" s="20" t="s">
        <v>338</v>
      </c>
      <c r="BM177" s="227" t="s">
        <v>2887</v>
      </c>
    </row>
    <row r="178" s="2" customFormat="1" ht="16.5" customHeight="1">
      <c r="A178" s="41"/>
      <c r="B178" s="42"/>
      <c r="C178" s="278" t="s">
        <v>546</v>
      </c>
      <c r="D178" s="278" t="s">
        <v>300</v>
      </c>
      <c r="E178" s="279" t="s">
        <v>2888</v>
      </c>
      <c r="F178" s="280" t="s">
        <v>2889</v>
      </c>
      <c r="G178" s="281" t="s">
        <v>258</v>
      </c>
      <c r="H178" s="282">
        <v>14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461</v>
      </c>
      <c r="AT178" s="227" t="s">
        <v>300</v>
      </c>
      <c r="AU178" s="227" t="s">
        <v>221</v>
      </c>
      <c r="AY178" s="20" t="s">
        <v>214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79</v>
      </c>
      <c r="BK178" s="228">
        <f>ROUND(I178*H178,2)</f>
        <v>0</v>
      </c>
      <c r="BL178" s="20" t="s">
        <v>338</v>
      </c>
      <c r="BM178" s="227" t="s">
        <v>2890</v>
      </c>
    </row>
    <row r="179" s="2" customFormat="1" ht="16.5" customHeight="1">
      <c r="A179" s="41"/>
      <c r="B179" s="42"/>
      <c r="C179" s="278" t="s">
        <v>560</v>
      </c>
      <c r="D179" s="278" t="s">
        <v>300</v>
      </c>
      <c r="E179" s="279" t="s">
        <v>2891</v>
      </c>
      <c r="F179" s="280" t="s">
        <v>2892</v>
      </c>
      <c r="G179" s="281" t="s">
        <v>258</v>
      </c>
      <c r="H179" s="282">
        <v>1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461</v>
      </c>
      <c r="AT179" s="227" t="s">
        <v>300</v>
      </c>
      <c r="AU179" s="227" t="s">
        <v>221</v>
      </c>
      <c r="AY179" s="20" t="s">
        <v>214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79</v>
      </c>
      <c r="BK179" s="228">
        <f>ROUND(I179*H179,2)</f>
        <v>0</v>
      </c>
      <c r="BL179" s="20" t="s">
        <v>338</v>
      </c>
      <c r="BM179" s="227" t="s">
        <v>2893</v>
      </c>
    </row>
    <row r="180" s="17" customFormat="1" ht="20.88" customHeight="1">
      <c r="A180" s="17"/>
      <c r="B180" s="304"/>
      <c r="C180" s="305"/>
      <c r="D180" s="306" t="s">
        <v>71</v>
      </c>
      <c r="E180" s="306" t="s">
        <v>2894</v>
      </c>
      <c r="F180" s="306" t="s">
        <v>2765</v>
      </c>
      <c r="G180" s="305"/>
      <c r="H180" s="305"/>
      <c r="I180" s="307"/>
      <c r="J180" s="308">
        <f>BK180</f>
        <v>0</v>
      </c>
      <c r="K180" s="305"/>
      <c r="L180" s="309"/>
      <c r="M180" s="310"/>
      <c r="N180" s="311"/>
      <c r="O180" s="311"/>
      <c r="P180" s="312">
        <f>SUM(P181:P190)</f>
        <v>0</v>
      </c>
      <c r="Q180" s="311"/>
      <c r="R180" s="312">
        <f>SUM(R181:R190)</f>
        <v>0</v>
      </c>
      <c r="S180" s="311"/>
      <c r="T180" s="313">
        <f>SUM(T181:T190)</f>
        <v>0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R180" s="314" t="s">
        <v>81</v>
      </c>
      <c r="AT180" s="315" t="s">
        <v>71</v>
      </c>
      <c r="AU180" s="315" t="s">
        <v>104</v>
      </c>
      <c r="AY180" s="314" t="s">
        <v>214</v>
      </c>
      <c r="BK180" s="316">
        <f>SUM(BK181:BK190)</f>
        <v>0</v>
      </c>
    </row>
    <row r="181" s="2" customFormat="1" ht="16.5" customHeight="1">
      <c r="A181" s="41"/>
      <c r="B181" s="42"/>
      <c r="C181" s="216" t="s">
        <v>565</v>
      </c>
      <c r="D181" s="216" t="s">
        <v>216</v>
      </c>
      <c r="E181" s="217" t="s">
        <v>2766</v>
      </c>
      <c r="F181" s="218" t="s">
        <v>2767</v>
      </c>
      <c r="G181" s="219" t="s">
        <v>258</v>
      </c>
      <c r="H181" s="220">
        <v>10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338</v>
      </c>
      <c r="AT181" s="227" t="s">
        <v>216</v>
      </c>
      <c r="AU181" s="227" t="s">
        <v>221</v>
      </c>
      <c r="AY181" s="20" t="s">
        <v>214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79</v>
      </c>
      <c r="BK181" s="228">
        <f>ROUND(I181*H181,2)</f>
        <v>0</v>
      </c>
      <c r="BL181" s="20" t="s">
        <v>338</v>
      </c>
      <c r="BM181" s="227" t="s">
        <v>2895</v>
      </c>
    </row>
    <row r="182" s="2" customFormat="1" ht="16.5" customHeight="1">
      <c r="A182" s="41"/>
      <c r="B182" s="42"/>
      <c r="C182" s="278" t="s">
        <v>576</v>
      </c>
      <c r="D182" s="278" t="s">
        <v>300</v>
      </c>
      <c r="E182" s="279" t="s">
        <v>2896</v>
      </c>
      <c r="F182" s="280" t="s">
        <v>2770</v>
      </c>
      <c r="G182" s="281" t="s">
        <v>258</v>
      </c>
      <c r="H182" s="282">
        <v>10</v>
      </c>
      <c r="I182" s="283"/>
      <c r="J182" s="284">
        <f>ROUND(I182*H182,2)</f>
        <v>0</v>
      </c>
      <c r="K182" s="280" t="s">
        <v>19</v>
      </c>
      <c r="L182" s="285"/>
      <c r="M182" s="286" t="s">
        <v>19</v>
      </c>
      <c r="N182" s="287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461</v>
      </c>
      <c r="AT182" s="227" t="s">
        <v>300</v>
      </c>
      <c r="AU182" s="227" t="s">
        <v>221</v>
      </c>
      <c r="AY182" s="20" t="s">
        <v>214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79</v>
      </c>
      <c r="BK182" s="228">
        <f>ROUND(I182*H182,2)</f>
        <v>0</v>
      </c>
      <c r="BL182" s="20" t="s">
        <v>338</v>
      </c>
      <c r="BM182" s="227" t="s">
        <v>2897</v>
      </c>
    </row>
    <row r="183" s="2" customFormat="1" ht="16.5" customHeight="1">
      <c r="A183" s="41"/>
      <c r="B183" s="42"/>
      <c r="C183" s="216" t="s">
        <v>590</v>
      </c>
      <c r="D183" s="216" t="s">
        <v>216</v>
      </c>
      <c r="E183" s="217" t="s">
        <v>2772</v>
      </c>
      <c r="F183" s="218" t="s">
        <v>2773</v>
      </c>
      <c r="G183" s="219" t="s">
        <v>258</v>
      </c>
      <c r="H183" s="220">
        <v>33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338</v>
      </c>
      <c r="AT183" s="227" t="s">
        <v>216</v>
      </c>
      <c r="AU183" s="227" t="s">
        <v>221</v>
      </c>
      <c r="AY183" s="20" t="s">
        <v>214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79</v>
      </c>
      <c r="BK183" s="228">
        <f>ROUND(I183*H183,2)</f>
        <v>0</v>
      </c>
      <c r="BL183" s="20" t="s">
        <v>338</v>
      </c>
      <c r="BM183" s="227" t="s">
        <v>2898</v>
      </c>
    </row>
    <row r="184" s="2" customFormat="1" ht="16.5" customHeight="1">
      <c r="A184" s="41"/>
      <c r="B184" s="42"/>
      <c r="C184" s="278" t="s">
        <v>597</v>
      </c>
      <c r="D184" s="278" t="s">
        <v>300</v>
      </c>
      <c r="E184" s="279" t="s">
        <v>2899</v>
      </c>
      <c r="F184" s="280" t="s">
        <v>2776</v>
      </c>
      <c r="G184" s="281" t="s">
        <v>258</v>
      </c>
      <c r="H184" s="282">
        <v>33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461</v>
      </c>
      <c r="AT184" s="227" t="s">
        <v>300</v>
      </c>
      <c r="AU184" s="227" t="s">
        <v>221</v>
      </c>
      <c r="AY184" s="20" t="s">
        <v>214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79</v>
      </c>
      <c r="BK184" s="228">
        <f>ROUND(I184*H184,2)</f>
        <v>0</v>
      </c>
      <c r="BL184" s="20" t="s">
        <v>338</v>
      </c>
      <c r="BM184" s="227" t="s">
        <v>2900</v>
      </c>
    </row>
    <row r="185" s="2" customFormat="1" ht="21.75" customHeight="1">
      <c r="A185" s="41"/>
      <c r="B185" s="42"/>
      <c r="C185" s="216" t="s">
        <v>609</v>
      </c>
      <c r="D185" s="216" t="s">
        <v>216</v>
      </c>
      <c r="E185" s="217" t="s">
        <v>2756</v>
      </c>
      <c r="F185" s="218" t="s">
        <v>2757</v>
      </c>
      <c r="G185" s="219" t="s">
        <v>258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338</v>
      </c>
      <c r="AT185" s="227" t="s">
        <v>216</v>
      </c>
      <c r="AU185" s="227" t="s">
        <v>221</v>
      </c>
      <c r="AY185" s="20" t="s">
        <v>214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79</v>
      </c>
      <c r="BK185" s="228">
        <f>ROUND(I185*H185,2)</f>
        <v>0</v>
      </c>
      <c r="BL185" s="20" t="s">
        <v>338</v>
      </c>
      <c r="BM185" s="227" t="s">
        <v>2901</v>
      </c>
    </row>
    <row r="186" s="2" customFormat="1" ht="16.5" customHeight="1">
      <c r="A186" s="41"/>
      <c r="B186" s="42"/>
      <c r="C186" s="278" t="s">
        <v>614</v>
      </c>
      <c r="D186" s="278" t="s">
        <v>300</v>
      </c>
      <c r="E186" s="279" t="s">
        <v>2902</v>
      </c>
      <c r="F186" s="280" t="s">
        <v>2760</v>
      </c>
      <c r="G186" s="281" t="s">
        <v>258</v>
      </c>
      <c r="H186" s="282">
        <v>1</v>
      </c>
      <c r="I186" s="283"/>
      <c r="J186" s="284">
        <f>ROUND(I186*H186,2)</f>
        <v>0</v>
      </c>
      <c r="K186" s="280" t="s">
        <v>19</v>
      </c>
      <c r="L186" s="285"/>
      <c r="M186" s="286" t="s">
        <v>19</v>
      </c>
      <c r="N186" s="287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461</v>
      </c>
      <c r="AT186" s="227" t="s">
        <v>300</v>
      </c>
      <c r="AU186" s="227" t="s">
        <v>221</v>
      </c>
      <c r="AY186" s="20" t="s">
        <v>214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79</v>
      </c>
      <c r="BK186" s="228">
        <f>ROUND(I186*H186,2)</f>
        <v>0</v>
      </c>
      <c r="BL186" s="20" t="s">
        <v>338</v>
      </c>
      <c r="BM186" s="227" t="s">
        <v>2903</v>
      </c>
    </row>
    <row r="187" s="2" customFormat="1" ht="16.5" customHeight="1">
      <c r="A187" s="41"/>
      <c r="B187" s="42"/>
      <c r="C187" s="216" t="s">
        <v>618</v>
      </c>
      <c r="D187" s="216" t="s">
        <v>216</v>
      </c>
      <c r="E187" s="217" t="s">
        <v>2784</v>
      </c>
      <c r="F187" s="218" t="s">
        <v>2785</v>
      </c>
      <c r="G187" s="219" t="s">
        <v>258</v>
      </c>
      <c r="H187" s="220">
        <v>177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338</v>
      </c>
      <c r="AT187" s="227" t="s">
        <v>216</v>
      </c>
      <c r="AU187" s="227" t="s">
        <v>221</v>
      </c>
      <c r="AY187" s="20" t="s">
        <v>214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79</v>
      </c>
      <c r="BK187" s="228">
        <f>ROUND(I187*H187,2)</f>
        <v>0</v>
      </c>
      <c r="BL187" s="20" t="s">
        <v>338</v>
      </c>
      <c r="BM187" s="227" t="s">
        <v>2904</v>
      </c>
    </row>
    <row r="188" s="13" customFormat="1">
      <c r="A188" s="13"/>
      <c r="B188" s="234"/>
      <c r="C188" s="235"/>
      <c r="D188" s="236" t="s">
        <v>225</v>
      </c>
      <c r="E188" s="237" t="s">
        <v>19</v>
      </c>
      <c r="F188" s="238" t="s">
        <v>2905</v>
      </c>
      <c r="G188" s="235"/>
      <c r="H188" s="239">
        <v>177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225</v>
      </c>
      <c r="AU188" s="245" t="s">
        <v>221</v>
      </c>
      <c r="AV188" s="13" t="s">
        <v>81</v>
      </c>
      <c r="AW188" s="13" t="s">
        <v>33</v>
      </c>
      <c r="AX188" s="13" t="s">
        <v>79</v>
      </c>
      <c r="AY188" s="245" t="s">
        <v>214</v>
      </c>
    </row>
    <row r="189" s="2" customFormat="1" ht="16.5" customHeight="1">
      <c r="A189" s="41"/>
      <c r="B189" s="42"/>
      <c r="C189" s="216" t="s">
        <v>623</v>
      </c>
      <c r="D189" s="216" t="s">
        <v>216</v>
      </c>
      <c r="E189" s="217" t="s">
        <v>2788</v>
      </c>
      <c r="F189" s="218" t="s">
        <v>2789</v>
      </c>
      <c r="G189" s="219" t="s">
        <v>258</v>
      </c>
      <c r="H189" s="220">
        <v>177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338</v>
      </c>
      <c r="AT189" s="227" t="s">
        <v>216</v>
      </c>
      <c r="AU189" s="227" t="s">
        <v>221</v>
      </c>
      <c r="AY189" s="20" t="s">
        <v>214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79</v>
      </c>
      <c r="BK189" s="228">
        <f>ROUND(I189*H189,2)</f>
        <v>0</v>
      </c>
      <c r="BL189" s="20" t="s">
        <v>338</v>
      </c>
      <c r="BM189" s="227" t="s">
        <v>2906</v>
      </c>
    </row>
    <row r="190" s="13" customFormat="1">
      <c r="A190" s="13"/>
      <c r="B190" s="234"/>
      <c r="C190" s="235"/>
      <c r="D190" s="236" t="s">
        <v>225</v>
      </c>
      <c r="E190" s="237" t="s">
        <v>19</v>
      </c>
      <c r="F190" s="238" t="s">
        <v>2905</v>
      </c>
      <c r="G190" s="235"/>
      <c r="H190" s="239">
        <v>177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225</v>
      </c>
      <c r="AU190" s="245" t="s">
        <v>221</v>
      </c>
      <c r="AV190" s="13" t="s">
        <v>81</v>
      </c>
      <c r="AW190" s="13" t="s">
        <v>33</v>
      </c>
      <c r="AX190" s="13" t="s">
        <v>79</v>
      </c>
      <c r="AY190" s="245" t="s">
        <v>214</v>
      </c>
    </row>
    <row r="191" s="17" customFormat="1" ht="20.88" customHeight="1">
      <c r="A191" s="17"/>
      <c r="B191" s="304"/>
      <c r="C191" s="305"/>
      <c r="D191" s="306" t="s">
        <v>71</v>
      </c>
      <c r="E191" s="306" t="s">
        <v>2907</v>
      </c>
      <c r="F191" s="306" t="s">
        <v>2804</v>
      </c>
      <c r="G191" s="305"/>
      <c r="H191" s="305"/>
      <c r="I191" s="307"/>
      <c r="J191" s="308">
        <f>BK191</f>
        <v>0</v>
      </c>
      <c r="K191" s="305"/>
      <c r="L191" s="309"/>
      <c r="M191" s="310"/>
      <c r="N191" s="311"/>
      <c r="O191" s="311"/>
      <c r="P191" s="312">
        <f>SUM(P192:P196)</f>
        <v>0</v>
      </c>
      <c r="Q191" s="311"/>
      <c r="R191" s="312">
        <f>SUM(R192:R196)</f>
        <v>0</v>
      </c>
      <c r="S191" s="311"/>
      <c r="T191" s="313">
        <f>SUM(T192:T196)</f>
        <v>0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R191" s="314" t="s">
        <v>81</v>
      </c>
      <c r="AT191" s="315" t="s">
        <v>71</v>
      </c>
      <c r="AU191" s="315" t="s">
        <v>104</v>
      </c>
      <c r="AY191" s="314" t="s">
        <v>214</v>
      </c>
      <c r="BK191" s="316">
        <f>SUM(BK192:BK196)</f>
        <v>0</v>
      </c>
    </row>
    <row r="192" s="2" customFormat="1" ht="16.5" customHeight="1">
      <c r="A192" s="41"/>
      <c r="B192" s="42"/>
      <c r="C192" s="216" t="s">
        <v>628</v>
      </c>
      <c r="D192" s="216" t="s">
        <v>216</v>
      </c>
      <c r="E192" s="217" t="s">
        <v>2805</v>
      </c>
      <c r="F192" s="218" t="s">
        <v>2806</v>
      </c>
      <c r="G192" s="219" t="s">
        <v>258</v>
      </c>
      <c r="H192" s="220">
        <v>184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338</v>
      </c>
      <c r="AT192" s="227" t="s">
        <v>216</v>
      </c>
      <c r="AU192" s="227" t="s">
        <v>221</v>
      </c>
      <c r="AY192" s="20" t="s">
        <v>214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79</v>
      </c>
      <c r="BK192" s="228">
        <f>ROUND(I192*H192,2)</f>
        <v>0</v>
      </c>
      <c r="BL192" s="20" t="s">
        <v>338</v>
      </c>
      <c r="BM192" s="227" t="s">
        <v>2908</v>
      </c>
    </row>
    <row r="193" s="2" customFormat="1" ht="16.5" customHeight="1">
      <c r="A193" s="41"/>
      <c r="B193" s="42"/>
      <c r="C193" s="278" t="s">
        <v>635</v>
      </c>
      <c r="D193" s="278" t="s">
        <v>300</v>
      </c>
      <c r="E193" s="279" t="s">
        <v>2808</v>
      </c>
      <c r="F193" s="280" t="s">
        <v>2809</v>
      </c>
      <c r="G193" s="281" t="s">
        <v>258</v>
      </c>
      <c r="H193" s="282">
        <v>4</v>
      </c>
      <c r="I193" s="283"/>
      <c r="J193" s="284">
        <f>ROUND(I193*H193,2)</f>
        <v>0</v>
      </c>
      <c r="K193" s="280" t="s">
        <v>19</v>
      </c>
      <c r="L193" s="285"/>
      <c r="M193" s="286" t="s">
        <v>19</v>
      </c>
      <c r="N193" s="287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461</v>
      </c>
      <c r="AT193" s="227" t="s">
        <v>300</v>
      </c>
      <c r="AU193" s="227" t="s">
        <v>221</v>
      </c>
      <c r="AY193" s="20" t="s">
        <v>214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79</v>
      </c>
      <c r="BK193" s="228">
        <f>ROUND(I193*H193,2)</f>
        <v>0</v>
      </c>
      <c r="BL193" s="20" t="s">
        <v>338</v>
      </c>
      <c r="BM193" s="227" t="s">
        <v>2909</v>
      </c>
    </row>
    <row r="194" s="2" customFormat="1" ht="16.5" customHeight="1">
      <c r="A194" s="41"/>
      <c r="B194" s="42"/>
      <c r="C194" s="278" t="s">
        <v>640</v>
      </c>
      <c r="D194" s="278" t="s">
        <v>300</v>
      </c>
      <c r="E194" s="279" t="s">
        <v>2811</v>
      </c>
      <c r="F194" s="280" t="s">
        <v>2812</v>
      </c>
      <c r="G194" s="281" t="s">
        <v>258</v>
      </c>
      <c r="H194" s="282">
        <v>80</v>
      </c>
      <c r="I194" s="283"/>
      <c r="J194" s="284">
        <f>ROUND(I194*H194,2)</f>
        <v>0</v>
      </c>
      <c r="K194" s="280" t="s">
        <v>19</v>
      </c>
      <c r="L194" s="285"/>
      <c r="M194" s="286" t="s">
        <v>19</v>
      </c>
      <c r="N194" s="287" t="s">
        <v>43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461</v>
      </c>
      <c r="AT194" s="227" t="s">
        <v>300</v>
      </c>
      <c r="AU194" s="227" t="s">
        <v>221</v>
      </c>
      <c r="AY194" s="20" t="s">
        <v>214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79</v>
      </c>
      <c r="BK194" s="228">
        <f>ROUND(I194*H194,2)</f>
        <v>0</v>
      </c>
      <c r="BL194" s="20" t="s">
        <v>338</v>
      </c>
      <c r="BM194" s="227" t="s">
        <v>2910</v>
      </c>
    </row>
    <row r="195" s="2" customFormat="1" ht="16.5" customHeight="1">
      <c r="A195" s="41"/>
      <c r="B195" s="42"/>
      <c r="C195" s="278" t="s">
        <v>646</v>
      </c>
      <c r="D195" s="278" t="s">
        <v>300</v>
      </c>
      <c r="E195" s="279" t="s">
        <v>2814</v>
      </c>
      <c r="F195" s="280" t="s">
        <v>2815</v>
      </c>
      <c r="G195" s="281" t="s">
        <v>258</v>
      </c>
      <c r="H195" s="282">
        <v>80</v>
      </c>
      <c r="I195" s="283"/>
      <c r="J195" s="284">
        <f>ROUND(I195*H195,2)</f>
        <v>0</v>
      </c>
      <c r="K195" s="280" t="s">
        <v>19</v>
      </c>
      <c r="L195" s="285"/>
      <c r="M195" s="286" t="s">
        <v>19</v>
      </c>
      <c r="N195" s="287" t="s">
        <v>43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461</v>
      </c>
      <c r="AT195" s="227" t="s">
        <v>300</v>
      </c>
      <c r="AU195" s="227" t="s">
        <v>221</v>
      </c>
      <c r="AY195" s="20" t="s">
        <v>214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79</v>
      </c>
      <c r="BK195" s="228">
        <f>ROUND(I195*H195,2)</f>
        <v>0</v>
      </c>
      <c r="BL195" s="20" t="s">
        <v>338</v>
      </c>
      <c r="BM195" s="227" t="s">
        <v>2911</v>
      </c>
    </row>
    <row r="196" s="2" customFormat="1" ht="16.5" customHeight="1">
      <c r="A196" s="41"/>
      <c r="B196" s="42"/>
      <c r="C196" s="278" t="s">
        <v>651</v>
      </c>
      <c r="D196" s="278" t="s">
        <v>300</v>
      </c>
      <c r="E196" s="279" t="s">
        <v>2817</v>
      </c>
      <c r="F196" s="280" t="s">
        <v>2818</v>
      </c>
      <c r="G196" s="281" t="s">
        <v>258</v>
      </c>
      <c r="H196" s="282">
        <v>20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461</v>
      </c>
      <c r="AT196" s="227" t="s">
        <v>300</v>
      </c>
      <c r="AU196" s="227" t="s">
        <v>221</v>
      </c>
      <c r="AY196" s="20" t="s">
        <v>214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79</v>
      </c>
      <c r="BK196" s="228">
        <f>ROUND(I196*H196,2)</f>
        <v>0</v>
      </c>
      <c r="BL196" s="20" t="s">
        <v>338</v>
      </c>
      <c r="BM196" s="227" t="s">
        <v>2912</v>
      </c>
    </row>
    <row r="197" s="17" customFormat="1" ht="20.88" customHeight="1">
      <c r="A197" s="17"/>
      <c r="B197" s="304"/>
      <c r="C197" s="305"/>
      <c r="D197" s="306" t="s">
        <v>71</v>
      </c>
      <c r="E197" s="306" t="s">
        <v>2913</v>
      </c>
      <c r="F197" s="306" t="s">
        <v>2821</v>
      </c>
      <c r="G197" s="305"/>
      <c r="H197" s="305"/>
      <c r="I197" s="307"/>
      <c r="J197" s="308">
        <f>BK197</f>
        <v>0</v>
      </c>
      <c r="K197" s="305"/>
      <c r="L197" s="309"/>
      <c r="M197" s="310"/>
      <c r="N197" s="311"/>
      <c r="O197" s="311"/>
      <c r="P197" s="312">
        <f>SUM(P198:P199)</f>
        <v>0</v>
      </c>
      <c r="Q197" s="311"/>
      <c r="R197" s="312">
        <f>SUM(R198:R199)</f>
        <v>0</v>
      </c>
      <c r="S197" s="311"/>
      <c r="T197" s="313">
        <f>SUM(T198:T199)</f>
        <v>0</v>
      </c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R197" s="314" t="s">
        <v>81</v>
      </c>
      <c r="AT197" s="315" t="s">
        <v>71</v>
      </c>
      <c r="AU197" s="315" t="s">
        <v>104</v>
      </c>
      <c r="AY197" s="314" t="s">
        <v>214</v>
      </c>
      <c r="BK197" s="316">
        <f>SUM(BK198:BK199)</f>
        <v>0</v>
      </c>
    </row>
    <row r="198" s="2" customFormat="1" ht="16.5" customHeight="1">
      <c r="A198" s="41"/>
      <c r="B198" s="42"/>
      <c r="C198" s="216" t="s">
        <v>657</v>
      </c>
      <c r="D198" s="216" t="s">
        <v>216</v>
      </c>
      <c r="E198" s="217" t="s">
        <v>2825</v>
      </c>
      <c r="F198" s="218" t="s">
        <v>2826</v>
      </c>
      <c r="G198" s="219" t="s">
        <v>2229</v>
      </c>
      <c r="H198" s="220">
        <v>10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338</v>
      </c>
      <c r="AT198" s="227" t="s">
        <v>216</v>
      </c>
      <c r="AU198" s="227" t="s">
        <v>221</v>
      </c>
      <c r="AY198" s="20" t="s">
        <v>214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79</v>
      </c>
      <c r="BK198" s="228">
        <f>ROUND(I198*H198,2)</f>
        <v>0</v>
      </c>
      <c r="BL198" s="20" t="s">
        <v>338</v>
      </c>
      <c r="BM198" s="227" t="s">
        <v>2914</v>
      </c>
    </row>
    <row r="199" s="2" customFormat="1" ht="16.5" customHeight="1">
      <c r="A199" s="41"/>
      <c r="B199" s="42"/>
      <c r="C199" s="216" t="s">
        <v>662</v>
      </c>
      <c r="D199" s="216" t="s">
        <v>216</v>
      </c>
      <c r="E199" s="217" t="s">
        <v>2822</v>
      </c>
      <c r="F199" s="218" t="s">
        <v>2823</v>
      </c>
      <c r="G199" s="219" t="s">
        <v>2229</v>
      </c>
      <c r="H199" s="220">
        <v>10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338</v>
      </c>
      <c r="AT199" s="227" t="s">
        <v>216</v>
      </c>
      <c r="AU199" s="227" t="s">
        <v>221</v>
      </c>
      <c r="AY199" s="20" t="s">
        <v>214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79</v>
      </c>
      <c r="BK199" s="228">
        <f>ROUND(I199*H199,2)</f>
        <v>0</v>
      </c>
      <c r="BL199" s="20" t="s">
        <v>338</v>
      </c>
      <c r="BM199" s="227" t="s">
        <v>2915</v>
      </c>
    </row>
    <row r="200" s="12" customFormat="1" ht="20.88" customHeight="1">
      <c r="A200" s="12"/>
      <c r="B200" s="200"/>
      <c r="C200" s="201"/>
      <c r="D200" s="202" t="s">
        <v>71</v>
      </c>
      <c r="E200" s="214" t="s">
        <v>2916</v>
      </c>
      <c r="F200" s="214" t="s">
        <v>2917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P201</f>
        <v>0</v>
      </c>
      <c r="Q200" s="208"/>
      <c r="R200" s="209">
        <f>R201</f>
        <v>0</v>
      </c>
      <c r="S200" s="208"/>
      <c r="T200" s="210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81</v>
      </c>
      <c r="AT200" s="212" t="s">
        <v>71</v>
      </c>
      <c r="AU200" s="212" t="s">
        <v>81</v>
      </c>
      <c r="AY200" s="211" t="s">
        <v>214</v>
      </c>
      <c r="BK200" s="213">
        <f>BK201</f>
        <v>0</v>
      </c>
    </row>
    <row r="201" s="2" customFormat="1" ht="24.15" customHeight="1">
      <c r="A201" s="41"/>
      <c r="B201" s="42"/>
      <c r="C201" s="216" t="s">
        <v>418</v>
      </c>
      <c r="D201" s="216" t="s">
        <v>216</v>
      </c>
      <c r="E201" s="217" t="s">
        <v>2918</v>
      </c>
      <c r="F201" s="218" t="s">
        <v>2919</v>
      </c>
      <c r="G201" s="219" t="s">
        <v>2229</v>
      </c>
      <c r="H201" s="220">
        <v>32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338</v>
      </c>
      <c r="AT201" s="227" t="s">
        <v>216</v>
      </c>
      <c r="AU201" s="227" t="s">
        <v>104</v>
      </c>
      <c r="AY201" s="20" t="s">
        <v>214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79</v>
      </c>
      <c r="BK201" s="228">
        <f>ROUND(I201*H201,2)</f>
        <v>0</v>
      </c>
      <c r="BL201" s="20" t="s">
        <v>338</v>
      </c>
      <c r="BM201" s="227" t="s">
        <v>2920</v>
      </c>
    </row>
    <row r="202" s="12" customFormat="1" ht="22.8" customHeight="1">
      <c r="A202" s="12"/>
      <c r="B202" s="200"/>
      <c r="C202" s="201"/>
      <c r="D202" s="202" t="s">
        <v>71</v>
      </c>
      <c r="E202" s="214" t="s">
        <v>2921</v>
      </c>
      <c r="F202" s="214" t="s">
        <v>2922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P203+P218+P233+P249</f>
        <v>0</v>
      </c>
      <c r="Q202" s="208"/>
      <c r="R202" s="209">
        <f>R203+R218+R233+R249</f>
        <v>0</v>
      </c>
      <c r="S202" s="208"/>
      <c r="T202" s="210">
        <f>T203+T218+T233+T249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81</v>
      </c>
      <c r="AT202" s="212" t="s">
        <v>71</v>
      </c>
      <c r="AU202" s="212" t="s">
        <v>79</v>
      </c>
      <c r="AY202" s="211" t="s">
        <v>214</v>
      </c>
      <c r="BK202" s="213">
        <f>BK203+BK218+BK233+BK249</f>
        <v>0</v>
      </c>
    </row>
    <row r="203" s="12" customFormat="1" ht="20.88" customHeight="1">
      <c r="A203" s="12"/>
      <c r="B203" s="200"/>
      <c r="C203" s="201"/>
      <c r="D203" s="202" t="s">
        <v>71</v>
      </c>
      <c r="E203" s="214" t="s">
        <v>2923</v>
      </c>
      <c r="F203" s="214" t="s">
        <v>2924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SUM(P204:P217)</f>
        <v>0</v>
      </c>
      <c r="Q203" s="208"/>
      <c r="R203" s="209">
        <f>SUM(R204:R217)</f>
        <v>0</v>
      </c>
      <c r="S203" s="208"/>
      <c r="T203" s="210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81</v>
      </c>
      <c r="AT203" s="212" t="s">
        <v>71</v>
      </c>
      <c r="AU203" s="212" t="s">
        <v>81</v>
      </c>
      <c r="AY203" s="211" t="s">
        <v>214</v>
      </c>
      <c r="BK203" s="213">
        <f>SUM(BK204:BK217)</f>
        <v>0</v>
      </c>
    </row>
    <row r="204" s="2" customFormat="1" ht="21.75" customHeight="1">
      <c r="A204" s="41"/>
      <c r="B204" s="42"/>
      <c r="C204" s="216" t="s">
        <v>676</v>
      </c>
      <c r="D204" s="216" t="s">
        <v>216</v>
      </c>
      <c r="E204" s="217" t="s">
        <v>2925</v>
      </c>
      <c r="F204" s="218" t="s">
        <v>2926</v>
      </c>
      <c r="G204" s="219" t="s">
        <v>258</v>
      </c>
      <c r="H204" s="220">
        <v>113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338</v>
      </c>
      <c r="AT204" s="227" t="s">
        <v>216</v>
      </c>
      <c r="AU204" s="227" t="s">
        <v>104</v>
      </c>
      <c r="AY204" s="20" t="s">
        <v>214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79</v>
      </c>
      <c r="BK204" s="228">
        <f>ROUND(I204*H204,2)</f>
        <v>0</v>
      </c>
      <c r="BL204" s="20" t="s">
        <v>338</v>
      </c>
      <c r="BM204" s="227" t="s">
        <v>2927</v>
      </c>
    </row>
    <row r="205" s="13" customFormat="1">
      <c r="A205" s="13"/>
      <c r="B205" s="234"/>
      <c r="C205" s="235"/>
      <c r="D205" s="236" t="s">
        <v>225</v>
      </c>
      <c r="E205" s="237" t="s">
        <v>19</v>
      </c>
      <c r="F205" s="238" t="s">
        <v>2928</v>
      </c>
      <c r="G205" s="235"/>
      <c r="H205" s="239">
        <v>113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225</v>
      </c>
      <c r="AU205" s="245" t="s">
        <v>104</v>
      </c>
      <c r="AV205" s="13" t="s">
        <v>81</v>
      </c>
      <c r="AW205" s="13" t="s">
        <v>33</v>
      </c>
      <c r="AX205" s="13" t="s">
        <v>79</v>
      </c>
      <c r="AY205" s="245" t="s">
        <v>214</v>
      </c>
    </row>
    <row r="206" s="2" customFormat="1" ht="24.15" customHeight="1">
      <c r="A206" s="41"/>
      <c r="B206" s="42"/>
      <c r="C206" s="216" t="s">
        <v>441</v>
      </c>
      <c r="D206" s="216" t="s">
        <v>216</v>
      </c>
      <c r="E206" s="217" t="s">
        <v>2929</v>
      </c>
      <c r="F206" s="218" t="s">
        <v>2930</v>
      </c>
      <c r="G206" s="219" t="s">
        <v>258</v>
      </c>
      <c r="H206" s="220">
        <v>113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338</v>
      </c>
      <c r="AT206" s="227" t="s">
        <v>216</v>
      </c>
      <c r="AU206" s="227" t="s">
        <v>104</v>
      </c>
      <c r="AY206" s="20" t="s">
        <v>214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79</v>
      </c>
      <c r="BK206" s="228">
        <f>ROUND(I206*H206,2)</f>
        <v>0</v>
      </c>
      <c r="BL206" s="20" t="s">
        <v>338</v>
      </c>
      <c r="BM206" s="227" t="s">
        <v>2931</v>
      </c>
    </row>
    <row r="207" s="13" customFormat="1">
      <c r="A207" s="13"/>
      <c r="B207" s="234"/>
      <c r="C207" s="235"/>
      <c r="D207" s="236" t="s">
        <v>225</v>
      </c>
      <c r="E207" s="237" t="s">
        <v>19</v>
      </c>
      <c r="F207" s="238" t="s">
        <v>2928</v>
      </c>
      <c r="G207" s="235"/>
      <c r="H207" s="239">
        <v>113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225</v>
      </c>
      <c r="AU207" s="245" t="s">
        <v>104</v>
      </c>
      <c r="AV207" s="13" t="s">
        <v>81</v>
      </c>
      <c r="AW207" s="13" t="s">
        <v>33</v>
      </c>
      <c r="AX207" s="13" t="s">
        <v>79</v>
      </c>
      <c r="AY207" s="245" t="s">
        <v>214</v>
      </c>
    </row>
    <row r="208" s="2" customFormat="1" ht="16.5" customHeight="1">
      <c r="A208" s="41"/>
      <c r="B208" s="42"/>
      <c r="C208" s="216" t="s">
        <v>683</v>
      </c>
      <c r="D208" s="216" t="s">
        <v>216</v>
      </c>
      <c r="E208" s="217" t="s">
        <v>2932</v>
      </c>
      <c r="F208" s="218" t="s">
        <v>2933</v>
      </c>
      <c r="G208" s="219" t="s">
        <v>258</v>
      </c>
      <c r="H208" s="220">
        <v>113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338</v>
      </c>
      <c r="AT208" s="227" t="s">
        <v>216</v>
      </c>
      <c r="AU208" s="227" t="s">
        <v>104</v>
      </c>
      <c r="AY208" s="20" t="s">
        <v>214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79</v>
      </c>
      <c r="BK208" s="228">
        <f>ROUND(I208*H208,2)</f>
        <v>0</v>
      </c>
      <c r="BL208" s="20" t="s">
        <v>338</v>
      </c>
      <c r="BM208" s="227" t="s">
        <v>2934</v>
      </c>
    </row>
    <row r="209" s="13" customFormat="1">
      <c r="A209" s="13"/>
      <c r="B209" s="234"/>
      <c r="C209" s="235"/>
      <c r="D209" s="236" t="s">
        <v>225</v>
      </c>
      <c r="E209" s="237" t="s">
        <v>19</v>
      </c>
      <c r="F209" s="238" t="s">
        <v>2928</v>
      </c>
      <c r="G209" s="235"/>
      <c r="H209" s="239">
        <v>113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225</v>
      </c>
      <c r="AU209" s="245" t="s">
        <v>104</v>
      </c>
      <c r="AV209" s="13" t="s">
        <v>81</v>
      </c>
      <c r="AW209" s="13" t="s">
        <v>33</v>
      </c>
      <c r="AX209" s="13" t="s">
        <v>79</v>
      </c>
      <c r="AY209" s="245" t="s">
        <v>214</v>
      </c>
    </row>
    <row r="210" s="2" customFormat="1" ht="24.15" customHeight="1">
      <c r="A210" s="41"/>
      <c r="B210" s="42"/>
      <c r="C210" s="278" t="s">
        <v>687</v>
      </c>
      <c r="D210" s="278" t="s">
        <v>300</v>
      </c>
      <c r="E210" s="279" t="s">
        <v>2935</v>
      </c>
      <c r="F210" s="280" t="s">
        <v>2936</v>
      </c>
      <c r="G210" s="281" t="s">
        <v>258</v>
      </c>
      <c r="H210" s="282">
        <v>113</v>
      </c>
      <c r="I210" s="283"/>
      <c r="J210" s="284">
        <f>ROUND(I210*H210,2)</f>
        <v>0</v>
      </c>
      <c r="K210" s="280" t="s">
        <v>19</v>
      </c>
      <c r="L210" s="285"/>
      <c r="M210" s="286" t="s">
        <v>19</v>
      </c>
      <c r="N210" s="287" t="s">
        <v>43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461</v>
      </c>
      <c r="AT210" s="227" t="s">
        <v>300</v>
      </c>
      <c r="AU210" s="227" t="s">
        <v>104</v>
      </c>
      <c r="AY210" s="20" t="s">
        <v>214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79</v>
      </c>
      <c r="BK210" s="228">
        <f>ROUND(I210*H210,2)</f>
        <v>0</v>
      </c>
      <c r="BL210" s="20" t="s">
        <v>338</v>
      </c>
      <c r="BM210" s="227" t="s">
        <v>2937</v>
      </c>
    </row>
    <row r="211" s="13" customFormat="1">
      <c r="A211" s="13"/>
      <c r="B211" s="234"/>
      <c r="C211" s="235"/>
      <c r="D211" s="236" t="s">
        <v>225</v>
      </c>
      <c r="E211" s="237" t="s">
        <v>19</v>
      </c>
      <c r="F211" s="238" t="s">
        <v>2928</v>
      </c>
      <c r="G211" s="235"/>
      <c r="H211" s="239">
        <v>113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225</v>
      </c>
      <c r="AU211" s="245" t="s">
        <v>104</v>
      </c>
      <c r="AV211" s="13" t="s">
        <v>81</v>
      </c>
      <c r="AW211" s="13" t="s">
        <v>33</v>
      </c>
      <c r="AX211" s="13" t="s">
        <v>79</v>
      </c>
      <c r="AY211" s="245" t="s">
        <v>214</v>
      </c>
    </row>
    <row r="212" s="2" customFormat="1" ht="16.5" customHeight="1">
      <c r="A212" s="41"/>
      <c r="B212" s="42"/>
      <c r="C212" s="278" t="s">
        <v>691</v>
      </c>
      <c r="D212" s="278" t="s">
        <v>300</v>
      </c>
      <c r="E212" s="279" t="s">
        <v>2938</v>
      </c>
      <c r="F212" s="280" t="s">
        <v>2939</v>
      </c>
      <c r="G212" s="281" t="s">
        <v>258</v>
      </c>
      <c r="H212" s="282">
        <v>113</v>
      </c>
      <c r="I212" s="283"/>
      <c r="J212" s="284">
        <f>ROUND(I212*H212,2)</f>
        <v>0</v>
      </c>
      <c r="K212" s="280" t="s">
        <v>19</v>
      </c>
      <c r="L212" s="285"/>
      <c r="M212" s="286" t="s">
        <v>19</v>
      </c>
      <c r="N212" s="287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461</v>
      </c>
      <c r="AT212" s="227" t="s">
        <v>300</v>
      </c>
      <c r="AU212" s="227" t="s">
        <v>104</v>
      </c>
      <c r="AY212" s="20" t="s">
        <v>214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79</v>
      </c>
      <c r="BK212" s="228">
        <f>ROUND(I212*H212,2)</f>
        <v>0</v>
      </c>
      <c r="BL212" s="20" t="s">
        <v>338</v>
      </c>
      <c r="BM212" s="227" t="s">
        <v>2940</v>
      </c>
    </row>
    <row r="213" s="13" customFormat="1">
      <c r="A213" s="13"/>
      <c r="B213" s="234"/>
      <c r="C213" s="235"/>
      <c r="D213" s="236" t="s">
        <v>225</v>
      </c>
      <c r="E213" s="237" t="s">
        <v>19</v>
      </c>
      <c r="F213" s="238" t="s">
        <v>2928</v>
      </c>
      <c r="G213" s="235"/>
      <c r="H213" s="239">
        <v>113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225</v>
      </c>
      <c r="AU213" s="245" t="s">
        <v>104</v>
      </c>
      <c r="AV213" s="13" t="s">
        <v>81</v>
      </c>
      <c r="AW213" s="13" t="s">
        <v>33</v>
      </c>
      <c r="AX213" s="13" t="s">
        <v>79</v>
      </c>
      <c r="AY213" s="245" t="s">
        <v>214</v>
      </c>
    </row>
    <row r="214" s="2" customFormat="1" ht="16.5" customHeight="1">
      <c r="A214" s="41"/>
      <c r="B214" s="42"/>
      <c r="C214" s="278" t="s">
        <v>695</v>
      </c>
      <c r="D214" s="278" t="s">
        <v>300</v>
      </c>
      <c r="E214" s="279" t="s">
        <v>2941</v>
      </c>
      <c r="F214" s="280" t="s">
        <v>2942</v>
      </c>
      <c r="G214" s="281" t="s">
        <v>258</v>
      </c>
      <c r="H214" s="282">
        <v>113</v>
      </c>
      <c r="I214" s="283"/>
      <c r="J214" s="284">
        <f>ROUND(I214*H214,2)</f>
        <v>0</v>
      </c>
      <c r="K214" s="280" t="s">
        <v>19</v>
      </c>
      <c r="L214" s="285"/>
      <c r="M214" s="286" t="s">
        <v>19</v>
      </c>
      <c r="N214" s="287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461</v>
      </c>
      <c r="AT214" s="227" t="s">
        <v>300</v>
      </c>
      <c r="AU214" s="227" t="s">
        <v>104</v>
      </c>
      <c r="AY214" s="20" t="s">
        <v>214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79</v>
      </c>
      <c r="BK214" s="228">
        <f>ROUND(I214*H214,2)</f>
        <v>0</v>
      </c>
      <c r="BL214" s="20" t="s">
        <v>338</v>
      </c>
      <c r="BM214" s="227" t="s">
        <v>2943</v>
      </c>
    </row>
    <row r="215" s="13" customFormat="1">
      <c r="A215" s="13"/>
      <c r="B215" s="234"/>
      <c r="C215" s="235"/>
      <c r="D215" s="236" t="s">
        <v>225</v>
      </c>
      <c r="E215" s="237" t="s">
        <v>19</v>
      </c>
      <c r="F215" s="238" t="s">
        <v>2928</v>
      </c>
      <c r="G215" s="235"/>
      <c r="H215" s="239">
        <v>113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225</v>
      </c>
      <c r="AU215" s="245" t="s">
        <v>104</v>
      </c>
      <c r="AV215" s="13" t="s">
        <v>81</v>
      </c>
      <c r="AW215" s="13" t="s">
        <v>33</v>
      </c>
      <c r="AX215" s="13" t="s">
        <v>79</v>
      </c>
      <c r="AY215" s="245" t="s">
        <v>214</v>
      </c>
    </row>
    <row r="216" s="2" customFormat="1" ht="16.5" customHeight="1">
      <c r="A216" s="41"/>
      <c r="B216" s="42"/>
      <c r="C216" s="278" t="s">
        <v>699</v>
      </c>
      <c r="D216" s="278" t="s">
        <v>300</v>
      </c>
      <c r="E216" s="279" t="s">
        <v>2944</v>
      </c>
      <c r="F216" s="280" t="s">
        <v>2945</v>
      </c>
      <c r="G216" s="281" t="s">
        <v>258</v>
      </c>
      <c r="H216" s="282">
        <v>113</v>
      </c>
      <c r="I216" s="283"/>
      <c r="J216" s="284">
        <f>ROUND(I216*H216,2)</f>
        <v>0</v>
      </c>
      <c r="K216" s="280" t="s">
        <v>19</v>
      </c>
      <c r="L216" s="285"/>
      <c r="M216" s="286" t="s">
        <v>19</v>
      </c>
      <c r="N216" s="287" t="s">
        <v>43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461</v>
      </c>
      <c r="AT216" s="227" t="s">
        <v>300</v>
      </c>
      <c r="AU216" s="227" t="s">
        <v>104</v>
      </c>
      <c r="AY216" s="20" t="s">
        <v>214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79</v>
      </c>
      <c r="BK216" s="228">
        <f>ROUND(I216*H216,2)</f>
        <v>0</v>
      </c>
      <c r="BL216" s="20" t="s">
        <v>338</v>
      </c>
      <c r="BM216" s="227" t="s">
        <v>2946</v>
      </c>
    </row>
    <row r="217" s="13" customFormat="1">
      <c r="A217" s="13"/>
      <c r="B217" s="234"/>
      <c r="C217" s="235"/>
      <c r="D217" s="236" t="s">
        <v>225</v>
      </c>
      <c r="E217" s="237" t="s">
        <v>19</v>
      </c>
      <c r="F217" s="238" t="s">
        <v>2928</v>
      </c>
      <c r="G217" s="235"/>
      <c r="H217" s="239">
        <v>113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225</v>
      </c>
      <c r="AU217" s="245" t="s">
        <v>104</v>
      </c>
      <c r="AV217" s="13" t="s">
        <v>81</v>
      </c>
      <c r="AW217" s="13" t="s">
        <v>33</v>
      </c>
      <c r="AX217" s="13" t="s">
        <v>79</v>
      </c>
      <c r="AY217" s="245" t="s">
        <v>214</v>
      </c>
    </row>
    <row r="218" s="12" customFormat="1" ht="20.88" customHeight="1">
      <c r="A218" s="12"/>
      <c r="B218" s="200"/>
      <c r="C218" s="201"/>
      <c r="D218" s="202" t="s">
        <v>71</v>
      </c>
      <c r="E218" s="214" t="s">
        <v>2947</v>
      </c>
      <c r="F218" s="214" t="s">
        <v>2948</v>
      </c>
      <c r="G218" s="201"/>
      <c r="H218" s="201"/>
      <c r="I218" s="204"/>
      <c r="J218" s="215">
        <f>BK218</f>
        <v>0</v>
      </c>
      <c r="K218" s="201"/>
      <c r="L218" s="206"/>
      <c r="M218" s="207"/>
      <c r="N218" s="208"/>
      <c r="O218" s="208"/>
      <c r="P218" s="209">
        <f>SUM(P219:P232)</f>
        <v>0</v>
      </c>
      <c r="Q218" s="208"/>
      <c r="R218" s="209">
        <f>SUM(R219:R232)</f>
        <v>0</v>
      </c>
      <c r="S218" s="208"/>
      <c r="T218" s="210">
        <f>SUM(T219:T232)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81</v>
      </c>
      <c r="AT218" s="212" t="s">
        <v>71</v>
      </c>
      <c r="AU218" s="212" t="s">
        <v>81</v>
      </c>
      <c r="AY218" s="211" t="s">
        <v>214</v>
      </c>
      <c r="BK218" s="213">
        <f>SUM(BK219:BK232)</f>
        <v>0</v>
      </c>
    </row>
    <row r="219" s="2" customFormat="1" ht="21.75" customHeight="1">
      <c r="A219" s="41"/>
      <c r="B219" s="42"/>
      <c r="C219" s="216" t="s">
        <v>705</v>
      </c>
      <c r="D219" s="216" t="s">
        <v>216</v>
      </c>
      <c r="E219" s="217" t="s">
        <v>2925</v>
      </c>
      <c r="F219" s="218" t="s">
        <v>2926</v>
      </c>
      <c r="G219" s="219" t="s">
        <v>258</v>
      </c>
      <c r="H219" s="220">
        <v>75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338</v>
      </c>
      <c r="AT219" s="227" t="s">
        <v>216</v>
      </c>
      <c r="AU219" s="227" t="s">
        <v>104</v>
      </c>
      <c r="AY219" s="20" t="s">
        <v>214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79</v>
      </c>
      <c r="BK219" s="228">
        <f>ROUND(I219*H219,2)</f>
        <v>0</v>
      </c>
      <c r="BL219" s="20" t="s">
        <v>338</v>
      </c>
      <c r="BM219" s="227" t="s">
        <v>2949</v>
      </c>
    </row>
    <row r="220" s="13" customFormat="1">
      <c r="A220" s="13"/>
      <c r="B220" s="234"/>
      <c r="C220" s="235"/>
      <c r="D220" s="236" t="s">
        <v>225</v>
      </c>
      <c r="E220" s="237" t="s">
        <v>19</v>
      </c>
      <c r="F220" s="238" t="s">
        <v>2950</v>
      </c>
      <c r="G220" s="235"/>
      <c r="H220" s="239">
        <v>75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225</v>
      </c>
      <c r="AU220" s="245" t="s">
        <v>104</v>
      </c>
      <c r="AV220" s="13" t="s">
        <v>81</v>
      </c>
      <c r="AW220" s="13" t="s">
        <v>33</v>
      </c>
      <c r="AX220" s="13" t="s">
        <v>79</v>
      </c>
      <c r="AY220" s="245" t="s">
        <v>214</v>
      </c>
    </row>
    <row r="221" s="2" customFormat="1" ht="24.15" customHeight="1">
      <c r="A221" s="41"/>
      <c r="B221" s="42"/>
      <c r="C221" s="216" t="s">
        <v>712</v>
      </c>
      <c r="D221" s="216" t="s">
        <v>216</v>
      </c>
      <c r="E221" s="217" t="s">
        <v>2951</v>
      </c>
      <c r="F221" s="218" t="s">
        <v>2952</v>
      </c>
      <c r="G221" s="219" t="s">
        <v>258</v>
      </c>
      <c r="H221" s="220">
        <v>75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338</v>
      </c>
      <c r="AT221" s="227" t="s">
        <v>216</v>
      </c>
      <c r="AU221" s="227" t="s">
        <v>104</v>
      </c>
      <c r="AY221" s="20" t="s">
        <v>214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79</v>
      </c>
      <c r="BK221" s="228">
        <f>ROUND(I221*H221,2)</f>
        <v>0</v>
      </c>
      <c r="BL221" s="20" t="s">
        <v>338</v>
      </c>
      <c r="BM221" s="227" t="s">
        <v>2953</v>
      </c>
    </row>
    <row r="222" s="13" customFormat="1">
      <c r="A222" s="13"/>
      <c r="B222" s="234"/>
      <c r="C222" s="235"/>
      <c r="D222" s="236" t="s">
        <v>225</v>
      </c>
      <c r="E222" s="237" t="s">
        <v>19</v>
      </c>
      <c r="F222" s="238" t="s">
        <v>2950</v>
      </c>
      <c r="G222" s="235"/>
      <c r="H222" s="239">
        <v>75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225</v>
      </c>
      <c r="AU222" s="245" t="s">
        <v>104</v>
      </c>
      <c r="AV222" s="13" t="s">
        <v>81</v>
      </c>
      <c r="AW222" s="13" t="s">
        <v>33</v>
      </c>
      <c r="AX222" s="13" t="s">
        <v>79</v>
      </c>
      <c r="AY222" s="245" t="s">
        <v>214</v>
      </c>
    </row>
    <row r="223" s="2" customFormat="1" ht="16.5" customHeight="1">
      <c r="A223" s="41"/>
      <c r="B223" s="42"/>
      <c r="C223" s="216" t="s">
        <v>720</v>
      </c>
      <c r="D223" s="216" t="s">
        <v>216</v>
      </c>
      <c r="E223" s="217" t="s">
        <v>2932</v>
      </c>
      <c r="F223" s="218" t="s">
        <v>2933</v>
      </c>
      <c r="G223" s="219" t="s">
        <v>258</v>
      </c>
      <c r="H223" s="220">
        <v>150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338</v>
      </c>
      <c r="AT223" s="227" t="s">
        <v>216</v>
      </c>
      <c r="AU223" s="227" t="s">
        <v>104</v>
      </c>
      <c r="AY223" s="20" t="s">
        <v>214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79</v>
      </c>
      <c r="BK223" s="228">
        <f>ROUND(I223*H223,2)</f>
        <v>0</v>
      </c>
      <c r="BL223" s="20" t="s">
        <v>338</v>
      </c>
      <c r="BM223" s="227" t="s">
        <v>2954</v>
      </c>
    </row>
    <row r="224" s="13" customFormat="1">
      <c r="A224" s="13"/>
      <c r="B224" s="234"/>
      <c r="C224" s="235"/>
      <c r="D224" s="236" t="s">
        <v>225</v>
      </c>
      <c r="E224" s="237" t="s">
        <v>19</v>
      </c>
      <c r="F224" s="238" t="s">
        <v>2955</v>
      </c>
      <c r="G224" s="235"/>
      <c r="H224" s="239">
        <v>150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225</v>
      </c>
      <c r="AU224" s="245" t="s">
        <v>104</v>
      </c>
      <c r="AV224" s="13" t="s">
        <v>81</v>
      </c>
      <c r="AW224" s="13" t="s">
        <v>33</v>
      </c>
      <c r="AX224" s="13" t="s">
        <v>79</v>
      </c>
      <c r="AY224" s="245" t="s">
        <v>214</v>
      </c>
    </row>
    <row r="225" s="2" customFormat="1" ht="24.15" customHeight="1">
      <c r="A225" s="41"/>
      <c r="B225" s="42"/>
      <c r="C225" s="278" t="s">
        <v>724</v>
      </c>
      <c r="D225" s="278" t="s">
        <v>300</v>
      </c>
      <c r="E225" s="279" t="s">
        <v>2956</v>
      </c>
      <c r="F225" s="280" t="s">
        <v>2957</v>
      </c>
      <c r="G225" s="281" t="s">
        <v>258</v>
      </c>
      <c r="H225" s="282">
        <v>150</v>
      </c>
      <c r="I225" s="283"/>
      <c r="J225" s="284">
        <f>ROUND(I225*H225,2)</f>
        <v>0</v>
      </c>
      <c r="K225" s="280" t="s">
        <v>19</v>
      </c>
      <c r="L225" s="285"/>
      <c r="M225" s="286" t="s">
        <v>19</v>
      </c>
      <c r="N225" s="287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461</v>
      </c>
      <c r="AT225" s="227" t="s">
        <v>300</v>
      </c>
      <c r="AU225" s="227" t="s">
        <v>104</v>
      </c>
      <c r="AY225" s="20" t="s">
        <v>214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79</v>
      </c>
      <c r="BK225" s="228">
        <f>ROUND(I225*H225,2)</f>
        <v>0</v>
      </c>
      <c r="BL225" s="20" t="s">
        <v>338</v>
      </c>
      <c r="BM225" s="227" t="s">
        <v>2958</v>
      </c>
    </row>
    <row r="226" s="13" customFormat="1">
      <c r="A226" s="13"/>
      <c r="B226" s="234"/>
      <c r="C226" s="235"/>
      <c r="D226" s="236" t="s">
        <v>225</v>
      </c>
      <c r="E226" s="237" t="s">
        <v>19</v>
      </c>
      <c r="F226" s="238" t="s">
        <v>2959</v>
      </c>
      <c r="G226" s="235"/>
      <c r="H226" s="239">
        <v>150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225</v>
      </c>
      <c r="AU226" s="245" t="s">
        <v>104</v>
      </c>
      <c r="AV226" s="13" t="s">
        <v>81</v>
      </c>
      <c r="AW226" s="13" t="s">
        <v>33</v>
      </c>
      <c r="AX226" s="13" t="s">
        <v>79</v>
      </c>
      <c r="AY226" s="245" t="s">
        <v>214</v>
      </c>
    </row>
    <row r="227" s="2" customFormat="1" ht="16.5" customHeight="1">
      <c r="A227" s="41"/>
      <c r="B227" s="42"/>
      <c r="C227" s="278" t="s">
        <v>728</v>
      </c>
      <c r="D227" s="278" t="s">
        <v>300</v>
      </c>
      <c r="E227" s="279" t="s">
        <v>2960</v>
      </c>
      <c r="F227" s="280" t="s">
        <v>2939</v>
      </c>
      <c r="G227" s="281" t="s">
        <v>258</v>
      </c>
      <c r="H227" s="282">
        <v>75</v>
      </c>
      <c r="I227" s="283"/>
      <c r="J227" s="284">
        <f>ROUND(I227*H227,2)</f>
        <v>0</v>
      </c>
      <c r="K227" s="280" t="s">
        <v>19</v>
      </c>
      <c r="L227" s="285"/>
      <c r="M227" s="286" t="s">
        <v>19</v>
      </c>
      <c r="N227" s="287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461</v>
      </c>
      <c r="AT227" s="227" t="s">
        <v>300</v>
      </c>
      <c r="AU227" s="227" t="s">
        <v>104</v>
      </c>
      <c r="AY227" s="20" t="s">
        <v>214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79</v>
      </c>
      <c r="BK227" s="228">
        <f>ROUND(I227*H227,2)</f>
        <v>0</v>
      </c>
      <c r="BL227" s="20" t="s">
        <v>338</v>
      </c>
      <c r="BM227" s="227" t="s">
        <v>2961</v>
      </c>
    </row>
    <row r="228" s="13" customFormat="1">
      <c r="A228" s="13"/>
      <c r="B228" s="234"/>
      <c r="C228" s="235"/>
      <c r="D228" s="236" t="s">
        <v>225</v>
      </c>
      <c r="E228" s="237" t="s">
        <v>19</v>
      </c>
      <c r="F228" s="238" t="s">
        <v>2950</v>
      </c>
      <c r="G228" s="235"/>
      <c r="H228" s="239">
        <v>75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225</v>
      </c>
      <c r="AU228" s="245" t="s">
        <v>104</v>
      </c>
      <c r="AV228" s="13" t="s">
        <v>81</v>
      </c>
      <c r="AW228" s="13" t="s">
        <v>33</v>
      </c>
      <c r="AX228" s="13" t="s">
        <v>79</v>
      </c>
      <c r="AY228" s="245" t="s">
        <v>214</v>
      </c>
    </row>
    <row r="229" s="2" customFormat="1" ht="16.5" customHeight="1">
      <c r="A229" s="41"/>
      <c r="B229" s="42"/>
      <c r="C229" s="278" t="s">
        <v>732</v>
      </c>
      <c r="D229" s="278" t="s">
        <v>300</v>
      </c>
      <c r="E229" s="279" t="s">
        <v>2962</v>
      </c>
      <c r="F229" s="280" t="s">
        <v>2942</v>
      </c>
      <c r="G229" s="281" t="s">
        <v>258</v>
      </c>
      <c r="H229" s="282">
        <v>75</v>
      </c>
      <c r="I229" s="283"/>
      <c r="J229" s="284">
        <f>ROUND(I229*H229,2)</f>
        <v>0</v>
      </c>
      <c r="K229" s="280" t="s">
        <v>19</v>
      </c>
      <c r="L229" s="285"/>
      <c r="M229" s="286" t="s">
        <v>19</v>
      </c>
      <c r="N229" s="287" t="s">
        <v>43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461</v>
      </c>
      <c r="AT229" s="227" t="s">
        <v>300</v>
      </c>
      <c r="AU229" s="227" t="s">
        <v>104</v>
      </c>
      <c r="AY229" s="20" t="s">
        <v>214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79</v>
      </c>
      <c r="BK229" s="228">
        <f>ROUND(I229*H229,2)</f>
        <v>0</v>
      </c>
      <c r="BL229" s="20" t="s">
        <v>338</v>
      </c>
      <c r="BM229" s="227" t="s">
        <v>2963</v>
      </c>
    </row>
    <row r="230" s="13" customFormat="1">
      <c r="A230" s="13"/>
      <c r="B230" s="234"/>
      <c r="C230" s="235"/>
      <c r="D230" s="236" t="s">
        <v>225</v>
      </c>
      <c r="E230" s="237" t="s">
        <v>19</v>
      </c>
      <c r="F230" s="238" t="s">
        <v>2950</v>
      </c>
      <c r="G230" s="235"/>
      <c r="H230" s="239">
        <v>75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225</v>
      </c>
      <c r="AU230" s="245" t="s">
        <v>104</v>
      </c>
      <c r="AV230" s="13" t="s">
        <v>81</v>
      </c>
      <c r="AW230" s="13" t="s">
        <v>33</v>
      </c>
      <c r="AX230" s="13" t="s">
        <v>79</v>
      </c>
      <c r="AY230" s="245" t="s">
        <v>214</v>
      </c>
    </row>
    <row r="231" s="2" customFormat="1" ht="16.5" customHeight="1">
      <c r="A231" s="41"/>
      <c r="B231" s="42"/>
      <c r="C231" s="278" t="s">
        <v>736</v>
      </c>
      <c r="D231" s="278" t="s">
        <v>300</v>
      </c>
      <c r="E231" s="279" t="s">
        <v>2964</v>
      </c>
      <c r="F231" s="280" t="s">
        <v>2945</v>
      </c>
      <c r="G231" s="281" t="s">
        <v>258</v>
      </c>
      <c r="H231" s="282">
        <v>75</v>
      </c>
      <c r="I231" s="283"/>
      <c r="J231" s="284">
        <f>ROUND(I231*H231,2)</f>
        <v>0</v>
      </c>
      <c r="K231" s="280" t="s">
        <v>19</v>
      </c>
      <c r="L231" s="285"/>
      <c r="M231" s="286" t="s">
        <v>19</v>
      </c>
      <c r="N231" s="287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461</v>
      </c>
      <c r="AT231" s="227" t="s">
        <v>300</v>
      </c>
      <c r="AU231" s="227" t="s">
        <v>104</v>
      </c>
      <c r="AY231" s="20" t="s">
        <v>214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79</v>
      </c>
      <c r="BK231" s="228">
        <f>ROUND(I231*H231,2)</f>
        <v>0</v>
      </c>
      <c r="BL231" s="20" t="s">
        <v>338</v>
      </c>
      <c r="BM231" s="227" t="s">
        <v>2965</v>
      </c>
    </row>
    <row r="232" s="13" customFormat="1">
      <c r="A232" s="13"/>
      <c r="B232" s="234"/>
      <c r="C232" s="235"/>
      <c r="D232" s="236" t="s">
        <v>225</v>
      </c>
      <c r="E232" s="237" t="s">
        <v>19</v>
      </c>
      <c r="F232" s="238" t="s">
        <v>2950</v>
      </c>
      <c r="G232" s="235"/>
      <c r="H232" s="239">
        <v>75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225</v>
      </c>
      <c r="AU232" s="245" t="s">
        <v>104</v>
      </c>
      <c r="AV232" s="13" t="s">
        <v>81</v>
      </c>
      <c r="AW232" s="13" t="s">
        <v>33</v>
      </c>
      <c r="AX232" s="13" t="s">
        <v>79</v>
      </c>
      <c r="AY232" s="245" t="s">
        <v>214</v>
      </c>
    </row>
    <row r="233" s="12" customFormat="1" ht="20.88" customHeight="1">
      <c r="A233" s="12"/>
      <c r="B233" s="200"/>
      <c r="C233" s="201"/>
      <c r="D233" s="202" t="s">
        <v>71</v>
      </c>
      <c r="E233" s="214" t="s">
        <v>2966</v>
      </c>
      <c r="F233" s="214" t="s">
        <v>2967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SUM(P234:P248)</f>
        <v>0</v>
      </c>
      <c r="Q233" s="208"/>
      <c r="R233" s="209">
        <f>SUM(R234:R248)</f>
        <v>0</v>
      </c>
      <c r="S233" s="208"/>
      <c r="T233" s="210">
        <f>SUM(T234:T248)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81</v>
      </c>
      <c r="AT233" s="212" t="s">
        <v>71</v>
      </c>
      <c r="AU233" s="212" t="s">
        <v>81</v>
      </c>
      <c r="AY233" s="211" t="s">
        <v>214</v>
      </c>
      <c r="BK233" s="213">
        <f>SUM(BK234:BK248)</f>
        <v>0</v>
      </c>
    </row>
    <row r="234" s="2" customFormat="1" ht="21.75" customHeight="1">
      <c r="A234" s="41"/>
      <c r="B234" s="42"/>
      <c r="C234" s="216" t="s">
        <v>710</v>
      </c>
      <c r="D234" s="216" t="s">
        <v>216</v>
      </c>
      <c r="E234" s="217" t="s">
        <v>2925</v>
      </c>
      <c r="F234" s="218" t="s">
        <v>2926</v>
      </c>
      <c r="G234" s="219" t="s">
        <v>258</v>
      </c>
      <c r="H234" s="220">
        <v>4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338</v>
      </c>
      <c r="AT234" s="227" t="s">
        <v>216</v>
      </c>
      <c r="AU234" s="227" t="s">
        <v>104</v>
      </c>
      <c r="AY234" s="20" t="s">
        <v>214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79</v>
      </c>
      <c r="BK234" s="228">
        <f>ROUND(I234*H234,2)</f>
        <v>0</v>
      </c>
      <c r="BL234" s="20" t="s">
        <v>338</v>
      </c>
      <c r="BM234" s="227" t="s">
        <v>2968</v>
      </c>
    </row>
    <row r="235" s="13" customFormat="1">
      <c r="A235" s="13"/>
      <c r="B235" s="234"/>
      <c r="C235" s="235"/>
      <c r="D235" s="236" t="s">
        <v>225</v>
      </c>
      <c r="E235" s="237" t="s">
        <v>19</v>
      </c>
      <c r="F235" s="238" t="s">
        <v>2969</v>
      </c>
      <c r="G235" s="235"/>
      <c r="H235" s="239">
        <v>4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225</v>
      </c>
      <c r="AU235" s="245" t="s">
        <v>104</v>
      </c>
      <c r="AV235" s="13" t="s">
        <v>81</v>
      </c>
      <c r="AW235" s="13" t="s">
        <v>33</v>
      </c>
      <c r="AX235" s="13" t="s">
        <v>79</v>
      </c>
      <c r="AY235" s="245" t="s">
        <v>214</v>
      </c>
    </row>
    <row r="236" s="2" customFormat="1" ht="24.15" customHeight="1">
      <c r="A236" s="41"/>
      <c r="B236" s="42"/>
      <c r="C236" s="216" t="s">
        <v>743</v>
      </c>
      <c r="D236" s="216" t="s">
        <v>216</v>
      </c>
      <c r="E236" s="217" t="s">
        <v>2951</v>
      </c>
      <c r="F236" s="218" t="s">
        <v>2952</v>
      </c>
      <c r="G236" s="219" t="s">
        <v>258</v>
      </c>
      <c r="H236" s="220">
        <v>4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338</v>
      </c>
      <c r="AT236" s="227" t="s">
        <v>216</v>
      </c>
      <c r="AU236" s="227" t="s">
        <v>104</v>
      </c>
      <c r="AY236" s="20" t="s">
        <v>214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79</v>
      </c>
      <c r="BK236" s="228">
        <f>ROUND(I236*H236,2)</f>
        <v>0</v>
      </c>
      <c r="BL236" s="20" t="s">
        <v>338</v>
      </c>
      <c r="BM236" s="227" t="s">
        <v>2970</v>
      </c>
    </row>
    <row r="237" s="13" customFormat="1">
      <c r="A237" s="13"/>
      <c r="B237" s="234"/>
      <c r="C237" s="235"/>
      <c r="D237" s="236" t="s">
        <v>225</v>
      </c>
      <c r="E237" s="237" t="s">
        <v>19</v>
      </c>
      <c r="F237" s="238" t="s">
        <v>2969</v>
      </c>
      <c r="G237" s="235"/>
      <c r="H237" s="239">
        <v>4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225</v>
      </c>
      <c r="AU237" s="245" t="s">
        <v>104</v>
      </c>
      <c r="AV237" s="13" t="s">
        <v>81</v>
      </c>
      <c r="AW237" s="13" t="s">
        <v>33</v>
      </c>
      <c r="AX237" s="13" t="s">
        <v>79</v>
      </c>
      <c r="AY237" s="245" t="s">
        <v>214</v>
      </c>
    </row>
    <row r="238" s="2" customFormat="1" ht="16.5" customHeight="1">
      <c r="A238" s="41"/>
      <c r="B238" s="42"/>
      <c r="C238" s="216" t="s">
        <v>747</v>
      </c>
      <c r="D238" s="216" t="s">
        <v>216</v>
      </c>
      <c r="E238" s="217" t="s">
        <v>2932</v>
      </c>
      <c r="F238" s="218" t="s">
        <v>2933</v>
      </c>
      <c r="G238" s="219" t="s">
        <v>258</v>
      </c>
      <c r="H238" s="220">
        <v>8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338</v>
      </c>
      <c r="AT238" s="227" t="s">
        <v>216</v>
      </c>
      <c r="AU238" s="227" t="s">
        <v>104</v>
      </c>
      <c r="AY238" s="20" t="s">
        <v>214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79</v>
      </c>
      <c r="BK238" s="228">
        <f>ROUND(I238*H238,2)</f>
        <v>0</v>
      </c>
      <c r="BL238" s="20" t="s">
        <v>338</v>
      </c>
      <c r="BM238" s="227" t="s">
        <v>2971</v>
      </c>
    </row>
    <row r="239" s="13" customFormat="1">
      <c r="A239" s="13"/>
      <c r="B239" s="234"/>
      <c r="C239" s="235"/>
      <c r="D239" s="236" t="s">
        <v>225</v>
      </c>
      <c r="E239" s="237" t="s">
        <v>19</v>
      </c>
      <c r="F239" s="238" t="s">
        <v>2972</v>
      </c>
      <c r="G239" s="235"/>
      <c r="H239" s="239">
        <v>8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225</v>
      </c>
      <c r="AU239" s="245" t="s">
        <v>104</v>
      </c>
      <c r="AV239" s="13" t="s">
        <v>81</v>
      </c>
      <c r="AW239" s="13" t="s">
        <v>33</v>
      </c>
      <c r="AX239" s="13" t="s">
        <v>79</v>
      </c>
      <c r="AY239" s="245" t="s">
        <v>214</v>
      </c>
    </row>
    <row r="240" s="2" customFormat="1" ht="16.5" customHeight="1">
      <c r="A240" s="41"/>
      <c r="B240" s="42"/>
      <c r="C240" s="216" t="s">
        <v>753</v>
      </c>
      <c r="D240" s="216" t="s">
        <v>216</v>
      </c>
      <c r="E240" s="217" t="s">
        <v>2973</v>
      </c>
      <c r="F240" s="218" t="s">
        <v>2974</v>
      </c>
      <c r="G240" s="219" t="s">
        <v>258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338</v>
      </c>
      <c r="AT240" s="227" t="s">
        <v>216</v>
      </c>
      <c r="AU240" s="227" t="s">
        <v>104</v>
      </c>
      <c r="AY240" s="20" t="s">
        <v>214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79</v>
      </c>
      <c r="BK240" s="228">
        <f>ROUND(I240*H240,2)</f>
        <v>0</v>
      </c>
      <c r="BL240" s="20" t="s">
        <v>338</v>
      </c>
      <c r="BM240" s="227" t="s">
        <v>2975</v>
      </c>
    </row>
    <row r="241" s="13" customFormat="1">
      <c r="A241" s="13"/>
      <c r="B241" s="234"/>
      <c r="C241" s="235"/>
      <c r="D241" s="236" t="s">
        <v>225</v>
      </c>
      <c r="E241" s="237" t="s">
        <v>19</v>
      </c>
      <c r="F241" s="238" t="s">
        <v>2969</v>
      </c>
      <c r="G241" s="235"/>
      <c r="H241" s="239">
        <v>4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225</v>
      </c>
      <c r="AU241" s="245" t="s">
        <v>104</v>
      </c>
      <c r="AV241" s="13" t="s">
        <v>81</v>
      </c>
      <c r="AW241" s="13" t="s">
        <v>33</v>
      </c>
      <c r="AX241" s="13" t="s">
        <v>79</v>
      </c>
      <c r="AY241" s="245" t="s">
        <v>214</v>
      </c>
    </row>
    <row r="242" s="2" customFormat="1" ht="24.15" customHeight="1">
      <c r="A242" s="41"/>
      <c r="B242" s="42"/>
      <c r="C242" s="278" t="s">
        <v>757</v>
      </c>
      <c r="D242" s="278" t="s">
        <v>300</v>
      </c>
      <c r="E242" s="279" t="s">
        <v>2976</v>
      </c>
      <c r="F242" s="280" t="s">
        <v>2977</v>
      </c>
      <c r="G242" s="281" t="s">
        <v>258</v>
      </c>
      <c r="H242" s="282">
        <v>4</v>
      </c>
      <c r="I242" s="283"/>
      <c r="J242" s="284">
        <f>ROUND(I242*H242,2)</f>
        <v>0</v>
      </c>
      <c r="K242" s="280" t="s">
        <v>19</v>
      </c>
      <c r="L242" s="285"/>
      <c r="M242" s="286" t="s">
        <v>19</v>
      </c>
      <c r="N242" s="287" t="s">
        <v>43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461</v>
      </c>
      <c r="AT242" s="227" t="s">
        <v>300</v>
      </c>
      <c r="AU242" s="227" t="s">
        <v>104</v>
      </c>
      <c r="AY242" s="20" t="s">
        <v>214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79</v>
      </c>
      <c r="BK242" s="228">
        <f>ROUND(I242*H242,2)</f>
        <v>0</v>
      </c>
      <c r="BL242" s="20" t="s">
        <v>338</v>
      </c>
      <c r="BM242" s="227" t="s">
        <v>2978</v>
      </c>
    </row>
    <row r="243" s="13" customFormat="1">
      <c r="A243" s="13"/>
      <c r="B243" s="234"/>
      <c r="C243" s="235"/>
      <c r="D243" s="236" t="s">
        <v>225</v>
      </c>
      <c r="E243" s="237" t="s">
        <v>19</v>
      </c>
      <c r="F243" s="238" t="s">
        <v>2969</v>
      </c>
      <c r="G243" s="235"/>
      <c r="H243" s="239">
        <v>4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225</v>
      </c>
      <c r="AU243" s="245" t="s">
        <v>104</v>
      </c>
      <c r="AV243" s="13" t="s">
        <v>81</v>
      </c>
      <c r="AW243" s="13" t="s">
        <v>33</v>
      </c>
      <c r="AX243" s="13" t="s">
        <v>79</v>
      </c>
      <c r="AY243" s="245" t="s">
        <v>214</v>
      </c>
    </row>
    <row r="244" s="2" customFormat="1" ht="24.15" customHeight="1">
      <c r="A244" s="41"/>
      <c r="B244" s="42"/>
      <c r="C244" s="278" t="s">
        <v>763</v>
      </c>
      <c r="D244" s="278" t="s">
        <v>300</v>
      </c>
      <c r="E244" s="279" t="s">
        <v>2979</v>
      </c>
      <c r="F244" s="280" t="s">
        <v>2980</v>
      </c>
      <c r="G244" s="281" t="s">
        <v>258</v>
      </c>
      <c r="H244" s="282">
        <v>8</v>
      </c>
      <c r="I244" s="283"/>
      <c r="J244" s="284">
        <f>ROUND(I244*H244,2)</f>
        <v>0</v>
      </c>
      <c r="K244" s="280" t="s">
        <v>19</v>
      </c>
      <c r="L244" s="285"/>
      <c r="M244" s="286" t="s">
        <v>19</v>
      </c>
      <c r="N244" s="287" t="s">
        <v>43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461</v>
      </c>
      <c r="AT244" s="227" t="s">
        <v>300</v>
      </c>
      <c r="AU244" s="227" t="s">
        <v>104</v>
      </c>
      <c r="AY244" s="20" t="s">
        <v>214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79</v>
      </c>
      <c r="BK244" s="228">
        <f>ROUND(I244*H244,2)</f>
        <v>0</v>
      </c>
      <c r="BL244" s="20" t="s">
        <v>338</v>
      </c>
      <c r="BM244" s="227" t="s">
        <v>2981</v>
      </c>
    </row>
    <row r="245" s="13" customFormat="1">
      <c r="A245" s="13"/>
      <c r="B245" s="234"/>
      <c r="C245" s="235"/>
      <c r="D245" s="236" t="s">
        <v>225</v>
      </c>
      <c r="E245" s="237" t="s">
        <v>19</v>
      </c>
      <c r="F245" s="238" t="s">
        <v>2982</v>
      </c>
      <c r="G245" s="235"/>
      <c r="H245" s="239">
        <v>8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225</v>
      </c>
      <c r="AU245" s="245" t="s">
        <v>104</v>
      </c>
      <c r="AV245" s="13" t="s">
        <v>81</v>
      </c>
      <c r="AW245" s="13" t="s">
        <v>33</v>
      </c>
      <c r="AX245" s="13" t="s">
        <v>79</v>
      </c>
      <c r="AY245" s="245" t="s">
        <v>214</v>
      </c>
    </row>
    <row r="246" s="2" customFormat="1" ht="16.5" customHeight="1">
      <c r="A246" s="41"/>
      <c r="B246" s="42"/>
      <c r="C246" s="278" t="s">
        <v>769</v>
      </c>
      <c r="D246" s="278" t="s">
        <v>300</v>
      </c>
      <c r="E246" s="279" t="s">
        <v>2983</v>
      </c>
      <c r="F246" s="280" t="s">
        <v>2939</v>
      </c>
      <c r="G246" s="281" t="s">
        <v>258</v>
      </c>
      <c r="H246" s="282">
        <v>4</v>
      </c>
      <c r="I246" s="283"/>
      <c r="J246" s="284">
        <f>ROUND(I246*H246,2)</f>
        <v>0</v>
      </c>
      <c r="K246" s="280" t="s">
        <v>19</v>
      </c>
      <c r="L246" s="285"/>
      <c r="M246" s="286" t="s">
        <v>19</v>
      </c>
      <c r="N246" s="287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461</v>
      </c>
      <c r="AT246" s="227" t="s">
        <v>300</v>
      </c>
      <c r="AU246" s="227" t="s">
        <v>104</v>
      </c>
      <c r="AY246" s="20" t="s">
        <v>214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79</v>
      </c>
      <c r="BK246" s="228">
        <f>ROUND(I246*H246,2)</f>
        <v>0</v>
      </c>
      <c r="BL246" s="20" t="s">
        <v>338</v>
      </c>
      <c r="BM246" s="227" t="s">
        <v>2984</v>
      </c>
    </row>
    <row r="247" s="2" customFormat="1" ht="16.5" customHeight="1">
      <c r="A247" s="41"/>
      <c r="B247" s="42"/>
      <c r="C247" s="278" t="s">
        <v>775</v>
      </c>
      <c r="D247" s="278" t="s">
        <v>300</v>
      </c>
      <c r="E247" s="279" t="s">
        <v>2985</v>
      </c>
      <c r="F247" s="280" t="s">
        <v>2986</v>
      </c>
      <c r="G247" s="281" t="s">
        <v>258</v>
      </c>
      <c r="H247" s="282">
        <v>4</v>
      </c>
      <c r="I247" s="283"/>
      <c r="J247" s="284">
        <f>ROUND(I247*H247,2)</f>
        <v>0</v>
      </c>
      <c r="K247" s="280" t="s">
        <v>19</v>
      </c>
      <c r="L247" s="285"/>
      <c r="M247" s="286" t="s">
        <v>19</v>
      </c>
      <c r="N247" s="287" t="s">
        <v>43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461</v>
      </c>
      <c r="AT247" s="227" t="s">
        <v>300</v>
      </c>
      <c r="AU247" s="227" t="s">
        <v>104</v>
      </c>
      <c r="AY247" s="20" t="s">
        <v>214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79</v>
      </c>
      <c r="BK247" s="228">
        <f>ROUND(I247*H247,2)</f>
        <v>0</v>
      </c>
      <c r="BL247" s="20" t="s">
        <v>338</v>
      </c>
      <c r="BM247" s="227" t="s">
        <v>2987</v>
      </c>
    </row>
    <row r="248" s="2" customFormat="1" ht="16.5" customHeight="1">
      <c r="A248" s="41"/>
      <c r="B248" s="42"/>
      <c r="C248" s="278" t="s">
        <v>780</v>
      </c>
      <c r="D248" s="278" t="s">
        <v>300</v>
      </c>
      <c r="E248" s="279" t="s">
        <v>2988</v>
      </c>
      <c r="F248" s="280" t="s">
        <v>2989</v>
      </c>
      <c r="G248" s="281" t="s">
        <v>258</v>
      </c>
      <c r="H248" s="282">
        <v>4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43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461</v>
      </c>
      <c r="AT248" s="227" t="s">
        <v>300</v>
      </c>
      <c r="AU248" s="227" t="s">
        <v>104</v>
      </c>
      <c r="AY248" s="20" t="s">
        <v>214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79</v>
      </c>
      <c r="BK248" s="228">
        <f>ROUND(I248*H248,2)</f>
        <v>0</v>
      </c>
      <c r="BL248" s="20" t="s">
        <v>338</v>
      </c>
      <c r="BM248" s="227" t="s">
        <v>2990</v>
      </c>
    </row>
    <row r="249" s="12" customFormat="1" ht="20.88" customHeight="1">
      <c r="A249" s="12"/>
      <c r="B249" s="200"/>
      <c r="C249" s="201"/>
      <c r="D249" s="202" t="s">
        <v>71</v>
      </c>
      <c r="E249" s="214" t="s">
        <v>2991</v>
      </c>
      <c r="F249" s="214" t="s">
        <v>2992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SUM(P250:P255)</f>
        <v>0</v>
      </c>
      <c r="Q249" s="208"/>
      <c r="R249" s="209">
        <f>SUM(R250:R255)</f>
        <v>0</v>
      </c>
      <c r="S249" s="208"/>
      <c r="T249" s="210">
        <f>SUM(T250:T255)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81</v>
      </c>
      <c r="AT249" s="212" t="s">
        <v>71</v>
      </c>
      <c r="AU249" s="212" t="s">
        <v>81</v>
      </c>
      <c r="AY249" s="211" t="s">
        <v>214</v>
      </c>
      <c r="BK249" s="213">
        <f>SUM(BK250:BK255)</f>
        <v>0</v>
      </c>
    </row>
    <row r="250" s="2" customFormat="1" ht="24.15" customHeight="1">
      <c r="A250" s="41"/>
      <c r="B250" s="42"/>
      <c r="C250" s="216" t="s">
        <v>786</v>
      </c>
      <c r="D250" s="216" t="s">
        <v>216</v>
      </c>
      <c r="E250" s="217" t="s">
        <v>2929</v>
      </c>
      <c r="F250" s="218" t="s">
        <v>2930</v>
      </c>
      <c r="G250" s="219" t="s">
        <v>258</v>
      </c>
      <c r="H250" s="220">
        <v>24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338</v>
      </c>
      <c r="AT250" s="227" t="s">
        <v>216</v>
      </c>
      <c r="AU250" s="227" t="s">
        <v>104</v>
      </c>
      <c r="AY250" s="20" t="s">
        <v>214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79</v>
      </c>
      <c r="BK250" s="228">
        <f>ROUND(I250*H250,2)</f>
        <v>0</v>
      </c>
      <c r="BL250" s="20" t="s">
        <v>338</v>
      </c>
      <c r="BM250" s="227" t="s">
        <v>2993</v>
      </c>
    </row>
    <row r="251" s="2" customFormat="1" ht="16.5" customHeight="1">
      <c r="A251" s="41"/>
      <c r="B251" s="42"/>
      <c r="C251" s="216" t="s">
        <v>794</v>
      </c>
      <c r="D251" s="216" t="s">
        <v>216</v>
      </c>
      <c r="E251" s="217" t="s">
        <v>2932</v>
      </c>
      <c r="F251" s="218" t="s">
        <v>2933</v>
      </c>
      <c r="G251" s="219" t="s">
        <v>258</v>
      </c>
      <c r="H251" s="220">
        <v>24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43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338</v>
      </c>
      <c r="AT251" s="227" t="s">
        <v>216</v>
      </c>
      <c r="AU251" s="227" t="s">
        <v>104</v>
      </c>
      <c r="AY251" s="20" t="s">
        <v>214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79</v>
      </c>
      <c r="BK251" s="228">
        <f>ROUND(I251*H251,2)</f>
        <v>0</v>
      </c>
      <c r="BL251" s="20" t="s">
        <v>338</v>
      </c>
      <c r="BM251" s="227" t="s">
        <v>2994</v>
      </c>
    </row>
    <row r="252" s="2" customFormat="1" ht="24.15" customHeight="1">
      <c r="A252" s="41"/>
      <c r="B252" s="42"/>
      <c r="C252" s="278" t="s">
        <v>801</v>
      </c>
      <c r="D252" s="278" t="s">
        <v>300</v>
      </c>
      <c r="E252" s="279" t="s">
        <v>2995</v>
      </c>
      <c r="F252" s="280" t="s">
        <v>2936</v>
      </c>
      <c r="G252" s="281" t="s">
        <v>258</v>
      </c>
      <c r="H252" s="282">
        <v>24</v>
      </c>
      <c r="I252" s="283"/>
      <c r="J252" s="284">
        <f>ROUND(I252*H252,2)</f>
        <v>0</v>
      </c>
      <c r="K252" s="280" t="s">
        <v>19</v>
      </c>
      <c r="L252" s="285"/>
      <c r="M252" s="286" t="s">
        <v>19</v>
      </c>
      <c r="N252" s="287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461</v>
      </c>
      <c r="AT252" s="227" t="s">
        <v>300</v>
      </c>
      <c r="AU252" s="227" t="s">
        <v>104</v>
      </c>
      <c r="AY252" s="20" t="s">
        <v>214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79</v>
      </c>
      <c r="BK252" s="228">
        <f>ROUND(I252*H252,2)</f>
        <v>0</v>
      </c>
      <c r="BL252" s="20" t="s">
        <v>338</v>
      </c>
      <c r="BM252" s="227" t="s">
        <v>2996</v>
      </c>
    </row>
    <row r="253" s="2" customFormat="1" ht="16.5" customHeight="1">
      <c r="A253" s="41"/>
      <c r="B253" s="42"/>
      <c r="C253" s="278" t="s">
        <v>808</v>
      </c>
      <c r="D253" s="278" t="s">
        <v>300</v>
      </c>
      <c r="E253" s="279" t="s">
        <v>2997</v>
      </c>
      <c r="F253" s="280" t="s">
        <v>2939</v>
      </c>
      <c r="G253" s="281" t="s">
        <v>258</v>
      </c>
      <c r="H253" s="282">
        <v>12</v>
      </c>
      <c r="I253" s="283"/>
      <c r="J253" s="284">
        <f>ROUND(I253*H253,2)</f>
        <v>0</v>
      </c>
      <c r="K253" s="280" t="s">
        <v>19</v>
      </c>
      <c r="L253" s="285"/>
      <c r="M253" s="286" t="s">
        <v>19</v>
      </c>
      <c r="N253" s="287" t="s">
        <v>43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461</v>
      </c>
      <c r="AT253" s="227" t="s">
        <v>300</v>
      </c>
      <c r="AU253" s="227" t="s">
        <v>104</v>
      </c>
      <c r="AY253" s="20" t="s">
        <v>214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79</v>
      </c>
      <c r="BK253" s="228">
        <f>ROUND(I253*H253,2)</f>
        <v>0</v>
      </c>
      <c r="BL253" s="20" t="s">
        <v>338</v>
      </c>
      <c r="BM253" s="227" t="s">
        <v>2998</v>
      </c>
    </row>
    <row r="254" s="2" customFormat="1" ht="16.5" customHeight="1">
      <c r="A254" s="41"/>
      <c r="B254" s="42"/>
      <c r="C254" s="278" t="s">
        <v>818</v>
      </c>
      <c r="D254" s="278" t="s">
        <v>300</v>
      </c>
      <c r="E254" s="279" t="s">
        <v>2999</v>
      </c>
      <c r="F254" s="280" t="s">
        <v>2942</v>
      </c>
      <c r="G254" s="281" t="s">
        <v>258</v>
      </c>
      <c r="H254" s="282">
        <v>12</v>
      </c>
      <c r="I254" s="283"/>
      <c r="J254" s="284">
        <f>ROUND(I254*H254,2)</f>
        <v>0</v>
      </c>
      <c r="K254" s="280" t="s">
        <v>19</v>
      </c>
      <c r="L254" s="285"/>
      <c r="M254" s="286" t="s">
        <v>19</v>
      </c>
      <c r="N254" s="287" t="s">
        <v>43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461</v>
      </c>
      <c r="AT254" s="227" t="s">
        <v>300</v>
      </c>
      <c r="AU254" s="227" t="s">
        <v>104</v>
      </c>
      <c r="AY254" s="20" t="s">
        <v>214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79</v>
      </c>
      <c r="BK254" s="228">
        <f>ROUND(I254*H254,2)</f>
        <v>0</v>
      </c>
      <c r="BL254" s="20" t="s">
        <v>338</v>
      </c>
      <c r="BM254" s="227" t="s">
        <v>3000</v>
      </c>
    </row>
    <row r="255" s="2" customFormat="1" ht="16.5" customHeight="1">
      <c r="A255" s="41"/>
      <c r="B255" s="42"/>
      <c r="C255" s="278" t="s">
        <v>823</v>
      </c>
      <c r="D255" s="278" t="s">
        <v>300</v>
      </c>
      <c r="E255" s="279" t="s">
        <v>3001</v>
      </c>
      <c r="F255" s="280" t="s">
        <v>3002</v>
      </c>
      <c r="G255" s="281" t="s">
        <v>258</v>
      </c>
      <c r="H255" s="282">
        <v>12</v>
      </c>
      <c r="I255" s="283"/>
      <c r="J255" s="284">
        <f>ROUND(I255*H255,2)</f>
        <v>0</v>
      </c>
      <c r="K255" s="280" t="s">
        <v>19</v>
      </c>
      <c r="L255" s="285"/>
      <c r="M255" s="286" t="s">
        <v>19</v>
      </c>
      <c r="N255" s="287" t="s">
        <v>43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461</v>
      </c>
      <c r="AT255" s="227" t="s">
        <v>300</v>
      </c>
      <c r="AU255" s="227" t="s">
        <v>104</v>
      </c>
      <c r="AY255" s="20" t="s">
        <v>214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79</v>
      </c>
      <c r="BK255" s="228">
        <f>ROUND(I255*H255,2)</f>
        <v>0</v>
      </c>
      <c r="BL255" s="20" t="s">
        <v>338</v>
      </c>
      <c r="BM255" s="227" t="s">
        <v>3003</v>
      </c>
    </row>
    <row r="256" s="12" customFormat="1" ht="22.8" customHeight="1">
      <c r="A256" s="12"/>
      <c r="B256" s="200"/>
      <c r="C256" s="201"/>
      <c r="D256" s="202" t="s">
        <v>71</v>
      </c>
      <c r="E256" s="214" t="s">
        <v>3004</v>
      </c>
      <c r="F256" s="214" t="s">
        <v>3005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P257+P261+P280+P306+P329</f>
        <v>0</v>
      </c>
      <c r="Q256" s="208"/>
      <c r="R256" s="209">
        <f>R257+R261+R280+R306+R329</f>
        <v>0</v>
      </c>
      <c r="S256" s="208"/>
      <c r="T256" s="210">
        <f>T257+T261+T280+T306+T329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81</v>
      </c>
      <c r="AT256" s="212" t="s">
        <v>71</v>
      </c>
      <c r="AU256" s="212" t="s">
        <v>79</v>
      </c>
      <c r="AY256" s="211" t="s">
        <v>214</v>
      </c>
      <c r="BK256" s="213">
        <f>BK257+BK261+BK280+BK306+BK329</f>
        <v>0</v>
      </c>
    </row>
    <row r="257" s="12" customFormat="1" ht="20.88" customHeight="1">
      <c r="A257" s="12"/>
      <c r="B257" s="200"/>
      <c r="C257" s="201"/>
      <c r="D257" s="202" t="s">
        <v>71</v>
      </c>
      <c r="E257" s="214" t="s">
        <v>3006</v>
      </c>
      <c r="F257" s="214" t="s">
        <v>3007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SUM(P258:P260)</f>
        <v>0</v>
      </c>
      <c r="Q257" s="208"/>
      <c r="R257" s="209">
        <f>SUM(R258:R260)</f>
        <v>0</v>
      </c>
      <c r="S257" s="208"/>
      <c r="T257" s="210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81</v>
      </c>
      <c r="AT257" s="212" t="s">
        <v>71</v>
      </c>
      <c r="AU257" s="212" t="s">
        <v>81</v>
      </c>
      <c r="AY257" s="211" t="s">
        <v>214</v>
      </c>
      <c r="BK257" s="213">
        <f>SUM(BK258:BK260)</f>
        <v>0</v>
      </c>
    </row>
    <row r="258" s="2" customFormat="1" ht="16.5" customHeight="1">
      <c r="A258" s="41"/>
      <c r="B258" s="42"/>
      <c r="C258" s="216" t="s">
        <v>828</v>
      </c>
      <c r="D258" s="216" t="s">
        <v>216</v>
      </c>
      <c r="E258" s="217" t="s">
        <v>3008</v>
      </c>
      <c r="F258" s="218" t="s">
        <v>3009</v>
      </c>
      <c r="G258" s="219" t="s">
        <v>258</v>
      </c>
      <c r="H258" s="220">
        <v>6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338</v>
      </c>
      <c r="AT258" s="227" t="s">
        <v>216</v>
      </c>
      <c r="AU258" s="227" t="s">
        <v>104</v>
      </c>
      <c r="AY258" s="20" t="s">
        <v>214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79</v>
      </c>
      <c r="BK258" s="228">
        <f>ROUND(I258*H258,2)</f>
        <v>0</v>
      </c>
      <c r="BL258" s="20" t="s">
        <v>338</v>
      </c>
      <c r="BM258" s="227" t="s">
        <v>3010</v>
      </c>
    </row>
    <row r="259" s="2" customFormat="1" ht="21.75" customHeight="1">
      <c r="A259" s="41"/>
      <c r="B259" s="42"/>
      <c r="C259" s="278" t="s">
        <v>833</v>
      </c>
      <c r="D259" s="278" t="s">
        <v>300</v>
      </c>
      <c r="E259" s="279" t="s">
        <v>3011</v>
      </c>
      <c r="F259" s="280" t="s">
        <v>3012</v>
      </c>
      <c r="G259" s="281" t="s">
        <v>258</v>
      </c>
      <c r="H259" s="282">
        <v>6</v>
      </c>
      <c r="I259" s="283"/>
      <c r="J259" s="284">
        <f>ROUND(I259*H259,2)</f>
        <v>0</v>
      </c>
      <c r="K259" s="280" t="s">
        <v>19</v>
      </c>
      <c r="L259" s="285"/>
      <c r="M259" s="286" t="s">
        <v>19</v>
      </c>
      <c r="N259" s="287" t="s">
        <v>43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461</v>
      </c>
      <c r="AT259" s="227" t="s">
        <v>300</v>
      </c>
      <c r="AU259" s="227" t="s">
        <v>104</v>
      </c>
      <c r="AY259" s="20" t="s">
        <v>214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79</v>
      </c>
      <c r="BK259" s="228">
        <f>ROUND(I259*H259,2)</f>
        <v>0</v>
      </c>
      <c r="BL259" s="20" t="s">
        <v>338</v>
      </c>
      <c r="BM259" s="227" t="s">
        <v>3013</v>
      </c>
    </row>
    <row r="260" s="13" customFormat="1">
      <c r="A260" s="13"/>
      <c r="B260" s="234"/>
      <c r="C260" s="235"/>
      <c r="D260" s="236" t="s">
        <v>225</v>
      </c>
      <c r="E260" s="237" t="s">
        <v>19</v>
      </c>
      <c r="F260" s="238" t="s">
        <v>3014</v>
      </c>
      <c r="G260" s="235"/>
      <c r="H260" s="239">
        <v>6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225</v>
      </c>
      <c r="AU260" s="245" t="s">
        <v>104</v>
      </c>
      <c r="AV260" s="13" t="s">
        <v>81</v>
      </c>
      <c r="AW260" s="13" t="s">
        <v>33</v>
      </c>
      <c r="AX260" s="13" t="s">
        <v>79</v>
      </c>
      <c r="AY260" s="245" t="s">
        <v>214</v>
      </c>
    </row>
    <row r="261" s="12" customFormat="1" ht="20.88" customHeight="1">
      <c r="A261" s="12"/>
      <c r="B261" s="200"/>
      <c r="C261" s="201"/>
      <c r="D261" s="202" t="s">
        <v>71</v>
      </c>
      <c r="E261" s="214" t="s">
        <v>3015</v>
      </c>
      <c r="F261" s="214" t="s">
        <v>3016</v>
      </c>
      <c r="G261" s="201"/>
      <c r="H261" s="201"/>
      <c r="I261" s="204"/>
      <c r="J261" s="215">
        <f>BK261</f>
        <v>0</v>
      </c>
      <c r="K261" s="201"/>
      <c r="L261" s="206"/>
      <c r="M261" s="207"/>
      <c r="N261" s="208"/>
      <c r="O261" s="208"/>
      <c r="P261" s="209">
        <f>SUM(P262:P279)</f>
        <v>0</v>
      </c>
      <c r="Q261" s="208"/>
      <c r="R261" s="209">
        <f>SUM(R262:R279)</f>
        <v>0</v>
      </c>
      <c r="S261" s="208"/>
      <c r="T261" s="210">
        <f>SUM(T262:T279)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1" t="s">
        <v>81</v>
      </c>
      <c r="AT261" s="212" t="s">
        <v>71</v>
      </c>
      <c r="AU261" s="212" t="s">
        <v>81</v>
      </c>
      <c r="AY261" s="211" t="s">
        <v>214</v>
      </c>
      <c r="BK261" s="213">
        <f>SUM(BK262:BK279)</f>
        <v>0</v>
      </c>
    </row>
    <row r="262" s="2" customFormat="1" ht="24.15" customHeight="1">
      <c r="A262" s="41"/>
      <c r="B262" s="42"/>
      <c r="C262" s="216" t="s">
        <v>836</v>
      </c>
      <c r="D262" s="216" t="s">
        <v>216</v>
      </c>
      <c r="E262" s="217" t="s">
        <v>2929</v>
      </c>
      <c r="F262" s="218" t="s">
        <v>2930</v>
      </c>
      <c r="G262" s="219" t="s">
        <v>258</v>
      </c>
      <c r="H262" s="220">
        <v>24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43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338</v>
      </c>
      <c r="AT262" s="227" t="s">
        <v>216</v>
      </c>
      <c r="AU262" s="227" t="s">
        <v>104</v>
      </c>
      <c r="AY262" s="20" t="s">
        <v>214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79</v>
      </c>
      <c r="BK262" s="228">
        <f>ROUND(I262*H262,2)</f>
        <v>0</v>
      </c>
      <c r="BL262" s="20" t="s">
        <v>338</v>
      </c>
      <c r="BM262" s="227" t="s">
        <v>3017</v>
      </c>
    </row>
    <row r="263" s="13" customFormat="1">
      <c r="A263" s="13"/>
      <c r="B263" s="234"/>
      <c r="C263" s="235"/>
      <c r="D263" s="236" t="s">
        <v>225</v>
      </c>
      <c r="E263" s="237" t="s">
        <v>19</v>
      </c>
      <c r="F263" s="238" t="s">
        <v>3018</v>
      </c>
      <c r="G263" s="235"/>
      <c r="H263" s="239">
        <v>24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225</v>
      </c>
      <c r="AU263" s="245" t="s">
        <v>104</v>
      </c>
      <c r="AV263" s="13" t="s">
        <v>81</v>
      </c>
      <c r="AW263" s="13" t="s">
        <v>33</v>
      </c>
      <c r="AX263" s="13" t="s">
        <v>79</v>
      </c>
      <c r="AY263" s="245" t="s">
        <v>214</v>
      </c>
    </row>
    <row r="264" s="2" customFormat="1" ht="16.5" customHeight="1">
      <c r="A264" s="41"/>
      <c r="B264" s="42"/>
      <c r="C264" s="216" t="s">
        <v>459</v>
      </c>
      <c r="D264" s="216" t="s">
        <v>216</v>
      </c>
      <c r="E264" s="217" t="s">
        <v>2932</v>
      </c>
      <c r="F264" s="218" t="s">
        <v>2933</v>
      </c>
      <c r="G264" s="219" t="s">
        <v>258</v>
      </c>
      <c r="H264" s="220">
        <v>24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338</v>
      </c>
      <c r="AT264" s="227" t="s">
        <v>216</v>
      </c>
      <c r="AU264" s="227" t="s">
        <v>104</v>
      </c>
      <c r="AY264" s="20" t="s">
        <v>214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79</v>
      </c>
      <c r="BK264" s="228">
        <f>ROUND(I264*H264,2)</f>
        <v>0</v>
      </c>
      <c r="BL264" s="20" t="s">
        <v>338</v>
      </c>
      <c r="BM264" s="227" t="s">
        <v>3019</v>
      </c>
    </row>
    <row r="265" s="13" customFormat="1">
      <c r="A265" s="13"/>
      <c r="B265" s="234"/>
      <c r="C265" s="235"/>
      <c r="D265" s="236" t="s">
        <v>225</v>
      </c>
      <c r="E265" s="237" t="s">
        <v>19</v>
      </c>
      <c r="F265" s="238" t="s">
        <v>3018</v>
      </c>
      <c r="G265" s="235"/>
      <c r="H265" s="239">
        <v>24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225</v>
      </c>
      <c r="AU265" s="245" t="s">
        <v>104</v>
      </c>
      <c r="AV265" s="13" t="s">
        <v>81</v>
      </c>
      <c r="AW265" s="13" t="s">
        <v>33</v>
      </c>
      <c r="AX265" s="13" t="s">
        <v>79</v>
      </c>
      <c r="AY265" s="245" t="s">
        <v>214</v>
      </c>
    </row>
    <row r="266" s="2" customFormat="1" ht="21.75" customHeight="1">
      <c r="A266" s="41"/>
      <c r="B266" s="42"/>
      <c r="C266" s="278" t="s">
        <v>486</v>
      </c>
      <c r="D266" s="278" t="s">
        <v>300</v>
      </c>
      <c r="E266" s="279" t="s">
        <v>3020</v>
      </c>
      <c r="F266" s="280" t="s">
        <v>3021</v>
      </c>
      <c r="G266" s="281" t="s">
        <v>258</v>
      </c>
      <c r="H266" s="282">
        <v>24</v>
      </c>
      <c r="I266" s="283"/>
      <c r="J266" s="284">
        <f>ROUND(I266*H266,2)</f>
        <v>0</v>
      </c>
      <c r="K266" s="280" t="s">
        <v>19</v>
      </c>
      <c r="L266" s="285"/>
      <c r="M266" s="286" t="s">
        <v>19</v>
      </c>
      <c r="N266" s="287" t="s">
        <v>43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461</v>
      </c>
      <c r="AT266" s="227" t="s">
        <v>300</v>
      </c>
      <c r="AU266" s="227" t="s">
        <v>104</v>
      </c>
      <c r="AY266" s="20" t="s">
        <v>214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79</v>
      </c>
      <c r="BK266" s="228">
        <f>ROUND(I266*H266,2)</f>
        <v>0</v>
      </c>
      <c r="BL266" s="20" t="s">
        <v>338</v>
      </c>
      <c r="BM266" s="227" t="s">
        <v>3022</v>
      </c>
    </row>
    <row r="267" s="13" customFormat="1">
      <c r="A267" s="13"/>
      <c r="B267" s="234"/>
      <c r="C267" s="235"/>
      <c r="D267" s="236" t="s">
        <v>225</v>
      </c>
      <c r="E267" s="237" t="s">
        <v>19</v>
      </c>
      <c r="F267" s="238" t="s">
        <v>3018</v>
      </c>
      <c r="G267" s="235"/>
      <c r="H267" s="239">
        <v>24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225</v>
      </c>
      <c r="AU267" s="245" t="s">
        <v>104</v>
      </c>
      <c r="AV267" s="13" t="s">
        <v>81</v>
      </c>
      <c r="AW267" s="13" t="s">
        <v>33</v>
      </c>
      <c r="AX267" s="13" t="s">
        <v>79</v>
      </c>
      <c r="AY267" s="245" t="s">
        <v>214</v>
      </c>
    </row>
    <row r="268" s="2" customFormat="1" ht="16.5" customHeight="1">
      <c r="A268" s="41"/>
      <c r="B268" s="42"/>
      <c r="C268" s="216" t="s">
        <v>852</v>
      </c>
      <c r="D268" s="216" t="s">
        <v>216</v>
      </c>
      <c r="E268" s="217" t="s">
        <v>3023</v>
      </c>
      <c r="F268" s="218" t="s">
        <v>3024</v>
      </c>
      <c r="G268" s="219" t="s">
        <v>258</v>
      </c>
      <c r="H268" s="220">
        <v>54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338</v>
      </c>
      <c r="AT268" s="227" t="s">
        <v>216</v>
      </c>
      <c r="AU268" s="227" t="s">
        <v>104</v>
      </c>
      <c r="AY268" s="20" t="s">
        <v>214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79</v>
      </c>
      <c r="BK268" s="228">
        <f>ROUND(I268*H268,2)</f>
        <v>0</v>
      </c>
      <c r="BL268" s="20" t="s">
        <v>338</v>
      </c>
      <c r="BM268" s="227" t="s">
        <v>3025</v>
      </c>
    </row>
    <row r="269" s="2" customFormat="1" ht="16.5" customHeight="1">
      <c r="A269" s="41"/>
      <c r="B269" s="42"/>
      <c r="C269" s="278" t="s">
        <v>857</v>
      </c>
      <c r="D269" s="278" t="s">
        <v>300</v>
      </c>
      <c r="E269" s="279" t="s">
        <v>3026</v>
      </c>
      <c r="F269" s="280" t="s">
        <v>3027</v>
      </c>
      <c r="G269" s="281" t="s">
        <v>258</v>
      </c>
      <c r="H269" s="282">
        <v>12</v>
      </c>
      <c r="I269" s="283"/>
      <c r="J269" s="284">
        <f>ROUND(I269*H269,2)</f>
        <v>0</v>
      </c>
      <c r="K269" s="280" t="s">
        <v>19</v>
      </c>
      <c r="L269" s="285"/>
      <c r="M269" s="286" t="s">
        <v>19</v>
      </c>
      <c r="N269" s="287" t="s">
        <v>43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461</v>
      </c>
      <c r="AT269" s="227" t="s">
        <v>300</v>
      </c>
      <c r="AU269" s="227" t="s">
        <v>104</v>
      </c>
      <c r="AY269" s="20" t="s">
        <v>214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79</v>
      </c>
      <c r="BK269" s="228">
        <f>ROUND(I269*H269,2)</f>
        <v>0</v>
      </c>
      <c r="BL269" s="20" t="s">
        <v>338</v>
      </c>
      <c r="BM269" s="227" t="s">
        <v>3028</v>
      </c>
    </row>
    <row r="270" s="13" customFormat="1">
      <c r="A270" s="13"/>
      <c r="B270" s="234"/>
      <c r="C270" s="235"/>
      <c r="D270" s="236" t="s">
        <v>225</v>
      </c>
      <c r="E270" s="237" t="s">
        <v>19</v>
      </c>
      <c r="F270" s="238" t="s">
        <v>3029</v>
      </c>
      <c r="G270" s="235"/>
      <c r="H270" s="239">
        <v>12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225</v>
      </c>
      <c r="AU270" s="245" t="s">
        <v>104</v>
      </c>
      <c r="AV270" s="13" t="s">
        <v>81</v>
      </c>
      <c r="AW270" s="13" t="s">
        <v>33</v>
      </c>
      <c r="AX270" s="13" t="s">
        <v>79</v>
      </c>
      <c r="AY270" s="245" t="s">
        <v>214</v>
      </c>
    </row>
    <row r="271" s="2" customFormat="1" ht="16.5" customHeight="1">
      <c r="A271" s="41"/>
      <c r="B271" s="42"/>
      <c r="C271" s="278" t="s">
        <v>862</v>
      </c>
      <c r="D271" s="278" t="s">
        <v>300</v>
      </c>
      <c r="E271" s="279" t="s">
        <v>3030</v>
      </c>
      <c r="F271" s="280" t="s">
        <v>3031</v>
      </c>
      <c r="G271" s="281" t="s">
        <v>258</v>
      </c>
      <c r="H271" s="282">
        <v>12</v>
      </c>
      <c r="I271" s="283"/>
      <c r="J271" s="284">
        <f>ROUND(I271*H271,2)</f>
        <v>0</v>
      </c>
      <c r="K271" s="280" t="s">
        <v>19</v>
      </c>
      <c r="L271" s="285"/>
      <c r="M271" s="286" t="s">
        <v>19</v>
      </c>
      <c r="N271" s="287" t="s">
        <v>43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461</v>
      </c>
      <c r="AT271" s="227" t="s">
        <v>300</v>
      </c>
      <c r="AU271" s="227" t="s">
        <v>104</v>
      </c>
      <c r="AY271" s="20" t="s">
        <v>214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79</v>
      </c>
      <c r="BK271" s="228">
        <f>ROUND(I271*H271,2)</f>
        <v>0</v>
      </c>
      <c r="BL271" s="20" t="s">
        <v>338</v>
      </c>
      <c r="BM271" s="227" t="s">
        <v>3032</v>
      </c>
    </row>
    <row r="272" s="13" customFormat="1">
      <c r="A272" s="13"/>
      <c r="B272" s="234"/>
      <c r="C272" s="235"/>
      <c r="D272" s="236" t="s">
        <v>225</v>
      </c>
      <c r="E272" s="237" t="s">
        <v>19</v>
      </c>
      <c r="F272" s="238" t="s">
        <v>3029</v>
      </c>
      <c r="G272" s="235"/>
      <c r="H272" s="239">
        <v>12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225</v>
      </c>
      <c r="AU272" s="245" t="s">
        <v>104</v>
      </c>
      <c r="AV272" s="13" t="s">
        <v>81</v>
      </c>
      <c r="AW272" s="13" t="s">
        <v>33</v>
      </c>
      <c r="AX272" s="13" t="s">
        <v>79</v>
      </c>
      <c r="AY272" s="245" t="s">
        <v>214</v>
      </c>
    </row>
    <row r="273" s="2" customFormat="1" ht="16.5" customHeight="1">
      <c r="A273" s="41"/>
      <c r="B273" s="42"/>
      <c r="C273" s="278" t="s">
        <v>866</v>
      </c>
      <c r="D273" s="278" t="s">
        <v>300</v>
      </c>
      <c r="E273" s="279" t="s">
        <v>3033</v>
      </c>
      <c r="F273" s="280" t="s">
        <v>3034</v>
      </c>
      <c r="G273" s="281" t="s">
        <v>258</v>
      </c>
      <c r="H273" s="282">
        <v>24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461</v>
      </c>
      <c r="AT273" s="227" t="s">
        <v>300</v>
      </c>
      <c r="AU273" s="227" t="s">
        <v>104</v>
      </c>
      <c r="AY273" s="20" t="s">
        <v>214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79</v>
      </c>
      <c r="BK273" s="228">
        <f>ROUND(I273*H273,2)</f>
        <v>0</v>
      </c>
      <c r="BL273" s="20" t="s">
        <v>338</v>
      </c>
      <c r="BM273" s="227" t="s">
        <v>3035</v>
      </c>
    </row>
    <row r="274" s="13" customFormat="1">
      <c r="A274" s="13"/>
      <c r="B274" s="234"/>
      <c r="C274" s="235"/>
      <c r="D274" s="236" t="s">
        <v>225</v>
      </c>
      <c r="E274" s="237" t="s">
        <v>19</v>
      </c>
      <c r="F274" s="238" t="s">
        <v>3018</v>
      </c>
      <c r="G274" s="235"/>
      <c r="H274" s="239">
        <v>24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225</v>
      </c>
      <c r="AU274" s="245" t="s">
        <v>104</v>
      </c>
      <c r="AV274" s="13" t="s">
        <v>81</v>
      </c>
      <c r="AW274" s="13" t="s">
        <v>33</v>
      </c>
      <c r="AX274" s="13" t="s">
        <v>79</v>
      </c>
      <c r="AY274" s="245" t="s">
        <v>214</v>
      </c>
    </row>
    <row r="275" s="2" customFormat="1" ht="16.5" customHeight="1">
      <c r="A275" s="41"/>
      <c r="B275" s="42"/>
      <c r="C275" s="278" t="s">
        <v>872</v>
      </c>
      <c r="D275" s="278" t="s">
        <v>300</v>
      </c>
      <c r="E275" s="279" t="s">
        <v>3036</v>
      </c>
      <c r="F275" s="280" t="s">
        <v>3037</v>
      </c>
      <c r="G275" s="281" t="s">
        <v>258</v>
      </c>
      <c r="H275" s="282">
        <v>6</v>
      </c>
      <c r="I275" s="283"/>
      <c r="J275" s="284">
        <f>ROUND(I275*H275,2)</f>
        <v>0</v>
      </c>
      <c r="K275" s="280" t="s">
        <v>19</v>
      </c>
      <c r="L275" s="285"/>
      <c r="M275" s="286" t="s">
        <v>19</v>
      </c>
      <c r="N275" s="287" t="s">
        <v>43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461</v>
      </c>
      <c r="AT275" s="227" t="s">
        <v>300</v>
      </c>
      <c r="AU275" s="227" t="s">
        <v>104</v>
      </c>
      <c r="AY275" s="20" t="s">
        <v>214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79</v>
      </c>
      <c r="BK275" s="228">
        <f>ROUND(I275*H275,2)</f>
        <v>0</v>
      </c>
      <c r="BL275" s="20" t="s">
        <v>338</v>
      </c>
      <c r="BM275" s="227" t="s">
        <v>3038</v>
      </c>
    </row>
    <row r="276" s="13" customFormat="1">
      <c r="A276" s="13"/>
      <c r="B276" s="234"/>
      <c r="C276" s="235"/>
      <c r="D276" s="236" t="s">
        <v>225</v>
      </c>
      <c r="E276" s="237" t="s">
        <v>19</v>
      </c>
      <c r="F276" s="238" t="s">
        <v>3014</v>
      </c>
      <c r="G276" s="235"/>
      <c r="H276" s="239">
        <v>6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225</v>
      </c>
      <c r="AU276" s="245" t="s">
        <v>104</v>
      </c>
      <c r="AV276" s="13" t="s">
        <v>81</v>
      </c>
      <c r="AW276" s="13" t="s">
        <v>33</v>
      </c>
      <c r="AX276" s="13" t="s">
        <v>79</v>
      </c>
      <c r="AY276" s="245" t="s">
        <v>214</v>
      </c>
    </row>
    <row r="277" s="2" customFormat="1" ht="16.5" customHeight="1">
      <c r="A277" s="41"/>
      <c r="B277" s="42"/>
      <c r="C277" s="216" t="s">
        <v>877</v>
      </c>
      <c r="D277" s="216" t="s">
        <v>216</v>
      </c>
      <c r="E277" s="217" t="s">
        <v>3039</v>
      </c>
      <c r="F277" s="218" t="s">
        <v>3040</v>
      </c>
      <c r="G277" s="219" t="s">
        <v>258</v>
      </c>
      <c r="H277" s="220">
        <v>48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43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338</v>
      </c>
      <c r="AT277" s="227" t="s">
        <v>216</v>
      </c>
      <c r="AU277" s="227" t="s">
        <v>104</v>
      </c>
      <c r="AY277" s="20" t="s">
        <v>214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79</v>
      </c>
      <c r="BK277" s="228">
        <f>ROUND(I277*H277,2)</f>
        <v>0</v>
      </c>
      <c r="BL277" s="20" t="s">
        <v>338</v>
      </c>
      <c r="BM277" s="227" t="s">
        <v>3041</v>
      </c>
    </row>
    <row r="278" s="2" customFormat="1" ht="16.5" customHeight="1">
      <c r="A278" s="41"/>
      <c r="B278" s="42"/>
      <c r="C278" s="278" t="s">
        <v>884</v>
      </c>
      <c r="D278" s="278" t="s">
        <v>300</v>
      </c>
      <c r="E278" s="279" t="s">
        <v>3042</v>
      </c>
      <c r="F278" s="280" t="s">
        <v>3043</v>
      </c>
      <c r="G278" s="281" t="s">
        <v>258</v>
      </c>
      <c r="H278" s="282">
        <v>48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43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461</v>
      </c>
      <c r="AT278" s="227" t="s">
        <v>300</v>
      </c>
      <c r="AU278" s="227" t="s">
        <v>104</v>
      </c>
      <c r="AY278" s="20" t="s">
        <v>214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79</v>
      </c>
      <c r="BK278" s="228">
        <f>ROUND(I278*H278,2)</f>
        <v>0</v>
      </c>
      <c r="BL278" s="20" t="s">
        <v>338</v>
      </c>
      <c r="BM278" s="227" t="s">
        <v>3044</v>
      </c>
    </row>
    <row r="279" s="13" customFormat="1">
      <c r="A279" s="13"/>
      <c r="B279" s="234"/>
      <c r="C279" s="235"/>
      <c r="D279" s="236" t="s">
        <v>225</v>
      </c>
      <c r="E279" s="237" t="s">
        <v>19</v>
      </c>
      <c r="F279" s="238" t="s">
        <v>3045</v>
      </c>
      <c r="G279" s="235"/>
      <c r="H279" s="239">
        <v>48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225</v>
      </c>
      <c r="AU279" s="245" t="s">
        <v>104</v>
      </c>
      <c r="AV279" s="13" t="s">
        <v>81</v>
      </c>
      <c r="AW279" s="13" t="s">
        <v>33</v>
      </c>
      <c r="AX279" s="13" t="s">
        <v>79</v>
      </c>
      <c r="AY279" s="245" t="s">
        <v>214</v>
      </c>
    </row>
    <row r="280" s="12" customFormat="1" ht="20.88" customHeight="1">
      <c r="A280" s="12"/>
      <c r="B280" s="200"/>
      <c r="C280" s="201"/>
      <c r="D280" s="202" t="s">
        <v>71</v>
      </c>
      <c r="E280" s="214" t="s">
        <v>3046</v>
      </c>
      <c r="F280" s="214" t="s">
        <v>3047</v>
      </c>
      <c r="G280" s="201"/>
      <c r="H280" s="201"/>
      <c r="I280" s="204"/>
      <c r="J280" s="215">
        <f>BK280</f>
        <v>0</v>
      </c>
      <c r="K280" s="201"/>
      <c r="L280" s="206"/>
      <c r="M280" s="207"/>
      <c r="N280" s="208"/>
      <c r="O280" s="208"/>
      <c r="P280" s="209">
        <f>SUM(P281:P305)</f>
        <v>0</v>
      </c>
      <c r="Q280" s="208"/>
      <c r="R280" s="209">
        <f>SUM(R281:R305)</f>
        <v>0</v>
      </c>
      <c r="S280" s="208"/>
      <c r="T280" s="210">
        <f>SUM(T281:T305)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1" t="s">
        <v>81</v>
      </c>
      <c r="AT280" s="212" t="s">
        <v>71</v>
      </c>
      <c r="AU280" s="212" t="s">
        <v>81</v>
      </c>
      <c r="AY280" s="211" t="s">
        <v>214</v>
      </c>
      <c r="BK280" s="213">
        <f>SUM(BK281:BK305)</f>
        <v>0</v>
      </c>
    </row>
    <row r="281" s="2" customFormat="1" ht="21.75" customHeight="1">
      <c r="A281" s="41"/>
      <c r="B281" s="42"/>
      <c r="C281" s="216" t="s">
        <v>891</v>
      </c>
      <c r="D281" s="216" t="s">
        <v>216</v>
      </c>
      <c r="E281" s="217" t="s">
        <v>2925</v>
      </c>
      <c r="F281" s="218" t="s">
        <v>2926</v>
      </c>
      <c r="G281" s="219" t="s">
        <v>258</v>
      </c>
      <c r="H281" s="220">
        <v>24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43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338</v>
      </c>
      <c r="AT281" s="227" t="s">
        <v>216</v>
      </c>
      <c r="AU281" s="227" t="s">
        <v>104</v>
      </c>
      <c r="AY281" s="20" t="s">
        <v>214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79</v>
      </c>
      <c r="BK281" s="228">
        <f>ROUND(I281*H281,2)</f>
        <v>0</v>
      </c>
      <c r="BL281" s="20" t="s">
        <v>338</v>
      </c>
      <c r="BM281" s="227" t="s">
        <v>3048</v>
      </c>
    </row>
    <row r="282" s="2" customFormat="1" ht="16.5" customHeight="1">
      <c r="A282" s="41"/>
      <c r="B282" s="42"/>
      <c r="C282" s="278" t="s">
        <v>897</v>
      </c>
      <c r="D282" s="278" t="s">
        <v>300</v>
      </c>
      <c r="E282" s="279" t="s">
        <v>3049</v>
      </c>
      <c r="F282" s="280" t="s">
        <v>3050</v>
      </c>
      <c r="G282" s="281" t="s">
        <v>258</v>
      </c>
      <c r="H282" s="282">
        <v>6</v>
      </c>
      <c r="I282" s="283"/>
      <c r="J282" s="284">
        <f>ROUND(I282*H282,2)</f>
        <v>0</v>
      </c>
      <c r="K282" s="280" t="s">
        <v>19</v>
      </c>
      <c r="L282" s="285"/>
      <c r="M282" s="286" t="s">
        <v>19</v>
      </c>
      <c r="N282" s="287" t="s">
        <v>43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461</v>
      </c>
      <c r="AT282" s="227" t="s">
        <v>300</v>
      </c>
      <c r="AU282" s="227" t="s">
        <v>104</v>
      </c>
      <c r="AY282" s="20" t="s">
        <v>214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79</v>
      </c>
      <c r="BK282" s="228">
        <f>ROUND(I282*H282,2)</f>
        <v>0</v>
      </c>
      <c r="BL282" s="20" t="s">
        <v>338</v>
      </c>
      <c r="BM282" s="227" t="s">
        <v>3051</v>
      </c>
    </row>
    <row r="283" s="13" customFormat="1">
      <c r="A283" s="13"/>
      <c r="B283" s="234"/>
      <c r="C283" s="235"/>
      <c r="D283" s="236" t="s">
        <v>225</v>
      </c>
      <c r="E283" s="237" t="s">
        <v>19</v>
      </c>
      <c r="F283" s="238" t="s">
        <v>3014</v>
      </c>
      <c r="G283" s="235"/>
      <c r="H283" s="239">
        <v>6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225</v>
      </c>
      <c r="AU283" s="245" t="s">
        <v>104</v>
      </c>
      <c r="AV283" s="13" t="s">
        <v>81</v>
      </c>
      <c r="AW283" s="13" t="s">
        <v>33</v>
      </c>
      <c r="AX283" s="13" t="s">
        <v>79</v>
      </c>
      <c r="AY283" s="245" t="s">
        <v>214</v>
      </c>
    </row>
    <row r="284" s="2" customFormat="1" ht="16.5" customHeight="1">
      <c r="A284" s="41"/>
      <c r="B284" s="42"/>
      <c r="C284" s="278" t="s">
        <v>903</v>
      </c>
      <c r="D284" s="278" t="s">
        <v>300</v>
      </c>
      <c r="E284" s="279" t="s">
        <v>3052</v>
      </c>
      <c r="F284" s="280" t="s">
        <v>3053</v>
      </c>
      <c r="G284" s="281" t="s">
        <v>258</v>
      </c>
      <c r="H284" s="282">
        <v>6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43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461</v>
      </c>
      <c r="AT284" s="227" t="s">
        <v>300</v>
      </c>
      <c r="AU284" s="227" t="s">
        <v>104</v>
      </c>
      <c r="AY284" s="20" t="s">
        <v>214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79</v>
      </c>
      <c r="BK284" s="228">
        <f>ROUND(I284*H284,2)</f>
        <v>0</v>
      </c>
      <c r="BL284" s="20" t="s">
        <v>338</v>
      </c>
      <c r="BM284" s="227" t="s">
        <v>3054</v>
      </c>
    </row>
    <row r="285" s="2" customFormat="1" ht="16.5" customHeight="1">
      <c r="A285" s="41"/>
      <c r="B285" s="42"/>
      <c r="C285" s="278" t="s">
        <v>909</v>
      </c>
      <c r="D285" s="278" t="s">
        <v>300</v>
      </c>
      <c r="E285" s="279" t="s">
        <v>3055</v>
      </c>
      <c r="F285" s="280" t="s">
        <v>3056</v>
      </c>
      <c r="G285" s="281" t="s">
        <v>258</v>
      </c>
      <c r="H285" s="282">
        <v>6</v>
      </c>
      <c r="I285" s="283"/>
      <c r="J285" s="284">
        <f>ROUND(I285*H285,2)</f>
        <v>0</v>
      </c>
      <c r="K285" s="280" t="s">
        <v>19</v>
      </c>
      <c r="L285" s="285"/>
      <c r="M285" s="286" t="s">
        <v>19</v>
      </c>
      <c r="N285" s="287" t="s">
        <v>43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461</v>
      </c>
      <c r="AT285" s="227" t="s">
        <v>300</v>
      </c>
      <c r="AU285" s="227" t="s">
        <v>104</v>
      </c>
      <c r="AY285" s="20" t="s">
        <v>214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79</v>
      </c>
      <c r="BK285" s="228">
        <f>ROUND(I285*H285,2)</f>
        <v>0</v>
      </c>
      <c r="BL285" s="20" t="s">
        <v>338</v>
      </c>
      <c r="BM285" s="227" t="s">
        <v>3057</v>
      </c>
    </row>
    <row r="286" s="2" customFormat="1" ht="16.5" customHeight="1">
      <c r="A286" s="41"/>
      <c r="B286" s="42"/>
      <c r="C286" s="216" t="s">
        <v>914</v>
      </c>
      <c r="D286" s="216" t="s">
        <v>216</v>
      </c>
      <c r="E286" s="217" t="s">
        <v>3023</v>
      </c>
      <c r="F286" s="218" t="s">
        <v>3024</v>
      </c>
      <c r="G286" s="219" t="s">
        <v>258</v>
      </c>
      <c r="H286" s="220">
        <v>54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338</v>
      </c>
      <c r="AT286" s="227" t="s">
        <v>216</v>
      </c>
      <c r="AU286" s="227" t="s">
        <v>104</v>
      </c>
      <c r="AY286" s="20" t="s">
        <v>214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79</v>
      </c>
      <c r="BK286" s="228">
        <f>ROUND(I286*H286,2)</f>
        <v>0</v>
      </c>
      <c r="BL286" s="20" t="s">
        <v>338</v>
      </c>
      <c r="BM286" s="227" t="s">
        <v>3058</v>
      </c>
    </row>
    <row r="287" s="2" customFormat="1" ht="16.5" customHeight="1">
      <c r="A287" s="41"/>
      <c r="B287" s="42"/>
      <c r="C287" s="278" t="s">
        <v>921</v>
      </c>
      <c r="D287" s="278" t="s">
        <v>300</v>
      </c>
      <c r="E287" s="279" t="s">
        <v>3059</v>
      </c>
      <c r="F287" s="280" t="s">
        <v>3060</v>
      </c>
      <c r="G287" s="281" t="s">
        <v>258</v>
      </c>
      <c r="H287" s="282">
        <v>12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43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461</v>
      </c>
      <c r="AT287" s="227" t="s">
        <v>300</v>
      </c>
      <c r="AU287" s="227" t="s">
        <v>104</v>
      </c>
      <c r="AY287" s="20" t="s">
        <v>214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79</v>
      </c>
      <c r="BK287" s="228">
        <f>ROUND(I287*H287,2)</f>
        <v>0</v>
      </c>
      <c r="BL287" s="20" t="s">
        <v>338</v>
      </c>
      <c r="BM287" s="227" t="s">
        <v>3061</v>
      </c>
    </row>
    <row r="288" s="13" customFormat="1">
      <c r="A288" s="13"/>
      <c r="B288" s="234"/>
      <c r="C288" s="235"/>
      <c r="D288" s="236" t="s">
        <v>225</v>
      </c>
      <c r="E288" s="237" t="s">
        <v>19</v>
      </c>
      <c r="F288" s="238" t="s">
        <v>3029</v>
      </c>
      <c r="G288" s="235"/>
      <c r="H288" s="239">
        <v>12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225</v>
      </c>
      <c r="AU288" s="245" t="s">
        <v>104</v>
      </c>
      <c r="AV288" s="13" t="s">
        <v>81</v>
      </c>
      <c r="AW288" s="13" t="s">
        <v>33</v>
      </c>
      <c r="AX288" s="13" t="s">
        <v>79</v>
      </c>
      <c r="AY288" s="245" t="s">
        <v>214</v>
      </c>
    </row>
    <row r="289" s="2" customFormat="1" ht="16.5" customHeight="1">
      <c r="A289" s="41"/>
      <c r="B289" s="42"/>
      <c r="C289" s="278" t="s">
        <v>926</v>
      </c>
      <c r="D289" s="278" t="s">
        <v>300</v>
      </c>
      <c r="E289" s="279" t="s">
        <v>3062</v>
      </c>
      <c r="F289" s="280" t="s">
        <v>3063</v>
      </c>
      <c r="G289" s="281" t="s">
        <v>258</v>
      </c>
      <c r="H289" s="282">
        <v>12</v>
      </c>
      <c r="I289" s="283"/>
      <c r="J289" s="284">
        <f>ROUND(I289*H289,2)</f>
        <v>0</v>
      </c>
      <c r="K289" s="280" t="s">
        <v>19</v>
      </c>
      <c r="L289" s="285"/>
      <c r="M289" s="286" t="s">
        <v>19</v>
      </c>
      <c r="N289" s="287" t="s">
        <v>43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461</v>
      </c>
      <c r="AT289" s="227" t="s">
        <v>300</v>
      </c>
      <c r="AU289" s="227" t="s">
        <v>104</v>
      </c>
      <c r="AY289" s="20" t="s">
        <v>214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79</v>
      </c>
      <c r="BK289" s="228">
        <f>ROUND(I289*H289,2)</f>
        <v>0</v>
      </c>
      <c r="BL289" s="20" t="s">
        <v>338</v>
      </c>
      <c r="BM289" s="227" t="s">
        <v>3064</v>
      </c>
    </row>
    <row r="290" s="13" customFormat="1">
      <c r="A290" s="13"/>
      <c r="B290" s="234"/>
      <c r="C290" s="235"/>
      <c r="D290" s="236" t="s">
        <v>225</v>
      </c>
      <c r="E290" s="237" t="s">
        <v>19</v>
      </c>
      <c r="F290" s="238" t="s">
        <v>3029</v>
      </c>
      <c r="G290" s="235"/>
      <c r="H290" s="239">
        <v>12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225</v>
      </c>
      <c r="AU290" s="245" t="s">
        <v>104</v>
      </c>
      <c r="AV290" s="13" t="s">
        <v>81</v>
      </c>
      <c r="AW290" s="13" t="s">
        <v>33</v>
      </c>
      <c r="AX290" s="13" t="s">
        <v>79</v>
      </c>
      <c r="AY290" s="245" t="s">
        <v>214</v>
      </c>
    </row>
    <row r="291" s="2" customFormat="1" ht="16.5" customHeight="1">
      <c r="A291" s="41"/>
      <c r="B291" s="42"/>
      <c r="C291" s="278" t="s">
        <v>931</v>
      </c>
      <c r="D291" s="278" t="s">
        <v>300</v>
      </c>
      <c r="E291" s="279" t="s">
        <v>3033</v>
      </c>
      <c r="F291" s="280" t="s">
        <v>3034</v>
      </c>
      <c r="G291" s="281" t="s">
        <v>258</v>
      </c>
      <c r="H291" s="282">
        <v>24</v>
      </c>
      <c r="I291" s="283"/>
      <c r="J291" s="284">
        <f>ROUND(I291*H291,2)</f>
        <v>0</v>
      </c>
      <c r="K291" s="280" t="s">
        <v>19</v>
      </c>
      <c r="L291" s="285"/>
      <c r="M291" s="286" t="s">
        <v>19</v>
      </c>
      <c r="N291" s="287" t="s">
        <v>43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461</v>
      </c>
      <c r="AT291" s="227" t="s">
        <v>300</v>
      </c>
      <c r="AU291" s="227" t="s">
        <v>104</v>
      </c>
      <c r="AY291" s="20" t="s">
        <v>214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79</v>
      </c>
      <c r="BK291" s="228">
        <f>ROUND(I291*H291,2)</f>
        <v>0</v>
      </c>
      <c r="BL291" s="20" t="s">
        <v>338</v>
      </c>
      <c r="BM291" s="227" t="s">
        <v>3065</v>
      </c>
    </row>
    <row r="292" s="13" customFormat="1">
      <c r="A292" s="13"/>
      <c r="B292" s="234"/>
      <c r="C292" s="235"/>
      <c r="D292" s="236" t="s">
        <v>225</v>
      </c>
      <c r="E292" s="237" t="s">
        <v>19</v>
      </c>
      <c r="F292" s="238" t="s">
        <v>3018</v>
      </c>
      <c r="G292" s="235"/>
      <c r="H292" s="239">
        <v>24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225</v>
      </c>
      <c r="AU292" s="245" t="s">
        <v>104</v>
      </c>
      <c r="AV292" s="13" t="s">
        <v>81</v>
      </c>
      <c r="AW292" s="13" t="s">
        <v>33</v>
      </c>
      <c r="AX292" s="13" t="s">
        <v>79</v>
      </c>
      <c r="AY292" s="245" t="s">
        <v>214</v>
      </c>
    </row>
    <row r="293" s="2" customFormat="1" ht="16.5" customHeight="1">
      <c r="A293" s="41"/>
      <c r="B293" s="42"/>
      <c r="C293" s="278" t="s">
        <v>936</v>
      </c>
      <c r="D293" s="278" t="s">
        <v>300</v>
      </c>
      <c r="E293" s="279" t="s">
        <v>3036</v>
      </c>
      <c r="F293" s="280" t="s">
        <v>3037</v>
      </c>
      <c r="G293" s="281" t="s">
        <v>258</v>
      </c>
      <c r="H293" s="282">
        <v>6</v>
      </c>
      <c r="I293" s="283"/>
      <c r="J293" s="284">
        <f>ROUND(I293*H293,2)</f>
        <v>0</v>
      </c>
      <c r="K293" s="280" t="s">
        <v>19</v>
      </c>
      <c r="L293" s="285"/>
      <c r="M293" s="286" t="s">
        <v>19</v>
      </c>
      <c r="N293" s="287" t="s">
        <v>43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461</v>
      </c>
      <c r="AT293" s="227" t="s">
        <v>300</v>
      </c>
      <c r="AU293" s="227" t="s">
        <v>104</v>
      </c>
      <c r="AY293" s="20" t="s">
        <v>214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79</v>
      </c>
      <c r="BK293" s="228">
        <f>ROUND(I293*H293,2)</f>
        <v>0</v>
      </c>
      <c r="BL293" s="20" t="s">
        <v>338</v>
      </c>
      <c r="BM293" s="227" t="s">
        <v>3066</v>
      </c>
    </row>
    <row r="294" s="13" customFormat="1">
      <c r="A294" s="13"/>
      <c r="B294" s="234"/>
      <c r="C294" s="235"/>
      <c r="D294" s="236" t="s">
        <v>225</v>
      </c>
      <c r="E294" s="237" t="s">
        <v>19</v>
      </c>
      <c r="F294" s="238" t="s">
        <v>3014</v>
      </c>
      <c r="G294" s="235"/>
      <c r="H294" s="239">
        <v>6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225</v>
      </c>
      <c r="AU294" s="245" t="s">
        <v>104</v>
      </c>
      <c r="AV294" s="13" t="s">
        <v>81</v>
      </c>
      <c r="AW294" s="13" t="s">
        <v>33</v>
      </c>
      <c r="AX294" s="13" t="s">
        <v>79</v>
      </c>
      <c r="AY294" s="245" t="s">
        <v>214</v>
      </c>
    </row>
    <row r="295" s="2" customFormat="1" ht="21.75" customHeight="1">
      <c r="A295" s="41"/>
      <c r="B295" s="42"/>
      <c r="C295" s="216" t="s">
        <v>941</v>
      </c>
      <c r="D295" s="216" t="s">
        <v>216</v>
      </c>
      <c r="E295" s="217" t="s">
        <v>2925</v>
      </c>
      <c r="F295" s="218" t="s">
        <v>2926</v>
      </c>
      <c r="G295" s="219" t="s">
        <v>258</v>
      </c>
      <c r="H295" s="220">
        <v>6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43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338</v>
      </c>
      <c r="AT295" s="227" t="s">
        <v>216</v>
      </c>
      <c r="AU295" s="227" t="s">
        <v>104</v>
      </c>
      <c r="AY295" s="20" t="s">
        <v>214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79</v>
      </c>
      <c r="BK295" s="228">
        <f>ROUND(I295*H295,2)</f>
        <v>0</v>
      </c>
      <c r="BL295" s="20" t="s">
        <v>338</v>
      </c>
      <c r="BM295" s="227" t="s">
        <v>3067</v>
      </c>
    </row>
    <row r="296" s="13" customFormat="1">
      <c r="A296" s="13"/>
      <c r="B296" s="234"/>
      <c r="C296" s="235"/>
      <c r="D296" s="236" t="s">
        <v>225</v>
      </c>
      <c r="E296" s="237" t="s">
        <v>19</v>
      </c>
      <c r="F296" s="238" t="s">
        <v>3014</v>
      </c>
      <c r="G296" s="235"/>
      <c r="H296" s="239">
        <v>6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225</v>
      </c>
      <c r="AU296" s="245" t="s">
        <v>104</v>
      </c>
      <c r="AV296" s="13" t="s">
        <v>81</v>
      </c>
      <c r="AW296" s="13" t="s">
        <v>33</v>
      </c>
      <c r="AX296" s="13" t="s">
        <v>79</v>
      </c>
      <c r="AY296" s="245" t="s">
        <v>214</v>
      </c>
    </row>
    <row r="297" s="2" customFormat="1" ht="24.15" customHeight="1">
      <c r="A297" s="41"/>
      <c r="B297" s="42"/>
      <c r="C297" s="216" t="s">
        <v>948</v>
      </c>
      <c r="D297" s="216" t="s">
        <v>216</v>
      </c>
      <c r="E297" s="217" t="s">
        <v>2951</v>
      </c>
      <c r="F297" s="218" t="s">
        <v>2952</v>
      </c>
      <c r="G297" s="219" t="s">
        <v>258</v>
      </c>
      <c r="H297" s="220">
        <v>6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338</v>
      </c>
      <c r="AT297" s="227" t="s">
        <v>216</v>
      </c>
      <c r="AU297" s="227" t="s">
        <v>104</v>
      </c>
      <c r="AY297" s="20" t="s">
        <v>214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79</v>
      </c>
      <c r="BK297" s="228">
        <f>ROUND(I297*H297,2)</f>
        <v>0</v>
      </c>
      <c r="BL297" s="20" t="s">
        <v>338</v>
      </c>
      <c r="BM297" s="227" t="s">
        <v>3068</v>
      </c>
    </row>
    <row r="298" s="13" customFormat="1">
      <c r="A298" s="13"/>
      <c r="B298" s="234"/>
      <c r="C298" s="235"/>
      <c r="D298" s="236" t="s">
        <v>225</v>
      </c>
      <c r="E298" s="237" t="s">
        <v>19</v>
      </c>
      <c r="F298" s="238" t="s">
        <v>3014</v>
      </c>
      <c r="G298" s="235"/>
      <c r="H298" s="239">
        <v>6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225</v>
      </c>
      <c r="AU298" s="245" t="s">
        <v>104</v>
      </c>
      <c r="AV298" s="13" t="s">
        <v>81</v>
      </c>
      <c r="AW298" s="13" t="s">
        <v>33</v>
      </c>
      <c r="AX298" s="13" t="s">
        <v>79</v>
      </c>
      <c r="AY298" s="245" t="s">
        <v>214</v>
      </c>
    </row>
    <row r="299" s="2" customFormat="1" ht="16.5" customHeight="1">
      <c r="A299" s="41"/>
      <c r="B299" s="42"/>
      <c r="C299" s="216" t="s">
        <v>954</v>
      </c>
      <c r="D299" s="216" t="s">
        <v>216</v>
      </c>
      <c r="E299" s="217" t="s">
        <v>2932</v>
      </c>
      <c r="F299" s="218" t="s">
        <v>2933</v>
      </c>
      <c r="G299" s="219" t="s">
        <v>258</v>
      </c>
      <c r="H299" s="220">
        <v>12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43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338</v>
      </c>
      <c r="AT299" s="227" t="s">
        <v>216</v>
      </c>
      <c r="AU299" s="227" t="s">
        <v>104</v>
      </c>
      <c r="AY299" s="20" t="s">
        <v>214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79</v>
      </c>
      <c r="BK299" s="228">
        <f>ROUND(I299*H299,2)</f>
        <v>0</v>
      </c>
      <c r="BL299" s="20" t="s">
        <v>338</v>
      </c>
      <c r="BM299" s="227" t="s">
        <v>3069</v>
      </c>
    </row>
    <row r="300" s="13" customFormat="1">
      <c r="A300" s="13"/>
      <c r="B300" s="234"/>
      <c r="C300" s="235"/>
      <c r="D300" s="236" t="s">
        <v>225</v>
      </c>
      <c r="E300" s="237" t="s">
        <v>19</v>
      </c>
      <c r="F300" s="238" t="s">
        <v>3029</v>
      </c>
      <c r="G300" s="235"/>
      <c r="H300" s="239">
        <v>12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225</v>
      </c>
      <c r="AU300" s="245" t="s">
        <v>104</v>
      </c>
      <c r="AV300" s="13" t="s">
        <v>81</v>
      </c>
      <c r="AW300" s="13" t="s">
        <v>33</v>
      </c>
      <c r="AX300" s="13" t="s">
        <v>79</v>
      </c>
      <c r="AY300" s="245" t="s">
        <v>214</v>
      </c>
    </row>
    <row r="301" s="2" customFormat="1" ht="24.15" customHeight="1">
      <c r="A301" s="41"/>
      <c r="B301" s="42"/>
      <c r="C301" s="278" t="s">
        <v>960</v>
      </c>
      <c r="D301" s="278" t="s">
        <v>300</v>
      </c>
      <c r="E301" s="279" t="s">
        <v>2956</v>
      </c>
      <c r="F301" s="280" t="s">
        <v>2957</v>
      </c>
      <c r="G301" s="281" t="s">
        <v>258</v>
      </c>
      <c r="H301" s="282">
        <v>12</v>
      </c>
      <c r="I301" s="283"/>
      <c r="J301" s="284">
        <f>ROUND(I301*H301,2)</f>
        <v>0</v>
      </c>
      <c r="K301" s="280" t="s">
        <v>19</v>
      </c>
      <c r="L301" s="285"/>
      <c r="M301" s="286" t="s">
        <v>19</v>
      </c>
      <c r="N301" s="287" t="s">
        <v>43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461</v>
      </c>
      <c r="AT301" s="227" t="s">
        <v>300</v>
      </c>
      <c r="AU301" s="227" t="s">
        <v>104</v>
      </c>
      <c r="AY301" s="20" t="s">
        <v>214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79</v>
      </c>
      <c r="BK301" s="228">
        <f>ROUND(I301*H301,2)</f>
        <v>0</v>
      </c>
      <c r="BL301" s="20" t="s">
        <v>338</v>
      </c>
      <c r="BM301" s="227" t="s">
        <v>3070</v>
      </c>
    </row>
    <row r="302" s="13" customFormat="1">
      <c r="A302" s="13"/>
      <c r="B302" s="234"/>
      <c r="C302" s="235"/>
      <c r="D302" s="236" t="s">
        <v>225</v>
      </c>
      <c r="E302" s="237" t="s">
        <v>19</v>
      </c>
      <c r="F302" s="238" t="s">
        <v>3029</v>
      </c>
      <c r="G302" s="235"/>
      <c r="H302" s="239">
        <v>12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225</v>
      </c>
      <c r="AU302" s="245" t="s">
        <v>104</v>
      </c>
      <c r="AV302" s="13" t="s">
        <v>81</v>
      </c>
      <c r="AW302" s="13" t="s">
        <v>33</v>
      </c>
      <c r="AX302" s="13" t="s">
        <v>79</v>
      </c>
      <c r="AY302" s="245" t="s">
        <v>214</v>
      </c>
    </row>
    <row r="303" s="2" customFormat="1" ht="16.5" customHeight="1">
      <c r="A303" s="41"/>
      <c r="B303" s="42"/>
      <c r="C303" s="278" t="s">
        <v>965</v>
      </c>
      <c r="D303" s="278" t="s">
        <v>300</v>
      </c>
      <c r="E303" s="279" t="s">
        <v>2960</v>
      </c>
      <c r="F303" s="280" t="s">
        <v>2939</v>
      </c>
      <c r="G303" s="281" t="s">
        <v>258</v>
      </c>
      <c r="H303" s="282">
        <v>6</v>
      </c>
      <c r="I303" s="283"/>
      <c r="J303" s="284">
        <f>ROUND(I303*H303,2)</f>
        <v>0</v>
      </c>
      <c r="K303" s="280" t="s">
        <v>19</v>
      </c>
      <c r="L303" s="285"/>
      <c r="M303" s="286" t="s">
        <v>19</v>
      </c>
      <c r="N303" s="287" t="s">
        <v>43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461</v>
      </c>
      <c r="AT303" s="227" t="s">
        <v>300</v>
      </c>
      <c r="AU303" s="227" t="s">
        <v>104</v>
      </c>
      <c r="AY303" s="20" t="s">
        <v>214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79</v>
      </c>
      <c r="BK303" s="228">
        <f>ROUND(I303*H303,2)</f>
        <v>0</v>
      </c>
      <c r="BL303" s="20" t="s">
        <v>338</v>
      </c>
      <c r="BM303" s="227" t="s">
        <v>3071</v>
      </c>
    </row>
    <row r="304" s="2" customFormat="1" ht="16.5" customHeight="1">
      <c r="A304" s="41"/>
      <c r="B304" s="42"/>
      <c r="C304" s="278" t="s">
        <v>970</v>
      </c>
      <c r="D304" s="278" t="s">
        <v>300</v>
      </c>
      <c r="E304" s="279" t="s">
        <v>2962</v>
      </c>
      <c r="F304" s="280" t="s">
        <v>2942</v>
      </c>
      <c r="G304" s="281" t="s">
        <v>258</v>
      </c>
      <c r="H304" s="282">
        <v>6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43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461</v>
      </c>
      <c r="AT304" s="227" t="s">
        <v>300</v>
      </c>
      <c r="AU304" s="227" t="s">
        <v>104</v>
      </c>
      <c r="AY304" s="20" t="s">
        <v>214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79</v>
      </c>
      <c r="BK304" s="228">
        <f>ROUND(I304*H304,2)</f>
        <v>0</v>
      </c>
      <c r="BL304" s="20" t="s">
        <v>338</v>
      </c>
      <c r="BM304" s="227" t="s">
        <v>3072</v>
      </c>
    </row>
    <row r="305" s="2" customFormat="1" ht="16.5" customHeight="1">
      <c r="A305" s="41"/>
      <c r="B305" s="42"/>
      <c r="C305" s="278" t="s">
        <v>977</v>
      </c>
      <c r="D305" s="278" t="s">
        <v>300</v>
      </c>
      <c r="E305" s="279" t="s">
        <v>2964</v>
      </c>
      <c r="F305" s="280" t="s">
        <v>2945</v>
      </c>
      <c r="G305" s="281" t="s">
        <v>258</v>
      </c>
      <c r="H305" s="282">
        <v>6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43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461</v>
      </c>
      <c r="AT305" s="227" t="s">
        <v>300</v>
      </c>
      <c r="AU305" s="227" t="s">
        <v>104</v>
      </c>
      <c r="AY305" s="20" t="s">
        <v>214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79</v>
      </c>
      <c r="BK305" s="228">
        <f>ROUND(I305*H305,2)</f>
        <v>0</v>
      </c>
      <c r="BL305" s="20" t="s">
        <v>338</v>
      </c>
      <c r="BM305" s="227" t="s">
        <v>3073</v>
      </c>
    </row>
    <row r="306" s="12" customFormat="1" ht="20.88" customHeight="1">
      <c r="A306" s="12"/>
      <c r="B306" s="200"/>
      <c r="C306" s="201"/>
      <c r="D306" s="202" t="s">
        <v>71</v>
      </c>
      <c r="E306" s="214" t="s">
        <v>3074</v>
      </c>
      <c r="F306" s="214" t="s">
        <v>3075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SUM(P307:P328)</f>
        <v>0</v>
      </c>
      <c r="Q306" s="208"/>
      <c r="R306" s="209">
        <f>SUM(R307:R328)</f>
        <v>0</v>
      </c>
      <c r="S306" s="208"/>
      <c r="T306" s="210">
        <f>SUM(T307:T328)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81</v>
      </c>
      <c r="AT306" s="212" t="s">
        <v>71</v>
      </c>
      <c r="AU306" s="212" t="s">
        <v>81</v>
      </c>
      <c r="AY306" s="211" t="s">
        <v>214</v>
      </c>
      <c r="BK306" s="213">
        <f>SUM(BK307:BK328)</f>
        <v>0</v>
      </c>
    </row>
    <row r="307" s="2" customFormat="1" ht="16.5" customHeight="1">
      <c r="A307" s="41"/>
      <c r="B307" s="42"/>
      <c r="C307" s="216" t="s">
        <v>983</v>
      </c>
      <c r="D307" s="216" t="s">
        <v>216</v>
      </c>
      <c r="E307" s="217" t="s">
        <v>3076</v>
      </c>
      <c r="F307" s="218" t="s">
        <v>3077</v>
      </c>
      <c r="G307" s="219" t="s">
        <v>274</v>
      </c>
      <c r="H307" s="220">
        <v>160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338</v>
      </c>
      <c r="AT307" s="227" t="s">
        <v>216</v>
      </c>
      <c r="AU307" s="227" t="s">
        <v>104</v>
      </c>
      <c r="AY307" s="20" t="s">
        <v>214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79</v>
      </c>
      <c r="BK307" s="228">
        <f>ROUND(I307*H307,2)</f>
        <v>0</v>
      </c>
      <c r="BL307" s="20" t="s">
        <v>338</v>
      </c>
      <c r="BM307" s="227" t="s">
        <v>3078</v>
      </c>
    </row>
    <row r="308" s="2" customFormat="1" ht="16.5" customHeight="1">
      <c r="A308" s="41"/>
      <c r="B308" s="42"/>
      <c r="C308" s="278" t="s">
        <v>989</v>
      </c>
      <c r="D308" s="278" t="s">
        <v>300</v>
      </c>
      <c r="E308" s="279" t="s">
        <v>3079</v>
      </c>
      <c r="F308" s="280" t="s">
        <v>3080</v>
      </c>
      <c r="G308" s="281" t="s">
        <v>274</v>
      </c>
      <c r="H308" s="282">
        <v>160</v>
      </c>
      <c r="I308" s="283"/>
      <c r="J308" s="284">
        <f>ROUND(I308*H308,2)</f>
        <v>0</v>
      </c>
      <c r="K308" s="280" t="s">
        <v>19</v>
      </c>
      <c r="L308" s="285"/>
      <c r="M308" s="286" t="s">
        <v>19</v>
      </c>
      <c r="N308" s="287" t="s">
        <v>43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461</v>
      </c>
      <c r="AT308" s="227" t="s">
        <v>300</v>
      </c>
      <c r="AU308" s="227" t="s">
        <v>104</v>
      </c>
      <c r="AY308" s="20" t="s">
        <v>214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79</v>
      </c>
      <c r="BK308" s="228">
        <f>ROUND(I308*H308,2)</f>
        <v>0</v>
      </c>
      <c r="BL308" s="20" t="s">
        <v>338</v>
      </c>
      <c r="BM308" s="227" t="s">
        <v>3081</v>
      </c>
    </row>
    <row r="309" s="13" customFormat="1">
      <c r="A309" s="13"/>
      <c r="B309" s="234"/>
      <c r="C309" s="235"/>
      <c r="D309" s="236" t="s">
        <v>225</v>
      </c>
      <c r="E309" s="237" t="s">
        <v>19</v>
      </c>
      <c r="F309" s="238" t="s">
        <v>3082</v>
      </c>
      <c r="G309" s="235"/>
      <c r="H309" s="239">
        <v>160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225</v>
      </c>
      <c r="AU309" s="245" t="s">
        <v>104</v>
      </c>
      <c r="AV309" s="13" t="s">
        <v>81</v>
      </c>
      <c r="AW309" s="13" t="s">
        <v>33</v>
      </c>
      <c r="AX309" s="13" t="s">
        <v>79</v>
      </c>
      <c r="AY309" s="245" t="s">
        <v>214</v>
      </c>
    </row>
    <row r="310" s="2" customFormat="1" ht="16.5" customHeight="1">
      <c r="A310" s="41"/>
      <c r="B310" s="42"/>
      <c r="C310" s="216" t="s">
        <v>994</v>
      </c>
      <c r="D310" s="216" t="s">
        <v>216</v>
      </c>
      <c r="E310" s="217" t="s">
        <v>3083</v>
      </c>
      <c r="F310" s="218" t="s">
        <v>3084</v>
      </c>
      <c r="G310" s="219" t="s">
        <v>274</v>
      </c>
      <c r="H310" s="220">
        <v>40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43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338</v>
      </c>
      <c r="AT310" s="227" t="s">
        <v>216</v>
      </c>
      <c r="AU310" s="227" t="s">
        <v>104</v>
      </c>
      <c r="AY310" s="20" t="s">
        <v>214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79</v>
      </c>
      <c r="BK310" s="228">
        <f>ROUND(I310*H310,2)</f>
        <v>0</v>
      </c>
      <c r="BL310" s="20" t="s">
        <v>338</v>
      </c>
      <c r="BM310" s="227" t="s">
        <v>3085</v>
      </c>
    </row>
    <row r="311" s="2" customFormat="1" ht="16.5" customHeight="1">
      <c r="A311" s="41"/>
      <c r="B311" s="42"/>
      <c r="C311" s="278" t="s">
        <v>1000</v>
      </c>
      <c r="D311" s="278" t="s">
        <v>300</v>
      </c>
      <c r="E311" s="279" t="s">
        <v>3086</v>
      </c>
      <c r="F311" s="280" t="s">
        <v>3087</v>
      </c>
      <c r="G311" s="281" t="s">
        <v>274</v>
      </c>
      <c r="H311" s="282">
        <v>40</v>
      </c>
      <c r="I311" s="283"/>
      <c r="J311" s="284">
        <f>ROUND(I311*H311,2)</f>
        <v>0</v>
      </c>
      <c r="K311" s="280" t="s">
        <v>19</v>
      </c>
      <c r="L311" s="285"/>
      <c r="M311" s="286" t="s">
        <v>19</v>
      </c>
      <c r="N311" s="287" t="s">
        <v>43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1033</v>
      </c>
      <c r="AT311" s="227" t="s">
        <v>300</v>
      </c>
      <c r="AU311" s="227" t="s">
        <v>104</v>
      </c>
      <c r="AY311" s="20" t="s">
        <v>214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79</v>
      </c>
      <c r="BK311" s="228">
        <f>ROUND(I311*H311,2)</f>
        <v>0</v>
      </c>
      <c r="BL311" s="20" t="s">
        <v>1033</v>
      </c>
      <c r="BM311" s="227" t="s">
        <v>3088</v>
      </c>
    </row>
    <row r="312" s="13" customFormat="1">
      <c r="A312" s="13"/>
      <c r="B312" s="234"/>
      <c r="C312" s="235"/>
      <c r="D312" s="236" t="s">
        <v>225</v>
      </c>
      <c r="E312" s="237" t="s">
        <v>19</v>
      </c>
      <c r="F312" s="238" t="s">
        <v>3089</v>
      </c>
      <c r="G312" s="235"/>
      <c r="H312" s="239">
        <v>40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225</v>
      </c>
      <c r="AU312" s="245" t="s">
        <v>104</v>
      </c>
      <c r="AV312" s="13" t="s">
        <v>81</v>
      </c>
      <c r="AW312" s="13" t="s">
        <v>33</v>
      </c>
      <c r="AX312" s="13" t="s">
        <v>79</v>
      </c>
      <c r="AY312" s="245" t="s">
        <v>214</v>
      </c>
    </row>
    <row r="313" s="2" customFormat="1" ht="16.5" customHeight="1">
      <c r="A313" s="41"/>
      <c r="B313" s="42"/>
      <c r="C313" s="216" t="s">
        <v>1005</v>
      </c>
      <c r="D313" s="216" t="s">
        <v>216</v>
      </c>
      <c r="E313" s="217" t="s">
        <v>3083</v>
      </c>
      <c r="F313" s="218" t="s">
        <v>3084</v>
      </c>
      <c r="G313" s="219" t="s">
        <v>274</v>
      </c>
      <c r="H313" s="220">
        <v>40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43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338</v>
      </c>
      <c r="AT313" s="227" t="s">
        <v>216</v>
      </c>
      <c r="AU313" s="227" t="s">
        <v>104</v>
      </c>
      <c r="AY313" s="20" t="s">
        <v>214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79</v>
      </c>
      <c r="BK313" s="228">
        <f>ROUND(I313*H313,2)</f>
        <v>0</v>
      </c>
      <c r="BL313" s="20" t="s">
        <v>338</v>
      </c>
      <c r="BM313" s="227" t="s">
        <v>3090</v>
      </c>
    </row>
    <row r="314" s="2" customFormat="1" ht="16.5" customHeight="1">
      <c r="A314" s="41"/>
      <c r="B314" s="42"/>
      <c r="C314" s="278" t="s">
        <v>1011</v>
      </c>
      <c r="D314" s="278" t="s">
        <v>300</v>
      </c>
      <c r="E314" s="279" t="s">
        <v>3091</v>
      </c>
      <c r="F314" s="280" t="s">
        <v>3092</v>
      </c>
      <c r="G314" s="281" t="s">
        <v>274</v>
      </c>
      <c r="H314" s="282">
        <v>40</v>
      </c>
      <c r="I314" s="283"/>
      <c r="J314" s="284">
        <f>ROUND(I314*H314,2)</f>
        <v>0</v>
      </c>
      <c r="K314" s="280" t="s">
        <v>19</v>
      </c>
      <c r="L314" s="285"/>
      <c r="M314" s="286" t="s">
        <v>19</v>
      </c>
      <c r="N314" s="287" t="s">
        <v>43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461</v>
      </c>
      <c r="AT314" s="227" t="s">
        <v>300</v>
      </c>
      <c r="AU314" s="227" t="s">
        <v>104</v>
      </c>
      <c r="AY314" s="20" t="s">
        <v>214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79</v>
      </c>
      <c r="BK314" s="228">
        <f>ROUND(I314*H314,2)</f>
        <v>0</v>
      </c>
      <c r="BL314" s="20" t="s">
        <v>338</v>
      </c>
      <c r="BM314" s="227" t="s">
        <v>3093</v>
      </c>
    </row>
    <row r="315" s="13" customFormat="1">
      <c r="A315" s="13"/>
      <c r="B315" s="234"/>
      <c r="C315" s="235"/>
      <c r="D315" s="236" t="s">
        <v>225</v>
      </c>
      <c r="E315" s="237" t="s">
        <v>19</v>
      </c>
      <c r="F315" s="238" t="s">
        <v>3089</v>
      </c>
      <c r="G315" s="235"/>
      <c r="H315" s="239">
        <v>40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225</v>
      </c>
      <c r="AU315" s="245" t="s">
        <v>104</v>
      </c>
      <c r="AV315" s="13" t="s">
        <v>81</v>
      </c>
      <c r="AW315" s="13" t="s">
        <v>33</v>
      </c>
      <c r="AX315" s="13" t="s">
        <v>79</v>
      </c>
      <c r="AY315" s="245" t="s">
        <v>214</v>
      </c>
    </row>
    <row r="316" s="2" customFormat="1" ht="16.5" customHeight="1">
      <c r="A316" s="41"/>
      <c r="B316" s="42"/>
      <c r="C316" s="216" t="s">
        <v>1017</v>
      </c>
      <c r="D316" s="216" t="s">
        <v>216</v>
      </c>
      <c r="E316" s="217" t="s">
        <v>3094</v>
      </c>
      <c r="F316" s="218" t="s">
        <v>3095</v>
      </c>
      <c r="G316" s="219" t="s">
        <v>274</v>
      </c>
      <c r="H316" s="220">
        <v>40</v>
      </c>
      <c r="I316" s="221"/>
      <c r="J316" s="222">
        <f>ROUND(I316*H316,2)</f>
        <v>0</v>
      </c>
      <c r="K316" s="218" t="s">
        <v>19</v>
      </c>
      <c r="L316" s="47"/>
      <c r="M316" s="223" t="s">
        <v>19</v>
      </c>
      <c r="N316" s="224" t="s">
        <v>43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683</v>
      </c>
      <c r="AT316" s="227" t="s">
        <v>216</v>
      </c>
      <c r="AU316" s="227" t="s">
        <v>104</v>
      </c>
      <c r="AY316" s="20" t="s">
        <v>214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79</v>
      </c>
      <c r="BK316" s="228">
        <f>ROUND(I316*H316,2)</f>
        <v>0</v>
      </c>
      <c r="BL316" s="20" t="s">
        <v>683</v>
      </c>
      <c r="BM316" s="227" t="s">
        <v>3096</v>
      </c>
    </row>
    <row r="317" s="2" customFormat="1" ht="16.5" customHeight="1">
      <c r="A317" s="41"/>
      <c r="B317" s="42"/>
      <c r="C317" s="278" t="s">
        <v>1022</v>
      </c>
      <c r="D317" s="278" t="s">
        <v>300</v>
      </c>
      <c r="E317" s="279" t="s">
        <v>3097</v>
      </c>
      <c r="F317" s="280" t="s">
        <v>3098</v>
      </c>
      <c r="G317" s="281" t="s">
        <v>274</v>
      </c>
      <c r="H317" s="282">
        <v>40</v>
      </c>
      <c r="I317" s="283"/>
      <c r="J317" s="284">
        <f>ROUND(I317*H317,2)</f>
        <v>0</v>
      </c>
      <c r="K317" s="280" t="s">
        <v>19</v>
      </c>
      <c r="L317" s="285"/>
      <c r="M317" s="286" t="s">
        <v>19</v>
      </c>
      <c r="N317" s="287" t="s">
        <v>43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461</v>
      </c>
      <c r="AT317" s="227" t="s">
        <v>300</v>
      </c>
      <c r="AU317" s="227" t="s">
        <v>104</v>
      </c>
      <c r="AY317" s="20" t="s">
        <v>214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79</v>
      </c>
      <c r="BK317" s="228">
        <f>ROUND(I317*H317,2)</f>
        <v>0</v>
      </c>
      <c r="BL317" s="20" t="s">
        <v>338</v>
      </c>
      <c r="BM317" s="227" t="s">
        <v>3099</v>
      </c>
    </row>
    <row r="318" s="13" customFormat="1">
      <c r="A318" s="13"/>
      <c r="B318" s="234"/>
      <c r="C318" s="235"/>
      <c r="D318" s="236" t="s">
        <v>225</v>
      </c>
      <c r="E318" s="237" t="s">
        <v>19</v>
      </c>
      <c r="F318" s="238" t="s">
        <v>3100</v>
      </c>
      <c r="G318" s="235"/>
      <c r="H318" s="239">
        <v>40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225</v>
      </c>
      <c r="AU318" s="245" t="s">
        <v>104</v>
      </c>
      <c r="AV318" s="13" t="s">
        <v>81</v>
      </c>
      <c r="AW318" s="13" t="s">
        <v>33</v>
      </c>
      <c r="AX318" s="13" t="s">
        <v>79</v>
      </c>
      <c r="AY318" s="245" t="s">
        <v>214</v>
      </c>
    </row>
    <row r="319" s="2" customFormat="1" ht="21.75" customHeight="1">
      <c r="A319" s="41"/>
      <c r="B319" s="42"/>
      <c r="C319" s="216" t="s">
        <v>1028</v>
      </c>
      <c r="D319" s="216" t="s">
        <v>216</v>
      </c>
      <c r="E319" s="217" t="s">
        <v>3101</v>
      </c>
      <c r="F319" s="218" t="s">
        <v>3102</v>
      </c>
      <c r="G319" s="219" t="s">
        <v>258</v>
      </c>
      <c r="H319" s="220">
        <v>6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43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338</v>
      </c>
      <c r="AT319" s="227" t="s">
        <v>216</v>
      </c>
      <c r="AU319" s="227" t="s">
        <v>104</v>
      </c>
      <c r="AY319" s="20" t="s">
        <v>214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79</v>
      </c>
      <c r="BK319" s="228">
        <f>ROUND(I319*H319,2)</f>
        <v>0</v>
      </c>
      <c r="BL319" s="20" t="s">
        <v>338</v>
      </c>
      <c r="BM319" s="227" t="s">
        <v>3103</v>
      </c>
    </row>
    <row r="320" s="2" customFormat="1" ht="16.5" customHeight="1">
      <c r="A320" s="41"/>
      <c r="B320" s="42"/>
      <c r="C320" s="278" t="s">
        <v>1033</v>
      </c>
      <c r="D320" s="278" t="s">
        <v>300</v>
      </c>
      <c r="E320" s="279" t="s">
        <v>3104</v>
      </c>
      <c r="F320" s="280" t="s">
        <v>3105</v>
      </c>
      <c r="G320" s="281" t="s">
        <v>258</v>
      </c>
      <c r="H320" s="282">
        <v>6</v>
      </c>
      <c r="I320" s="283"/>
      <c r="J320" s="284">
        <f>ROUND(I320*H320,2)</f>
        <v>0</v>
      </c>
      <c r="K320" s="280" t="s">
        <v>19</v>
      </c>
      <c r="L320" s="285"/>
      <c r="M320" s="286" t="s">
        <v>19</v>
      </c>
      <c r="N320" s="287" t="s">
        <v>43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461</v>
      </c>
      <c r="AT320" s="227" t="s">
        <v>300</v>
      </c>
      <c r="AU320" s="227" t="s">
        <v>104</v>
      </c>
      <c r="AY320" s="20" t="s">
        <v>214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79</v>
      </c>
      <c r="BK320" s="228">
        <f>ROUND(I320*H320,2)</f>
        <v>0</v>
      </c>
      <c r="BL320" s="20" t="s">
        <v>338</v>
      </c>
      <c r="BM320" s="227" t="s">
        <v>3106</v>
      </c>
    </row>
    <row r="321" s="13" customFormat="1">
      <c r="A321" s="13"/>
      <c r="B321" s="234"/>
      <c r="C321" s="235"/>
      <c r="D321" s="236" t="s">
        <v>225</v>
      </c>
      <c r="E321" s="237" t="s">
        <v>19</v>
      </c>
      <c r="F321" s="238" t="s">
        <v>3107</v>
      </c>
      <c r="G321" s="235"/>
      <c r="H321" s="239">
        <v>6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225</v>
      </c>
      <c r="AU321" s="245" t="s">
        <v>104</v>
      </c>
      <c r="AV321" s="13" t="s">
        <v>81</v>
      </c>
      <c r="AW321" s="13" t="s">
        <v>33</v>
      </c>
      <c r="AX321" s="13" t="s">
        <v>79</v>
      </c>
      <c r="AY321" s="245" t="s">
        <v>214</v>
      </c>
    </row>
    <row r="322" s="2" customFormat="1" ht="16.5" customHeight="1">
      <c r="A322" s="41"/>
      <c r="B322" s="42"/>
      <c r="C322" s="216" t="s">
        <v>1038</v>
      </c>
      <c r="D322" s="216" t="s">
        <v>216</v>
      </c>
      <c r="E322" s="217" t="s">
        <v>3108</v>
      </c>
      <c r="F322" s="218" t="s">
        <v>3109</v>
      </c>
      <c r="G322" s="219" t="s">
        <v>274</v>
      </c>
      <c r="H322" s="220">
        <v>80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43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338</v>
      </c>
      <c r="AT322" s="227" t="s">
        <v>216</v>
      </c>
      <c r="AU322" s="227" t="s">
        <v>104</v>
      </c>
      <c r="AY322" s="20" t="s">
        <v>214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79</v>
      </c>
      <c r="BK322" s="228">
        <f>ROUND(I322*H322,2)</f>
        <v>0</v>
      </c>
      <c r="BL322" s="20" t="s">
        <v>338</v>
      </c>
      <c r="BM322" s="227" t="s">
        <v>3110</v>
      </c>
    </row>
    <row r="323" s="13" customFormat="1">
      <c r="A323" s="13"/>
      <c r="B323" s="234"/>
      <c r="C323" s="235"/>
      <c r="D323" s="236" t="s">
        <v>225</v>
      </c>
      <c r="E323" s="237" t="s">
        <v>19</v>
      </c>
      <c r="F323" s="238" t="s">
        <v>3111</v>
      </c>
      <c r="G323" s="235"/>
      <c r="H323" s="239">
        <v>80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225</v>
      </c>
      <c r="AU323" s="245" t="s">
        <v>104</v>
      </c>
      <c r="AV323" s="13" t="s">
        <v>81</v>
      </c>
      <c r="AW323" s="13" t="s">
        <v>33</v>
      </c>
      <c r="AX323" s="13" t="s">
        <v>79</v>
      </c>
      <c r="AY323" s="245" t="s">
        <v>214</v>
      </c>
    </row>
    <row r="324" s="2" customFormat="1" ht="16.5" customHeight="1">
      <c r="A324" s="41"/>
      <c r="B324" s="42"/>
      <c r="C324" s="278" t="s">
        <v>1043</v>
      </c>
      <c r="D324" s="278" t="s">
        <v>300</v>
      </c>
      <c r="E324" s="279" t="s">
        <v>3112</v>
      </c>
      <c r="F324" s="280" t="s">
        <v>3113</v>
      </c>
      <c r="G324" s="281" t="s">
        <v>274</v>
      </c>
      <c r="H324" s="282">
        <v>80</v>
      </c>
      <c r="I324" s="283"/>
      <c r="J324" s="284">
        <f>ROUND(I324*H324,2)</f>
        <v>0</v>
      </c>
      <c r="K324" s="280" t="s">
        <v>19</v>
      </c>
      <c r="L324" s="285"/>
      <c r="M324" s="286" t="s">
        <v>19</v>
      </c>
      <c r="N324" s="287" t="s">
        <v>43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461</v>
      </c>
      <c r="AT324" s="227" t="s">
        <v>300</v>
      </c>
      <c r="AU324" s="227" t="s">
        <v>104</v>
      </c>
      <c r="AY324" s="20" t="s">
        <v>214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79</v>
      </c>
      <c r="BK324" s="228">
        <f>ROUND(I324*H324,2)</f>
        <v>0</v>
      </c>
      <c r="BL324" s="20" t="s">
        <v>338</v>
      </c>
      <c r="BM324" s="227" t="s">
        <v>3114</v>
      </c>
    </row>
    <row r="325" s="13" customFormat="1">
      <c r="A325" s="13"/>
      <c r="B325" s="234"/>
      <c r="C325" s="235"/>
      <c r="D325" s="236" t="s">
        <v>225</v>
      </c>
      <c r="E325" s="237" t="s">
        <v>19</v>
      </c>
      <c r="F325" s="238" t="s">
        <v>3111</v>
      </c>
      <c r="G325" s="235"/>
      <c r="H325" s="239">
        <v>80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225</v>
      </c>
      <c r="AU325" s="245" t="s">
        <v>104</v>
      </c>
      <c r="AV325" s="13" t="s">
        <v>81</v>
      </c>
      <c r="AW325" s="13" t="s">
        <v>33</v>
      </c>
      <c r="AX325" s="13" t="s">
        <v>79</v>
      </c>
      <c r="AY325" s="245" t="s">
        <v>214</v>
      </c>
    </row>
    <row r="326" s="2" customFormat="1" ht="16.5" customHeight="1">
      <c r="A326" s="41"/>
      <c r="B326" s="42"/>
      <c r="C326" s="216" t="s">
        <v>1048</v>
      </c>
      <c r="D326" s="216" t="s">
        <v>216</v>
      </c>
      <c r="E326" s="217" t="s">
        <v>3115</v>
      </c>
      <c r="F326" s="218" t="s">
        <v>3116</v>
      </c>
      <c r="G326" s="219" t="s">
        <v>274</v>
      </c>
      <c r="H326" s="220">
        <v>60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43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338</v>
      </c>
      <c r="AT326" s="227" t="s">
        <v>216</v>
      </c>
      <c r="AU326" s="227" t="s">
        <v>104</v>
      </c>
      <c r="AY326" s="20" t="s">
        <v>214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79</v>
      </c>
      <c r="BK326" s="228">
        <f>ROUND(I326*H326,2)</f>
        <v>0</v>
      </c>
      <c r="BL326" s="20" t="s">
        <v>338</v>
      </c>
      <c r="BM326" s="227" t="s">
        <v>3117</v>
      </c>
    </row>
    <row r="327" s="2" customFormat="1" ht="16.5" customHeight="1">
      <c r="A327" s="41"/>
      <c r="B327" s="42"/>
      <c r="C327" s="278" t="s">
        <v>1052</v>
      </c>
      <c r="D327" s="278" t="s">
        <v>300</v>
      </c>
      <c r="E327" s="279" t="s">
        <v>3118</v>
      </c>
      <c r="F327" s="280" t="s">
        <v>3119</v>
      </c>
      <c r="G327" s="281" t="s">
        <v>274</v>
      </c>
      <c r="H327" s="282">
        <v>60</v>
      </c>
      <c r="I327" s="283"/>
      <c r="J327" s="284">
        <f>ROUND(I327*H327,2)</f>
        <v>0</v>
      </c>
      <c r="K327" s="280" t="s">
        <v>19</v>
      </c>
      <c r="L327" s="285"/>
      <c r="M327" s="286" t="s">
        <v>19</v>
      </c>
      <c r="N327" s="287" t="s">
        <v>43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461</v>
      </c>
      <c r="AT327" s="227" t="s">
        <v>300</v>
      </c>
      <c r="AU327" s="227" t="s">
        <v>104</v>
      </c>
      <c r="AY327" s="20" t="s">
        <v>214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79</v>
      </c>
      <c r="BK327" s="228">
        <f>ROUND(I327*H327,2)</f>
        <v>0</v>
      </c>
      <c r="BL327" s="20" t="s">
        <v>338</v>
      </c>
      <c r="BM327" s="227" t="s">
        <v>3120</v>
      </c>
    </row>
    <row r="328" s="13" customFormat="1">
      <c r="A328" s="13"/>
      <c r="B328" s="234"/>
      <c r="C328" s="235"/>
      <c r="D328" s="236" t="s">
        <v>225</v>
      </c>
      <c r="E328" s="237" t="s">
        <v>19</v>
      </c>
      <c r="F328" s="238" t="s">
        <v>3121</v>
      </c>
      <c r="G328" s="235"/>
      <c r="H328" s="239">
        <v>60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225</v>
      </c>
      <c r="AU328" s="245" t="s">
        <v>104</v>
      </c>
      <c r="AV328" s="13" t="s">
        <v>81</v>
      </c>
      <c r="AW328" s="13" t="s">
        <v>33</v>
      </c>
      <c r="AX328" s="13" t="s">
        <v>79</v>
      </c>
      <c r="AY328" s="245" t="s">
        <v>214</v>
      </c>
    </row>
    <row r="329" s="12" customFormat="1" ht="20.88" customHeight="1">
      <c r="A329" s="12"/>
      <c r="B329" s="200"/>
      <c r="C329" s="201"/>
      <c r="D329" s="202" t="s">
        <v>71</v>
      </c>
      <c r="E329" s="214" t="s">
        <v>3122</v>
      </c>
      <c r="F329" s="214" t="s">
        <v>3123</v>
      </c>
      <c r="G329" s="201"/>
      <c r="H329" s="201"/>
      <c r="I329" s="204"/>
      <c r="J329" s="215">
        <f>BK329</f>
        <v>0</v>
      </c>
      <c r="K329" s="201"/>
      <c r="L329" s="206"/>
      <c r="M329" s="207"/>
      <c r="N329" s="208"/>
      <c r="O329" s="208"/>
      <c r="P329" s="209">
        <f>SUM(P330:P331)</f>
        <v>0</v>
      </c>
      <c r="Q329" s="208"/>
      <c r="R329" s="209">
        <f>SUM(R330:R331)</f>
        <v>0</v>
      </c>
      <c r="S329" s="208"/>
      <c r="T329" s="210">
        <f>SUM(T330:T331)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1" t="s">
        <v>81</v>
      </c>
      <c r="AT329" s="212" t="s">
        <v>71</v>
      </c>
      <c r="AU329" s="212" t="s">
        <v>81</v>
      </c>
      <c r="AY329" s="211" t="s">
        <v>214</v>
      </c>
      <c r="BK329" s="213">
        <f>SUM(BK330:BK331)</f>
        <v>0</v>
      </c>
    </row>
    <row r="330" s="2" customFormat="1" ht="16.5" customHeight="1">
      <c r="A330" s="41"/>
      <c r="B330" s="42"/>
      <c r="C330" s="216" t="s">
        <v>1057</v>
      </c>
      <c r="D330" s="216" t="s">
        <v>216</v>
      </c>
      <c r="E330" s="217" t="s">
        <v>3124</v>
      </c>
      <c r="F330" s="218" t="s">
        <v>3125</v>
      </c>
      <c r="G330" s="219" t="s">
        <v>2229</v>
      </c>
      <c r="H330" s="220">
        <v>30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43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338</v>
      </c>
      <c r="AT330" s="227" t="s">
        <v>216</v>
      </c>
      <c r="AU330" s="227" t="s">
        <v>104</v>
      </c>
      <c r="AY330" s="20" t="s">
        <v>214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79</v>
      </c>
      <c r="BK330" s="228">
        <f>ROUND(I330*H330,2)</f>
        <v>0</v>
      </c>
      <c r="BL330" s="20" t="s">
        <v>338</v>
      </c>
      <c r="BM330" s="227" t="s">
        <v>3126</v>
      </c>
    </row>
    <row r="331" s="2" customFormat="1" ht="16.5" customHeight="1">
      <c r="A331" s="41"/>
      <c r="B331" s="42"/>
      <c r="C331" s="216" t="s">
        <v>1063</v>
      </c>
      <c r="D331" s="216" t="s">
        <v>216</v>
      </c>
      <c r="E331" s="217" t="s">
        <v>3127</v>
      </c>
      <c r="F331" s="218" t="s">
        <v>3128</v>
      </c>
      <c r="G331" s="219" t="s">
        <v>2229</v>
      </c>
      <c r="H331" s="220">
        <v>17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43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338</v>
      </c>
      <c r="AT331" s="227" t="s">
        <v>216</v>
      </c>
      <c r="AU331" s="227" t="s">
        <v>104</v>
      </c>
      <c r="AY331" s="20" t="s">
        <v>214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79</v>
      </c>
      <c r="BK331" s="228">
        <f>ROUND(I331*H331,2)</f>
        <v>0</v>
      </c>
      <c r="BL331" s="20" t="s">
        <v>338</v>
      </c>
      <c r="BM331" s="227" t="s">
        <v>3129</v>
      </c>
    </row>
    <row r="332" s="12" customFormat="1" ht="22.8" customHeight="1">
      <c r="A332" s="12"/>
      <c r="B332" s="200"/>
      <c r="C332" s="201"/>
      <c r="D332" s="202" t="s">
        <v>71</v>
      </c>
      <c r="E332" s="214" t="s">
        <v>3130</v>
      </c>
      <c r="F332" s="214" t="s">
        <v>3131</v>
      </c>
      <c r="G332" s="201"/>
      <c r="H332" s="201"/>
      <c r="I332" s="204"/>
      <c r="J332" s="215">
        <f>BK332</f>
        <v>0</v>
      </c>
      <c r="K332" s="201"/>
      <c r="L332" s="206"/>
      <c r="M332" s="207"/>
      <c r="N332" s="208"/>
      <c r="O332" s="208"/>
      <c r="P332" s="209">
        <f>P333+P342+P349</f>
        <v>0</v>
      </c>
      <c r="Q332" s="208"/>
      <c r="R332" s="209">
        <f>R333+R342+R349</f>
        <v>0</v>
      </c>
      <c r="S332" s="208"/>
      <c r="T332" s="210">
        <f>T333+T342+T349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1" t="s">
        <v>81</v>
      </c>
      <c r="AT332" s="212" t="s">
        <v>71</v>
      </c>
      <c r="AU332" s="212" t="s">
        <v>79</v>
      </c>
      <c r="AY332" s="211" t="s">
        <v>214</v>
      </c>
      <c r="BK332" s="213">
        <f>BK333+BK342+BK349</f>
        <v>0</v>
      </c>
    </row>
    <row r="333" s="12" customFormat="1" ht="20.88" customHeight="1">
      <c r="A333" s="12"/>
      <c r="B333" s="200"/>
      <c r="C333" s="201"/>
      <c r="D333" s="202" t="s">
        <v>71</v>
      </c>
      <c r="E333" s="214" t="s">
        <v>3132</v>
      </c>
      <c r="F333" s="214" t="s">
        <v>3133</v>
      </c>
      <c r="G333" s="201"/>
      <c r="H333" s="201"/>
      <c r="I333" s="204"/>
      <c r="J333" s="215">
        <f>BK333</f>
        <v>0</v>
      </c>
      <c r="K333" s="201"/>
      <c r="L333" s="206"/>
      <c r="M333" s="207"/>
      <c r="N333" s="208"/>
      <c r="O333" s="208"/>
      <c r="P333" s="209">
        <f>SUM(P334:P341)</f>
        <v>0</v>
      </c>
      <c r="Q333" s="208"/>
      <c r="R333" s="209">
        <f>SUM(R334:R341)</f>
        <v>0</v>
      </c>
      <c r="S333" s="208"/>
      <c r="T333" s="210">
        <f>SUM(T334:T341)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1" t="s">
        <v>81</v>
      </c>
      <c r="AT333" s="212" t="s">
        <v>71</v>
      </c>
      <c r="AU333" s="212" t="s">
        <v>81</v>
      </c>
      <c r="AY333" s="211" t="s">
        <v>214</v>
      </c>
      <c r="BK333" s="213">
        <f>SUM(BK334:BK341)</f>
        <v>0</v>
      </c>
    </row>
    <row r="334" s="2" customFormat="1" ht="16.5" customHeight="1">
      <c r="A334" s="41"/>
      <c r="B334" s="42"/>
      <c r="C334" s="216" t="s">
        <v>1069</v>
      </c>
      <c r="D334" s="216" t="s">
        <v>216</v>
      </c>
      <c r="E334" s="217" t="s">
        <v>3076</v>
      </c>
      <c r="F334" s="218" t="s">
        <v>3077</v>
      </c>
      <c r="G334" s="219" t="s">
        <v>274</v>
      </c>
      <c r="H334" s="220">
        <v>17840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43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338</v>
      </c>
      <c r="AT334" s="227" t="s">
        <v>216</v>
      </c>
      <c r="AU334" s="227" t="s">
        <v>104</v>
      </c>
      <c r="AY334" s="20" t="s">
        <v>214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79</v>
      </c>
      <c r="BK334" s="228">
        <f>ROUND(I334*H334,2)</f>
        <v>0</v>
      </c>
      <c r="BL334" s="20" t="s">
        <v>338</v>
      </c>
      <c r="BM334" s="227" t="s">
        <v>3134</v>
      </c>
    </row>
    <row r="335" s="2" customFormat="1" ht="16.5" customHeight="1">
      <c r="A335" s="41"/>
      <c r="B335" s="42"/>
      <c r="C335" s="278" t="s">
        <v>1076</v>
      </c>
      <c r="D335" s="278" t="s">
        <v>300</v>
      </c>
      <c r="E335" s="279" t="s">
        <v>3135</v>
      </c>
      <c r="F335" s="280" t="s">
        <v>3136</v>
      </c>
      <c r="G335" s="281" t="s">
        <v>274</v>
      </c>
      <c r="H335" s="282">
        <v>17840</v>
      </c>
      <c r="I335" s="283"/>
      <c r="J335" s="284">
        <f>ROUND(I335*H335,2)</f>
        <v>0</v>
      </c>
      <c r="K335" s="280" t="s">
        <v>19</v>
      </c>
      <c r="L335" s="285"/>
      <c r="M335" s="286" t="s">
        <v>19</v>
      </c>
      <c r="N335" s="287" t="s">
        <v>43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461</v>
      </c>
      <c r="AT335" s="227" t="s">
        <v>300</v>
      </c>
      <c r="AU335" s="227" t="s">
        <v>104</v>
      </c>
      <c r="AY335" s="20" t="s">
        <v>214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79</v>
      </c>
      <c r="BK335" s="228">
        <f>ROUND(I335*H335,2)</f>
        <v>0</v>
      </c>
      <c r="BL335" s="20" t="s">
        <v>338</v>
      </c>
      <c r="BM335" s="227" t="s">
        <v>3137</v>
      </c>
    </row>
    <row r="336" s="13" customFormat="1">
      <c r="A336" s="13"/>
      <c r="B336" s="234"/>
      <c r="C336" s="235"/>
      <c r="D336" s="236" t="s">
        <v>225</v>
      </c>
      <c r="E336" s="237" t="s">
        <v>19</v>
      </c>
      <c r="F336" s="238" t="s">
        <v>3138</v>
      </c>
      <c r="G336" s="235"/>
      <c r="H336" s="239">
        <v>17840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225</v>
      </c>
      <c r="AU336" s="245" t="s">
        <v>104</v>
      </c>
      <c r="AV336" s="13" t="s">
        <v>81</v>
      </c>
      <c r="AW336" s="13" t="s">
        <v>33</v>
      </c>
      <c r="AX336" s="13" t="s">
        <v>79</v>
      </c>
      <c r="AY336" s="245" t="s">
        <v>214</v>
      </c>
    </row>
    <row r="337" s="2" customFormat="1" ht="16.5" customHeight="1">
      <c r="A337" s="41"/>
      <c r="B337" s="42"/>
      <c r="C337" s="216" t="s">
        <v>1083</v>
      </c>
      <c r="D337" s="216" t="s">
        <v>216</v>
      </c>
      <c r="E337" s="217" t="s">
        <v>3139</v>
      </c>
      <c r="F337" s="218" t="s">
        <v>3140</v>
      </c>
      <c r="G337" s="219" t="s">
        <v>274</v>
      </c>
      <c r="H337" s="220">
        <v>350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43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338</v>
      </c>
      <c r="AT337" s="227" t="s">
        <v>216</v>
      </c>
      <c r="AU337" s="227" t="s">
        <v>104</v>
      </c>
      <c r="AY337" s="20" t="s">
        <v>214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79</v>
      </c>
      <c r="BK337" s="228">
        <f>ROUND(I337*H337,2)</f>
        <v>0</v>
      </c>
      <c r="BL337" s="20" t="s">
        <v>338</v>
      </c>
      <c r="BM337" s="227" t="s">
        <v>3141</v>
      </c>
    </row>
    <row r="338" s="2" customFormat="1" ht="16.5" customHeight="1">
      <c r="A338" s="41"/>
      <c r="B338" s="42"/>
      <c r="C338" s="278" t="s">
        <v>1088</v>
      </c>
      <c r="D338" s="278" t="s">
        <v>300</v>
      </c>
      <c r="E338" s="279" t="s">
        <v>3142</v>
      </c>
      <c r="F338" s="280" t="s">
        <v>3143</v>
      </c>
      <c r="G338" s="281" t="s">
        <v>274</v>
      </c>
      <c r="H338" s="282">
        <v>150</v>
      </c>
      <c r="I338" s="283"/>
      <c r="J338" s="284">
        <f>ROUND(I338*H338,2)</f>
        <v>0</v>
      </c>
      <c r="K338" s="280" t="s">
        <v>19</v>
      </c>
      <c r="L338" s="285"/>
      <c r="M338" s="286" t="s">
        <v>19</v>
      </c>
      <c r="N338" s="287" t="s">
        <v>43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461</v>
      </c>
      <c r="AT338" s="227" t="s">
        <v>300</v>
      </c>
      <c r="AU338" s="227" t="s">
        <v>104</v>
      </c>
      <c r="AY338" s="20" t="s">
        <v>214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79</v>
      </c>
      <c r="BK338" s="228">
        <f>ROUND(I338*H338,2)</f>
        <v>0</v>
      </c>
      <c r="BL338" s="20" t="s">
        <v>338</v>
      </c>
      <c r="BM338" s="227" t="s">
        <v>3144</v>
      </c>
    </row>
    <row r="339" s="13" customFormat="1">
      <c r="A339" s="13"/>
      <c r="B339" s="234"/>
      <c r="C339" s="235"/>
      <c r="D339" s="236" t="s">
        <v>225</v>
      </c>
      <c r="E339" s="237" t="s">
        <v>19</v>
      </c>
      <c r="F339" s="238" t="s">
        <v>3145</v>
      </c>
      <c r="G339" s="235"/>
      <c r="H339" s="239">
        <v>150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225</v>
      </c>
      <c r="AU339" s="245" t="s">
        <v>104</v>
      </c>
      <c r="AV339" s="13" t="s">
        <v>81</v>
      </c>
      <c r="AW339" s="13" t="s">
        <v>33</v>
      </c>
      <c r="AX339" s="13" t="s">
        <v>79</v>
      </c>
      <c r="AY339" s="245" t="s">
        <v>214</v>
      </c>
    </row>
    <row r="340" s="2" customFormat="1" ht="16.5" customHeight="1">
      <c r="A340" s="41"/>
      <c r="B340" s="42"/>
      <c r="C340" s="278" t="s">
        <v>1095</v>
      </c>
      <c r="D340" s="278" t="s">
        <v>300</v>
      </c>
      <c r="E340" s="279" t="s">
        <v>3146</v>
      </c>
      <c r="F340" s="280" t="s">
        <v>3147</v>
      </c>
      <c r="G340" s="281" t="s">
        <v>274</v>
      </c>
      <c r="H340" s="282">
        <v>200</v>
      </c>
      <c r="I340" s="283"/>
      <c r="J340" s="284">
        <f>ROUND(I340*H340,2)</f>
        <v>0</v>
      </c>
      <c r="K340" s="280" t="s">
        <v>19</v>
      </c>
      <c r="L340" s="285"/>
      <c r="M340" s="286" t="s">
        <v>19</v>
      </c>
      <c r="N340" s="287" t="s">
        <v>43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461</v>
      </c>
      <c r="AT340" s="227" t="s">
        <v>300</v>
      </c>
      <c r="AU340" s="227" t="s">
        <v>104</v>
      </c>
      <c r="AY340" s="20" t="s">
        <v>214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79</v>
      </c>
      <c r="BK340" s="228">
        <f>ROUND(I340*H340,2)</f>
        <v>0</v>
      </c>
      <c r="BL340" s="20" t="s">
        <v>338</v>
      </c>
      <c r="BM340" s="227" t="s">
        <v>3148</v>
      </c>
    </row>
    <row r="341" s="13" customFormat="1">
      <c r="A341" s="13"/>
      <c r="B341" s="234"/>
      <c r="C341" s="235"/>
      <c r="D341" s="236" t="s">
        <v>225</v>
      </c>
      <c r="E341" s="237" t="s">
        <v>19</v>
      </c>
      <c r="F341" s="238" t="s">
        <v>3149</v>
      </c>
      <c r="G341" s="235"/>
      <c r="H341" s="239">
        <v>200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225</v>
      </c>
      <c r="AU341" s="245" t="s">
        <v>104</v>
      </c>
      <c r="AV341" s="13" t="s">
        <v>81</v>
      </c>
      <c r="AW341" s="13" t="s">
        <v>33</v>
      </c>
      <c r="AX341" s="13" t="s">
        <v>79</v>
      </c>
      <c r="AY341" s="245" t="s">
        <v>214</v>
      </c>
    </row>
    <row r="342" s="12" customFormat="1" ht="20.88" customHeight="1">
      <c r="A342" s="12"/>
      <c r="B342" s="200"/>
      <c r="C342" s="201"/>
      <c r="D342" s="202" t="s">
        <v>71</v>
      </c>
      <c r="E342" s="214" t="s">
        <v>3150</v>
      </c>
      <c r="F342" s="214" t="s">
        <v>3151</v>
      </c>
      <c r="G342" s="201"/>
      <c r="H342" s="201"/>
      <c r="I342" s="204"/>
      <c r="J342" s="215">
        <f>BK342</f>
        <v>0</v>
      </c>
      <c r="K342" s="201"/>
      <c r="L342" s="206"/>
      <c r="M342" s="207"/>
      <c r="N342" s="208"/>
      <c r="O342" s="208"/>
      <c r="P342" s="209">
        <f>SUM(P343:P348)</f>
        <v>0</v>
      </c>
      <c r="Q342" s="208"/>
      <c r="R342" s="209">
        <f>SUM(R343:R348)</f>
        <v>0</v>
      </c>
      <c r="S342" s="208"/>
      <c r="T342" s="210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1" t="s">
        <v>81</v>
      </c>
      <c r="AT342" s="212" t="s">
        <v>71</v>
      </c>
      <c r="AU342" s="212" t="s">
        <v>81</v>
      </c>
      <c r="AY342" s="211" t="s">
        <v>214</v>
      </c>
      <c r="BK342" s="213">
        <f>SUM(BK343:BK348)</f>
        <v>0</v>
      </c>
    </row>
    <row r="343" s="2" customFormat="1" ht="16.5" customHeight="1">
      <c r="A343" s="41"/>
      <c r="B343" s="42"/>
      <c r="C343" s="216" t="s">
        <v>1101</v>
      </c>
      <c r="D343" s="216" t="s">
        <v>216</v>
      </c>
      <c r="E343" s="217" t="s">
        <v>3076</v>
      </c>
      <c r="F343" s="218" t="s">
        <v>3077</v>
      </c>
      <c r="G343" s="219" t="s">
        <v>274</v>
      </c>
      <c r="H343" s="220">
        <v>120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43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338</v>
      </c>
      <c r="AT343" s="227" t="s">
        <v>216</v>
      </c>
      <c r="AU343" s="227" t="s">
        <v>104</v>
      </c>
      <c r="AY343" s="20" t="s">
        <v>214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79</v>
      </c>
      <c r="BK343" s="228">
        <f>ROUND(I343*H343,2)</f>
        <v>0</v>
      </c>
      <c r="BL343" s="20" t="s">
        <v>338</v>
      </c>
      <c r="BM343" s="227" t="s">
        <v>3152</v>
      </c>
    </row>
    <row r="344" s="2" customFormat="1" ht="24.15" customHeight="1">
      <c r="A344" s="41"/>
      <c r="B344" s="42"/>
      <c r="C344" s="278" t="s">
        <v>1105</v>
      </c>
      <c r="D344" s="278" t="s">
        <v>300</v>
      </c>
      <c r="E344" s="279" t="s">
        <v>3153</v>
      </c>
      <c r="F344" s="280" t="s">
        <v>3154</v>
      </c>
      <c r="G344" s="281" t="s">
        <v>274</v>
      </c>
      <c r="H344" s="282">
        <v>120</v>
      </c>
      <c r="I344" s="283"/>
      <c r="J344" s="284">
        <f>ROUND(I344*H344,2)</f>
        <v>0</v>
      </c>
      <c r="K344" s="280" t="s">
        <v>19</v>
      </c>
      <c r="L344" s="285"/>
      <c r="M344" s="286" t="s">
        <v>19</v>
      </c>
      <c r="N344" s="287" t="s">
        <v>43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461</v>
      </c>
      <c r="AT344" s="227" t="s">
        <v>300</v>
      </c>
      <c r="AU344" s="227" t="s">
        <v>104</v>
      </c>
      <c r="AY344" s="20" t="s">
        <v>214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79</v>
      </c>
      <c r="BK344" s="228">
        <f>ROUND(I344*H344,2)</f>
        <v>0</v>
      </c>
      <c r="BL344" s="20" t="s">
        <v>338</v>
      </c>
      <c r="BM344" s="227" t="s">
        <v>3155</v>
      </c>
    </row>
    <row r="345" s="13" customFormat="1">
      <c r="A345" s="13"/>
      <c r="B345" s="234"/>
      <c r="C345" s="235"/>
      <c r="D345" s="236" t="s">
        <v>225</v>
      </c>
      <c r="E345" s="237" t="s">
        <v>19</v>
      </c>
      <c r="F345" s="238" t="s">
        <v>3156</v>
      </c>
      <c r="G345" s="235"/>
      <c r="H345" s="239">
        <v>120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225</v>
      </c>
      <c r="AU345" s="245" t="s">
        <v>104</v>
      </c>
      <c r="AV345" s="13" t="s">
        <v>81</v>
      </c>
      <c r="AW345" s="13" t="s">
        <v>33</v>
      </c>
      <c r="AX345" s="13" t="s">
        <v>79</v>
      </c>
      <c r="AY345" s="245" t="s">
        <v>214</v>
      </c>
    </row>
    <row r="346" s="2" customFormat="1" ht="16.5" customHeight="1">
      <c r="A346" s="41"/>
      <c r="B346" s="42"/>
      <c r="C346" s="216" t="s">
        <v>1113</v>
      </c>
      <c r="D346" s="216" t="s">
        <v>216</v>
      </c>
      <c r="E346" s="217" t="s">
        <v>3157</v>
      </c>
      <c r="F346" s="218" t="s">
        <v>3158</v>
      </c>
      <c r="G346" s="219" t="s">
        <v>274</v>
      </c>
      <c r="H346" s="220">
        <v>120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43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683</v>
      </c>
      <c r="AT346" s="227" t="s">
        <v>216</v>
      </c>
      <c r="AU346" s="227" t="s">
        <v>104</v>
      </c>
      <c r="AY346" s="20" t="s">
        <v>214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79</v>
      </c>
      <c r="BK346" s="228">
        <f>ROUND(I346*H346,2)</f>
        <v>0</v>
      </c>
      <c r="BL346" s="20" t="s">
        <v>683</v>
      </c>
      <c r="BM346" s="227" t="s">
        <v>3159</v>
      </c>
    </row>
    <row r="347" s="2" customFormat="1" ht="16.5" customHeight="1">
      <c r="A347" s="41"/>
      <c r="B347" s="42"/>
      <c r="C347" s="278" t="s">
        <v>1118</v>
      </c>
      <c r="D347" s="278" t="s">
        <v>300</v>
      </c>
      <c r="E347" s="279" t="s">
        <v>3160</v>
      </c>
      <c r="F347" s="280" t="s">
        <v>3161</v>
      </c>
      <c r="G347" s="281" t="s">
        <v>274</v>
      </c>
      <c r="H347" s="282">
        <v>120</v>
      </c>
      <c r="I347" s="283"/>
      <c r="J347" s="284">
        <f>ROUND(I347*H347,2)</f>
        <v>0</v>
      </c>
      <c r="K347" s="280" t="s">
        <v>19</v>
      </c>
      <c r="L347" s="285"/>
      <c r="M347" s="286" t="s">
        <v>19</v>
      </c>
      <c r="N347" s="287" t="s">
        <v>43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1033</v>
      </c>
      <c r="AT347" s="227" t="s">
        <v>300</v>
      </c>
      <c r="AU347" s="227" t="s">
        <v>104</v>
      </c>
      <c r="AY347" s="20" t="s">
        <v>214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79</v>
      </c>
      <c r="BK347" s="228">
        <f>ROUND(I347*H347,2)</f>
        <v>0</v>
      </c>
      <c r="BL347" s="20" t="s">
        <v>1033</v>
      </c>
      <c r="BM347" s="227" t="s">
        <v>3162</v>
      </c>
    </row>
    <row r="348" s="13" customFormat="1">
      <c r="A348" s="13"/>
      <c r="B348" s="234"/>
      <c r="C348" s="235"/>
      <c r="D348" s="236" t="s">
        <v>225</v>
      </c>
      <c r="E348" s="237" t="s">
        <v>19</v>
      </c>
      <c r="F348" s="238" t="s">
        <v>3163</v>
      </c>
      <c r="G348" s="235"/>
      <c r="H348" s="239">
        <v>120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225</v>
      </c>
      <c r="AU348" s="245" t="s">
        <v>104</v>
      </c>
      <c r="AV348" s="13" t="s">
        <v>81</v>
      </c>
      <c r="AW348" s="13" t="s">
        <v>33</v>
      </c>
      <c r="AX348" s="13" t="s">
        <v>79</v>
      </c>
      <c r="AY348" s="245" t="s">
        <v>214</v>
      </c>
    </row>
    <row r="349" s="12" customFormat="1" ht="20.88" customHeight="1">
      <c r="A349" s="12"/>
      <c r="B349" s="200"/>
      <c r="C349" s="201"/>
      <c r="D349" s="202" t="s">
        <v>71</v>
      </c>
      <c r="E349" s="214" t="s">
        <v>3164</v>
      </c>
      <c r="F349" s="214" t="s">
        <v>3165</v>
      </c>
      <c r="G349" s="201"/>
      <c r="H349" s="201"/>
      <c r="I349" s="204"/>
      <c r="J349" s="215">
        <f>BK349</f>
        <v>0</v>
      </c>
      <c r="K349" s="201"/>
      <c r="L349" s="206"/>
      <c r="M349" s="207"/>
      <c r="N349" s="208"/>
      <c r="O349" s="208"/>
      <c r="P349" s="209">
        <f>SUM(P350:P352)</f>
        <v>0</v>
      </c>
      <c r="Q349" s="208"/>
      <c r="R349" s="209">
        <f>SUM(R350:R352)</f>
        <v>0</v>
      </c>
      <c r="S349" s="208"/>
      <c r="T349" s="210">
        <f>SUM(T350:T352)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1" t="s">
        <v>81</v>
      </c>
      <c r="AT349" s="212" t="s">
        <v>71</v>
      </c>
      <c r="AU349" s="212" t="s">
        <v>81</v>
      </c>
      <c r="AY349" s="211" t="s">
        <v>214</v>
      </c>
      <c r="BK349" s="213">
        <f>SUM(BK350:BK352)</f>
        <v>0</v>
      </c>
    </row>
    <row r="350" s="2" customFormat="1" ht="16.5" customHeight="1">
      <c r="A350" s="41"/>
      <c r="B350" s="42"/>
      <c r="C350" s="216" t="s">
        <v>1123</v>
      </c>
      <c r="D350" s="216" t="s">
        <v>216</v>
      </c>
      <c r="E350" s="217" t="s">
        <v>2805</v>
      </c>
      <c r="F350" s="218" t="s">
        <v>2806</v>
      </c>
      <c r="G350" s="219" t="s">
        <v>258</v>
      </c>
      <c r="H350" s="220">
        <v>200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43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338</v>
      </c>
      <c r="AT350" s="227" t="s">
        <v>216</v>
      </c>
      <c r="AU350" s="227" t="s">
        <v>104</v>
      </c>
      <c r="AY350" s="20" t="s">
        <v>214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79</v>
      </c>
      <c r="BK350" s="228">
        <f>ROUND(I350*H350,2)</f>
        <v>0</v>
      </c>
      <c r="BL350" s="20" t="s">
        <v>338</v>
      </c>
      <c r="BM350" s="227" t="s">
        <v>3166</v>
      </c>
    </row>
    <row r="351" s="2" customFormat="1" ht="16.5" customHeight="1">
      <c r="A351" s="41"/>
      <c r="B351" s="42"/>
      <c r="C351" s="278" t="s">
        <v>1130</v>
      </c>
      <c r="D351" s="278" t="s">
        <v>300</v>
      </c>
      <c r="E351" s="279" t="s">
        <v>3167</v>
      </c>
      <c r="F351" s="280" t="s">
        <v>3168</v>
      </c>
      <c r="G351" s="281" t="s">
        <v>258</v>
      </c>
      <c r="H351" s="282">
        <v>180</v>
      </c>
      <c r="I351" s="283"/>
      <c r="J351" s="284">
        <f>ROUND(I351*H351,2)</f>
        <v>0</v>
      </c>
      <c r="K351" s="280" t="s">
        <v>19</v>
      </c>
      <c r="L351" s="285"/>
      <c r="M351" s="286" t="s">
        <v>19</v>
      </c>
      <c r="N351" s="287" t="s">
        <v>43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461</v>
      </c>
      <c r="AT351" s="227" t="s">
        <v>300</v>
      </c>
      <c r="AU351" s="227" t="s">
        <v>104</v>
      </c>
      <c r="AY351" s="20" t="s">
        <v>214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79</v>
      </c>
      <c r="BK351" s="228">
        <f>ROUND(I351*H351,2)</f>
        <v>0</v>
      </c>
      <c r="BL351" s="20" t="s">
        <v>338</v>
      </c>
      <c r="BM351" s="227" t="s">
        <v>3169</v>
      </c>
    </row>
    <row r="352" s="2" customFormat="1" ht="16.5" customHeight="1">
      <c r="A352" s="41"/>
      <c r="B352" s="42"/>
      <c r="C352" s="278" t="s">
        <v>1137</v>
      </c>
      <c r="D352" s="278" t="s">
        <v>300</v>
      </c>
      <c r="E352" s="279" t="s">
        <v>3170</v>
      </c>
      <c r="F352" s="280" t="s">
        <v>3171</v>
      </c>
      <c r="G352" s="281" t="s">
        <v>258</v>
      </c>
      <c r="H352" s="282">
        <v>20</v>
      </c>
      <c r="I352" s="283"/>
      <c r="J352" s="284">
        <f>ROUND(I352*H352,2)</f>
        <v>0</v>
      </c>
      <c r="K352" s="280" t="s">
        <v>19</v>
      </c>
      <c r="L352" s="285"/>
      <c r="M352" s="286" t="s">
        <v>19</v>
      </c>
      <c r="N352" s="287" t="s">
        <v>43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461</v>
      </c>
      <c r="AT352" s="227" t="s">
        <v>300</v>
      </c>
      <c r="AU352" s="227" t="s">
        <v>104</v>
      </c>
      <c r="AY352" s="20" t="s">
        <v>214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79</v>
      </c>
      <c r="BK352" s="228">
        <f>ROUND(I352*H352,2)</f>
        <v>0</v>
      </c>
      <c r="BL352" s="20" t="s">
        <v>338</v>
      </c>
      <c r="BM352" s="227" t="s">
        <v>3172</v>
      </c>
    </row>
    <row r="353" s="12" customFormat="1" ht="22.8" customHeight="1">
      <c r="A353" s="12"/>
      <c r="B353" s="200"/>
      <c r="C353" s="201"/>
      <c r="D353" s="202" t="s">
        <v>71</v>
      </c>
      <c r="E353" s="214" t="s">
        <v>3173</v>
      </c>
      <c r="F353" s="214" t="s">
        <v>3174</v>
      </c>
      <c r="G353" s="201"/>
      <c r="H353" s="201"/>
      <c r="I353" s="204"/>
      <c r="J353" s="215">
        <f>BK353</f>
        <v>0</v>
      </c>
      <c r="K353" s="201"/>
      <c r="L353" s="206"/>
      <c r="M353" s="207"/>
      <c r="N353" s="208"/>
      <c r="O353" s="208"/>
      <c r="P353" s="209">
        <f>SUM(P354:P361)</f>
        <v>0</v>
      </c>
      <c r="Q353" s="208"/>
      <c r="R353" s="209">
        <f>SUM(R354:R361)</f>
        <v>0.020800000000000003</v>
      </c>
      <c r="S353" s="208"/>
      <c r="T353" s="210">
        <f>SUM(T354:T361)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1" t="s">
        <v>81</v>
      </c>
      <c r="AT353" s="212" t="s">
        <v>71</v>
      </c>
      <c r="AU353" s="212" t="s">
        <v>79</v>
      </c>
      <c r="AY353" s="211" t="s">
        <v>214</v>
      </c>
      <c r="BK353" s="213">
        <f>SUM(BK354:BK361)</f>
        <v>0</v>
      </c>
    </row>
    <row r="354" s="2" customFormat="1" ht="24.15" customHeight="1">
      <c r="A354" s="41"/>
      <c r="B354" s="42"/>
      <c r="C354" s="216" t="s">
        <v>1141</v>
      </c>
      <c r="D354" s="216" t="s">
        <v>216</v>
      </c>
      <c r="E354" s="217" t="s">
        <v>3175</v>
      </c>
      <c r="F354" s="218" t="s">
        <v>3176</v>
      </c>
      <c r="G354" s="219" t="s">
        <v>274</v>
      </c>
      <c r="H354" s="220">
        <v>130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43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338</v>
      </c>
      <c r="AT354" s="227" t="s">
        <v>216</v>
      </c>
      <c r="AU354" s="227" t="s">
        <v>81</v>
      </c>
      <c r="AY354" s="20" t="s">
        <v>214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79</v>
      </c>
      <c r="BK354" s="228">
        <f>ROUND(I354*H354,2)</f>
        <v>0</v>
      </c>
      <c r="BL354" s="20" t="s">
        <v>338</v>
      </c>
      <c r="BM354" s="227" t="s">
        <v>3177</v>
      </c>
    </row>
    <row r="355" s="2" customFormat="1" ht="24.15" customHeight="1">
      <c r="A355" s="41"/>
      <c r="B355" s="42"/>
      <c r="C355" s="278" t="s">
        <v>1145</v>
      </c>
      <c r="D355" s="278" t="s">
        <v>300</v>
      </c>
      <c r="E355" s="279" t="s">
        <v>3178</v>
      </c>
      <c r="F355" s="280" t="s">
        <v>3179</v>
      </c>
      <c r="G355" s="281" t="s">
        <v>274</v>
      </c>
      <c r="H355" s="282">
        <v>130</v>
      </c>
      <c r="I355" s="283"/>
      <c r="J355" s="284">
        <f>ROUND(I355*H355,2)</f>
        <v>0</v>
      </c>
      <c r="K355" s="280" t="s">
        <v>19</v>
      </c>
      <c r="L355" s="285"/>
      <c r="M355" s="286" t="s">
        <v>19</v>
      </c>
      <c r="N355" s="287" t="s">
        <v>43</v>
      </c>
      <c r="O355" s="87"/>
      <c r="P355" s="225">
        <f>O355*H355</f>
        <v>0</v>
      </c>
      <c r="Q355" s="225">
        <v>0.00016000000000000001</v>
      </c>
      <c r="R355" s="225">
        <f>Q355*H355</f>
        <v>0.020800000000000003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461</v>
      </c>
      <c r="AT355" s="227" t="s">
        <v>300</v>
      </c>
      <c r="AU355" s="227" t="s">
        <v>81</v>
      </c>
      <c r="AY355" s="20" t="s">
        <v>214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79</v>
      </c>
      <c r="BK355" s="228">
        <f>ROUND(I355*H355,2)</f>
        <v>0</v>
      </c>
      <c r="BL355" s="20" t="s">
        <v>338</v>
      </c>
      <c r="BM355" s="227" t="s">
        <v>3180</v>
      </c>
    </row>
    <row r="356" s="13" customFormat="1">
      <c r="A356" s="13"/>
      <c r="B356" s="234"/>
      <c r="C356" s="235"/>
      <c r="D356" s="236" t="s">
        <v>225</v>
      </c>
      <c r="E356" s="237" t="s">
        <v>19</v>
      </c>
      <c r="F356" s="238" t="s">
        <v>3181</v>
      </c>
      <c r="G356" s="235"/>
      <c r="H356" s="239">
        <v>130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225</v>
      </c>
      <c r="AU356" s="245" t="s">
        <v>81</v>
      </c>
      <c r="AV356" s="13" t="s">
        <v>81</v>
      </c>
      <c r="AW356" s="13" t="s">
        <v>33</v>
      </c>
      <c r="AX356" s="13" t="s">
        <v>79</v>
      </c>
      <c r="AY356" s="245" t="s">
        <v>214</v>
      </c>
    </row>
    <row r="357" s="2" customFormat="1" ht="33" customHeight="1">
      <c r="A357" s="41"/>
      <c r="B357" s="42"/>
      <c r="C357" s="216" t="s">
        <v>1149</v>
      </c>
      <c r="D357" s="216" t="s">
        <v>216</v>
      </c>
      <c r="E357" s="217" t="s">
        <v>3182</v>
      </c>
      <c r="F357" s="218" t="s">
        <v>3183</v>
      </c>
      <c r="G357" s="219" t="s">
        <v>274</v>
      </c>
      <c r="H357" s="220">
        <v>130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43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338</v>
      </c>
      <c r="AT357" s="227" t="s">
        <v>216</v>
      </c>
      <c r="AU357" s="227" t="s">
        <v>81</v>
      </c>
      <c r="AY357" s="20" t="s">
        <v>214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79</v>
      </c>
      <c r="BK357" s="228">
        <f>ROUND(I357*H357,2)</f>
        <v>0</v>
      </c>
      <c r="BL357" s="20" t="s">
        <v>338</v>
      </c>
      <c r="BM357" s="227" t="s">
        <v>3184</v>
      </c>
    </row>
    <row r="358" s="2" customFormat="1" ht="16.5" customHeight="1">
      <c r="A358" s="41"/>
      <c r="B358" s="42"/>
      <c r="C358" s="278" t="s">
        <v>1156</v>
      </c>
      <c r="D358" s="278" t="s">
        <v>300</v>
      </c>
      <c r="E358" s="279" t="s">
        <v>3185</v>
      </c>
      <c r="F358" s="280" t="s">
        <v>3186</v>
      </c>
      <c r="G358" s="281" t="s">
        <v>274</v>
      </c>
      <c r="H358" s="282">
        <v>130</v>
      </c>
      <c r="I358" s="283"/>
      <c r="J358" s="284">
        <f>ROUND(I358*H358,2)</f>
        <v>0</v>
      </c>
      <c r="K358" s="280" t="s">
        <v>19</v>
      </c>
      <c r="L358" s="285"/>
      <c r="M358" s="286" t="s">
        <v>19</v>
      </c>
      <c r="N358" s="287" t="s">
        <v>43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461</v>
      </c>
      <c r="AT358" s="227" t="s">
        <v>300</v>
      </c>
      <c r="AU358" s="227" t="s">
        <v>81</v>
      </c>
      <c r="AY358" s="20" t="s">
        <v>214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79</v>
      </c>
      <c r="BK358" s="228">
        <f>ROUND(I358*H358,2)</f>
        <v>0</v>
      </c>
      <c r="BL358" s="20" t="s">
        <v>338</v>
      </c>
      <c r="BM358" s="227" t="s">
        <v>3187</v>
      </c>
    </row>
    <row r="359" s="13" customFormat="1">
      <c r="A359" s="13"/>
      <c r="B359" s="234"/>
      <c r="C359" s="235"/>
      <c r="D359" s="236" t="s">
        <v>225</v>
      </c>
      <c r="E359" s="237" t="s">
        <v>19</v>
      </c>
      <c r="F359" s="238" t="s">
        <v>3181</v>
      </c>
      <c r="G359" s="235"/>
      <c r="H359" s="239">
        <v>130</v>
      </c>
      <c r="I359" s="240"/>
      <c r="J359" s="235"/>
      <c r="K359" s="235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225</v>
      </c>
      <c r="AU359" s="245" t="s">
        <v>81</v>
      </c>
      <c r="AV359" s="13" t="s">
        <v>81</v>
      </c>
      <c r="AW359" s="13" t="s">
        <v>33</v>
      </c>
      <c r="AX359" s="13" t="s">
        <v>79</v>
      </c>
      <c r="AY359" s="245" t="s">
        <v>214</v>
      </c>
    </row>
    <row r="360" s="2" customFormat="1" ht="16.5" customHeight="1">
      <c r="A360" s="41"/>
      <c r="B360" s="42"/>
      <c r="C360" s="278" t="s">
        <v>1160</v>
      </c>
      <c r="D360" s="278" t="s">
        <v>300</v>
      </c>
      <c r="E360" s="279" t="s">
        <v>3188</v>
      </c>
      <c r="F360" s="280" t="s">
        <v>3189</v>
      </c>
      <c r="G360" s="281" t="s">
        <v>258</v>
      </c>
      <c r="H360" s="282">
        <v>1</v>
      </c>
      <c r="I360" s="283"/>
      <c r="J360" s="284">
        <f>ROUND(I360*H360,2)</f>
        <v>0</v>
      </c>
      <c r="K360" s="280" t="s">
        <v>19</v>
      </c>
      <c r="L360" s="285"/>
      <c r="M360" s="286" t="s">
        <v>19</v>
      </c>
      <c r="N360" s="287" t="s">
        <v>43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461</v>
      </c>
      <c r="AT360" s="227" t="s">
        <v>300</v>
      </c>
      <c r="AU360" s="227" t="s">
        <v>81</v>
      </c>
      <c r="AY360" s="20" t="s">
        <v>214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79</v>
      </c>
      <c r="BK360" s="228">
        <f>ROUND(I360*H360,2)</f>
        <v>0</v>
      </c>
      <c r="BL360" s="20" t="s">
        <v>338</v>
      </c>
      <c r="BM360" s="227" t="s">
        <v>3190</v>
      </c>
    </row>
    <row r="361" s="2" customFormat="1" ht="16.5" customHeight="1">
      <c r="A361" s="41"/>
      <c r="B361" s="42"/>
      <c r="C361" s="216" t="s">
        <v>1164</v>
      </c>
      <c r="D361" s="216" t="s">
        <v>216</v>
      </c>
      <c r="E361" s="217" t="s">
        <v>3191</v>
      </c>
      <c r="F361" s="218" t="s">
        <v>3192</v>
      </c>
      <c r="G361" s="219" t="s">
        <v>2229</v>
      </c>
      <c r="H361" s="220">
        <v>3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43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338</v>
      </c>
      <c r="AT361" s="227" t="s">
        <v>216</v>
      </c>
      <c r="AU361" s="227" t="s">
        <v>81</v>
      </c>
      <c r="AY361" s="20" t="s">
        <v>214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79</v>
      </c>
      <c r="BK361" s="228">
        <f>ROUND(I361*H361,2)</f>
        <v>0</v>
      </c>
      <c r="BL361" s="20" t="s">
        <v>338</v>
      </c>
      <c r="BM361" s="227" t="s">
        <v>3193</v>
      </c>
    </row>
    <row r="362" s="12" customFormat="1" ht="22.8" customHeight="1">
      <c r="A362" s="12"/>
      <c r="B362" s="200"/>
      <c r="C362" s="201"/>
      <c r="D362" s="202" t="s">
        <v>71</v>
      </c>
      <c r="E362" s="214" t="s">
        <v>3194</v>
      </c>
      <c r="F362" s="214" t="s">
        <v>3195</v>
      </c>
      <c r="G362" s="201"/>
      <c r="H362" s="201"/>
      <c r="I362" s="204"/>
      <c r="J362" s="215">
        <f>BK362</f>
        <v>0</v>
      </c>
      <c r="K362" s="201"/>
      <c r="L362" s="206"/>
      <c r="M362" s="207"/>
      <c r="N362" s="208"/>
      <c r="O362" s="208"/>
      <c r="P362" s="209">
        <f>SUM(P363:P364)</f>
        <v>0</v>
      </c>
      <c r="Q362" s="208"/>
      <c r="R362" s="209">
        <f>SUM(R363:R364)</f>
        <v>0</v>
      </c>
      <c r="S362" s="208"/>
      <c r="T362" s="210">
        <f>SUM(T363:T364)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1" t="s">
        <v>81</v>
      </c>
      <c r="AT362" s="212" t="s">
        <v>71</v>
      </c>
      <c r="AU362" s="212" t="s">
        <v>79</v>
      </c>
      <c r="AY362" s="211" t="s">
        <v>214</v>
      </c>
      <c r="BK362" s="213">
        <f>SUM(BK363:BK364)</f>
        <v>0</v>
      </c>
    </row>
    <row r="363" s="2" customFormat="1" ht="24.15" customHeight="1">
      <c r="A363" s="41"/>
      <c r="B363" s="42"/>
      <c r="C363" s="216" t="s">
        <v>1168</v>
      </c>
      <c r="D363" s="216" t="s">
        <v>216</v>
      </c>
      <c r="E363" s="217" t="s">
        <v>3196</v>
      </c>
      <c r="F363" s="218" t="s">
        <v>3197</v>
      </c>
      <c r="G363" s="219" t="s">
        <v>282</v>
      </c>
      <c r="H363" s="220">
        <v>1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43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3198</v>
      </c>
      <c r="AT363" s="227" t="s">
        <v>216</v>
      </c>
      <c r="AU363" s="227" t="s">
        <v>81</v>
      </c>
      <c r="AY363" s="20" t="s">
        <v>214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79</v>
      </c>
      <c r="BK363" s="228">
        <f>ROUND(I363*H363,2)</f>
        <v>0</v>
      </c>
      <c r="BL363" s="20" t="s">
        <v>3198</v>
      </c>
      <c r="BM363" s="227" t="s">
        <v>3199</v>
      </c>
    </row>
    <row r="364" s="2" customFormat="1" ht="24.15" customHeight="1">
      <c r="A364" s="41"/>
      <c r="B364" s="42"/>
      <c r="C364" s="216" t="s">
        <v>1175</v>
      </c>
      <c r="D364" s="216" t="s">
        <v>216</v>
      </c>
      <c r="E364" s="217" t="s">
        <v>3200</v>
      </c>
      <c r="F364" s="218" t="s">
        <v>3201</v>
      </c>
      <c r="G364" s="219" t="s">
        <v>282</v>
      </c>
      <c r="H364" s="220">
        <v>0.5</v>
      </c>
      <c r="I364" s="221"/>
      <c r="J364" s="222">
        <f>ROUND(I364*H364,2)</f>
        <v>0</v>
      </c>
      <c r="K364" s="218" t="s">
        <v>19</v>
      </c>
      <c r="L364" s="47"/>
      <c r="M364" s="300" t="s">
        <v>19</v>
      </c>
      <c r="N364" s="301" t="s">
        <v>43</v>
      </c>
      <c r="O364" s="298"/>
      <c r="P364" s="302">
        <f>O364*H364</f>
        <v>0</v>
      </c>
      <c r="Q364" s="302">
        <v>0</v>
      </c>
      <c r="R364" s="302">
        <f>Q364*H364</f>
        <v>0</v>
      </c>
      <c r="S364" s="302">
        <v>0</v>
      </c>
      <c r="T364" s="303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3198</v>
      </c>
      <c r="AT364" s="227" t="s">
        <v>216</v>
      </c>
      <c r="AU364" s="227" t="s">
        <v>81</v>
      </c>
      <c r="AY364" s="20" t="s">
        <v>214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79</v>
      </c>
      <c r="BK364" s="228">
        <f>ROUND(I364*H364,2)</f>
        <v>0</v>
      </c>
      <c r="BL364" s="20" t="s">
        <v>3198</v>
      </c>
      <c r="BM364" s="227" t="s">
        <v>3202</v>
      </c>
    </row>
    <row r="365" s="2" customFormat="1" ht="6.96" customHeight="1">
      <c r="A365" s="41"/>
      <c r="B365" s="62"/>
      <c r="C365" s="63"/>
      <c r="D365" s="63"/>
      <c r="E365" s="63"/>
      <c r="F365" s="63"/>
      <c r="G365" s="63"/>
      <c r="H365" s="63"/>
      <c r="I365" s="63"/>
      <c r="J365" s="63"/>
      <c r="K365" s="63"/>
      <c r="L365" s="47"/>
      <c r="M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</row>
  </sheetData>
  <sheetProtection sheet="1" autoFilter="0" formatColumns="0" formatRows="0" objects="1" scenarios="1" spinCount="100000" saltValue="c7m57F2uukMjlBpfcWevxjene0Wl5YQi5NCuSOpLAq2x5uI+dNIij0V0TqNiZf0y0DzHYgGBxHOdtybcF4Poeg==" hashValue="hpBSmC7kv1NaRadr5sorMMPOFhihnAxXyN/yMBILfZVmT1Jxv0fDDJ+OgoVVngTE5lI83QXdivv34lHHtXikoA==" algorithmName="SHA-512" password="CEE1"/>
  <autoFilter ref="C121:K3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8:H108"/>
    <mergeCell ref="E112:H112"/>
    <mergeCell ref="E110:H110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3203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ROUND(J100,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ROUND((SUM(BE100:BE206)),  2)</f>
        <v>0</v>
      </c>
      <c r="G37" s="41"/>
      <c r="H37" s="41"/>
      <c r="I37" s="161">
        <v>0.20999999999999999</v>
      </c>
      <c r="J37" s="160">
        <f>ROUND(((SUM(BE100:BE206))*I37),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ROUND((SUM(BF100:BF206)),  2)</f>
        <v>0</v>
      </c>
      <c r="G38" s="41"/>
      <c r="H38" s="41"/>
      <c r="I38" s="161">
        <v>0.14999999999999999</v>
      </c>
      <c r="J38" s="160">
        <f>ROUND(((SUM(BF100:BF206))*I38),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ROUND((SUM(BG100:BG206)),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ROUND((SUM(BH100:BH206)),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ROUND((SUM(BI100:BI206)),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D.1.SO01.4E.1-1.2 - Systém UKS elektroinstalace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3204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3205</v>
      </c>
      <c r="E69" s="186"/>
      <c r="F69" s="186"/>
      <c r="G69" s="186"/>
      <c r="H69" s="186"/>
      <c r="I69" s="186"/>
      <c r="J69" s="187">
        <f>J102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3206</v>
      </c>
      <c r="E70" s="186"/>
      <c r="F70" s="186"/>
      <c r="G70" s="186"/>
      <c r="H70" s="186"/>
      <c r="I70" s="186"/>
      <c r="J70" s="187">
        <f>J122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3207</v>
      </c>
      <c r="E71" s="186"/>
      <c r="F71" s="186"/>
      <c r="G71" s="186"/>
      <c r="H71" s="186"/>
      <c r="I71" s="186"/>
      <c r="J71" s="187">
        <f>J133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3208</v>
      </c>
      <c r="E72" s="186"/>
      <c r="F72" s="186"/>
      <c r="G72" s="186"/>
      <c r="H72" s="186"/>
      <c r="I72" s="186"/>
      <c r="J72" s="187">
        <f>J139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3209</v>
      </c>
      <c r="E73" s="186"/>
      <c r="F73" s="186"/>
      <c r="G73" s="186"/>
      <c r="H73" s="186"/>
      <c r="I73" s="186"/>
      <c r="J73" s="187">
        <f>J147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3210</v>
      </c>
      <c r="E74" s="186"/>
      <c r="F74" s="186"/>
      <c r="G74" s="186"/>
      <c r="H74" s="186"/>
      <c r="I74" s="186"/>
      <c r="J74" s="187">
        <f>J162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3211</v>
      </c>
      <c r="E75" s="186"/>
      <c r="F75" s="186"/>
      <c r="G75" s="186"/>
      <c r="H75" s="186"/>
      <c r="I75" s="186"/>
      <c r="J75" s="187">
        <f>J188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3212</v>
      </c>
      <c r="E76" s="186"/>
      <c r="F76" s="186"/>
      <c r="G76" s="186"/>
      <c r="H76" s="186"/>
      <c r="I76" s="186"/>
      <c r="J76" s="187">
        <f>J204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199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3" t="str">
        <f>E7</f>
        <v>SUPŠ Jihlava - Helenín - rekonstrukce DM (NEUZNATELNÉ NÁKLADY)</v>
      </c>
      <c r="F86" s="35"/>
      <c r="G86" s="35"/>
      <c r="H86" s="35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158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1" customFormat="1" ht="16.5" customHeight="1">
      <c r="B88" s="24"/>
      <c r="C88" s="25"/>
      <c r="D88" s="25"/>
      <c r="E88" s="173" t="s">
        <v>159</v>
      </c>
      <c r="F88" s="25"/>
      <c r="G88" s="25"/>
      <c r="H88" s="25"/>
      <c r="I88" s="25"/>
      <c r="J88" s="25"/>
      <c r="K88" s="25"/>
      <c r="L88" s="23"/>
    </row>
    <row r="89" s="1" customFormat="1" ht="12" customHeight="1">
      <c r="B89" s="24"/>
      <c r="C89" s="35" t="s">
        <v>160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317" t="s">
        <v>2712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2713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D.1.SO01.4E.1-1.2 - Systém UKS elektroinstalace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F16</f>
        <v>Jihlava - Helenín</v>
      </c>
      <c r="G94" s="43"/>
      <c r="H94" s="43"/>
      <c r="I94" s="35" t="s">
        <v>23</v>
      </c>
      <c r="J94" s="75" t="str">
        <f>IF(J16="","",J16)</f>
        <v>21. 2. 2023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5" t="s">
        <v>25</v>
      </c>
      <c r="D96" s="43"/>
      <c r="E96" s="43"/>
      <c r="F96" s="30" t="str">
        <f>E19</f>
        <v>Kraj Vysočina, Žižkova 57/1882, 58733 Jihlava</v>
      </c>
      <c r="G96" s="43"/>
      <c r="H96" s="43"/>
      <c r="I96" s="35" t="s">
        <v>31</v>
      </c>
      <c r="J96" s="39" t="str">
        <f>E25</f>
        <v>Obchodní projekt Jihlava, spol.s 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IF(E22="","",E22)</f>
        <v>Vyplň údaj</v>
      </c>
      <c r="G97" s="43"/>
      <c r="H97" s="43"/>
      <c r="I97" s="35" t="s">
        <v>34</v>
      </c>
      <c r="J97" s="39" t="str">
        <f>E28</f>
        <v xml:space="preserve"> 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200</v>
      </c>
      <c r="D99" s="192" t="s">
        <v>57</v>
      </c>
      <c r="E99" s="192" t="s">
        <v>53</v>
      </c>
      <c r="F99" s="192" t="s">
        <v>54</v>
      </c>
      <c r="G99" s="192" t="s">
        <v>201</v>
      </c>
      <c r="H99" s="192" t="s">
        <v>202</v>
      </c>
      <c r="I99" s="192" t="s">
        <v>203</v>
      </c>
      <c r="J99" s="192" t="s">
        <v>164</v>
      </c>
      <c r="K99" s="193" t="s">
        <v>204</v>
      </c>
      <c r="L99" s="194"/>
      <c r="M99" s="95" t="s">
        <v>19</v>
      </c>
      <c r="N99" s="96" t="s">
        <v>42</v>
      </c>
      <c r="O99" s="96" t="s">
        <v>205</v>
      </c>
      <c r="P99" s="96" t="s">
        <v>206</v>
      </c>
      <c r="Q99" s="96" t="s">
        <v>207</v>
      </c>
      <c r="R99" s="96" t="s">
        <v>208</v>
      </c>
      <c r="S99" s="96" t="s">
        <v>209</v>
      </c>
      <c r="T99" s="97" t="s">
        <v>210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211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</f>
        <v>0</v>
      </c>
      <c r="Q100" s="99"/>
      <c r="R100" s="197">
        <f>R101</f>
        <v>0.16617000000000001</v>
      </c>
      <c r="S100" s="99"/>
      <c r="T100" s="198">
        <f>T101</f>
        <v>2.4550000000000001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71</v>
      </c>
      <c r="AU100" s="20" t="s">
        <v>165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3213</v>
      </c>
      <c r="F101" s="203" t="s">
        <v>3214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P102+P122+P133+P139+P147+P162+P188+P204</f>
        <v>0</v>
      </c>
      <c r="Q101" s="208"/>
      <c r="R101" s="209">
        <f>R102+R122+R133+R139+R147+R162+R188+R204</f>
        <v>0.16617000000000001</v>
      </c>
      <c r="S101" s="208"/>
      <c r="T101" s="210">
        <f>T102+T122+T133+T139+T147+T162+T188+T204</f>
        <v>2.4550000000000001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71</v>
      </c>
      <c r="AU101" s="212" t="s">
        <v>72</v>
      </c>
      <c r="AY101" s="211" t="s">
        <v>214</v>
      </c>
      <c r="BK101" s="213">
        <f>BK102+BK122+BK133+BK139+BK147+BK162+BK188+BK204</f>
        <v>0</v>
      </c>
    </row>
    <row r="102" s="12" customFormat="1" ht="22.8" customHeight="1">
      <c r="A102" s="12"/>
      <c r="B102" s="200"/>
      <c r="C102" s="201"/>
      <c r="D102" s="202" t="s">
        <v>71</v>
      </c>
      <c r="E102" s="214" t="s">
        <v>3215</v>
      </c>
      <c r="F102" s="214" t="s">
        <v>3216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SUM(P103:P121)</f>
        <v>0</v>
      </c>
      <c r="Q102" s="208"/>
      <c r="R102" s="209">
        <f>SUM(R103:R121)</f>
        <v>0</v>
      </c>
      <c r="S102" s="208"/>
      <c r="T102" s="210">
        <f>SUM(T103:T121)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71</v>
      </c>
      <c r="AU102" s="212" t="s">
        <v>79</v>
      </c>
      <c r="AY102" s="211" t="s">
        <v>214</v>
      </c>
      <c r="BK102" s="213">
        <f>SUM(BK103:BK121)</f>
        <v>0</v>
      </c>
    </row>
    <row r="103" s="2" customFormat="1" ht="16.5" customHeight="1">
      <c r="A103" s="41"/>
      <c r="B103" s="42"/>
      <c r="C103" s="216" t="s">
        <v>79</v>
      </c>
      <c r="D103" s="216" t="s">
        <v>216</v>
      </c>
      <c r="E103" s="217" t="s">
        <v>3083</v>
      </c>
      <c r="F103" s="218" t="s">
        <v>3084</v>
      </c>
      <c r="G103" s="219" t="s">
        <v>274</v>
      </c>
      <c r="H103" s="220">
        <v>160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338</v>
      </c>
      <c r="AT103" s="227" t="s">
        <v>216</v>
      </c>
      <c r="AU103" s="227" t="s">
        <v>81</v>
      </c>
      <c r="AY103" s="20" t="s">
        <v>214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338</v>
      </c>
      <c r="BM103" s="227" t="s">
        <v>3217</v>
      </c>
    </row>
    <row r="104" s="2" customFormat="1" ht="16.5" customHeight="1">
      <c r="A104" s="41"/>
      <c r="B104" s="42"/>
      <c r="C104" s="278" t="s">
        <v>81</v>
      </c>
      <c r="D104" s="278" t="s">
        <v>300</v>
      </c>
      <c r="E104" s="279" t="s">
        <v>3218</v>
      </c>
      <c r="F104" s="280" t="s">
        <v>3219</v>
      </c>
      <c r="G104" s="281" t="s">
        <v>274</v>
      </c>
      <c r="H104" s="282">
        <v>120</v>
      </c>
      <c r="I104" s="283"/>
      <c r="J104" s="284">
        <f>ROUND(I104*H104,2)</f>
        <v>0</v>
      </c>
      <c r="K104" s="280" t="s">
        <v>19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1033</v>
      </c>
      <c r="AT104" s="227" t="s">
        <v>300</v>
      </c>
      <c r="AU104" s="227" t="s">
        <v>81</v>
      </c>
      <c r="AY104" s="20" t="s">
        <v>214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1033</v>
      </c>
      <c r="BM104" s="227" t="s">
        <v>3220</v>
      </c>
    </row>
    <row r="105" s="13" customFormat="1">
      <c r="A105" s="13"/>
      <c r="B105" s="234"/>
      <c r="C105" s="235"/>
      <c r="D105" s="236" t="s">
        <v>225</v>
      </c>
      <c r="E105" s="237" t="s">
        <v>19</v>
      </c>
      <c r="F105" s="238" t="s">
        <v>3221</v>
      </c>
      <c r="G105" s="235"/>
      <c r="H105" s="239">
        <v>120</v>
      </c>
      <c r="I105" s="240"/>
      <c r="J105" s="235"/>
      <c r="K105" s="235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225</v>
      </c>
      <c r="AU105" s="245" t="s">
        <v>81</v>
      </c>
      <c r="AV105" s="13" t="s">
        <v>81</v>
      </c>
      <c r="AW105" s="13" t="s">
        <v>33</v>
      </c>
      <c r="AX105" s="13" t="s">
        <v>79</v>
      </c>
      <c r="AY105" s="245" t="s">
        <v>214</v>
      </c>
    </row>
    <row r="106" s="2" customFormat="1" ht="16.5" customHeight="1">
      <c r="A106" s="41"/>
      <c r="B106" s="42"/>
      <c r="C106" s="278" t="s">
        <v>104</v>
      </c>
      <c r="D106" s="278" t="s">
        <v>300</v>
      </c>
      <c r="E106" s="279" t="s">
        <v>3086</v>
      </c>
      <c r="F106" s="280" t="s">
        <v>3087</v>
      </c>
      <c r="G106" s="281" t="s">
        <v>274</v>
      </c>
      <c r="H106" s="282">
        <v>40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1033</v>
      </c>
      <c r="AT106" s="227" t="s">
        <v>300</v>
      </c>
      <c r="AU106" s="227" t="s">
        <v>81</v>
      </c>
      <c r="AY106" s="20" t="s">
        <v>214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1033</v>
      </c>
      <c r="BM106" s="227" t="s">
        <v>3222</v>
      </c>
    </row>
    <row r="107" s="13" customFormat="1">
      <c r="A107" s="13"/>
      <c r="B107" s="234"/>
      <c r="C107" s="235"/>
      <c r="D107" s="236" t="s">
        <v>225</v>
      </c>
      <c r="E107" s="237" t="s">
        <v>19</v>
      </c>
      <c r="F107" s="238" t="s">
        <v>3223</v>
      </c>
      <c r="G107" s="235"/>
      <c r="H107" s="239">
        <v>40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225</v>
      </c>
      <c r="AU107" s="245" t="s">
        <v>81</v>
      </c>
      <c r="AV107" s="13" t="s">
        <v>81</v>
      </c>
      <c r="AW107" s="13" t="s">
        <v>33</v>
      </c>
      <c r="AX107" s="13" t="s">
        <v>79</v>
      </c>
      <c r="AY107" s="245" t="s">
        <v>214</v>
      </c>
    </row>
    <row r="108" s="2" customFormat="1" ht="24.15" customHeight="1">
      <c r="A108" s="41"/>
      <c r="B108" s="42"/>
      <c r="C108" s="216" t="s">
        <v>221</v>
      </c>
      <c r="D108" s="216" t="s">
        <v>216</v>
      </c>
      <c r="E108" s="217" t="s">
        <v>3224</v>
      </c>
      <c r="F108" s="218" t="s">
        <v>3225</v>
      </c>
      <c r="G108" s="219" t="s">
        <v>274</v>
      </c>
      <c r="H108" s="220">
        <v>90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683</v>
      </c>
      <c r="AT108" s="227" t="s">
        <v>216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683</v>
      </c>
      <c r="BM108" s="227" t="s">
        <v>3226</v>
      </c>
    </row>
    <row r="109" s="2" customFormat="1" ht="16.5" customHeight="1">
      <c r="A109" s="41"/>
      <c r="B109" s="42"/>
      <c r="C109" s="278" t="s">
        <v>247</v>
      </c>
      <c r="D109" s="278" t="s">
        <v>300</v>
      </c>
      <c r="E109" s="279" t="s">
        <v>3227</v>
      </c>
      <c r="F109" s="280" t="s">
        <v>3228</v>
      </c>
      <c r="G109" s="281" t="s">
        <v>274</v>
      </c>
      <c r="H109" s="282">
        <v>90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1033</v>
      </c>
      <c r="AT109" s="227" t="s">
        <v>300</v>
      </c>
      <c r="AU109" s="227" t="s">
        <v>81</v>
      </c>
      <c r="AY109" s="20" t="s">
        <v>214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79</v>
      </c>
      <c r="BK109" s="228">
        <f>ROUND(I109*H109,2)</f>
        <v>0</v>
      </c>
      <c r="BL109" s="20" t="s">
        <v>1033</v>
      </c>
      <c r="BM109" s="227" t="s">
        <v>3229</v>
      </c>
    </row>
    <row r="110" s="13" customFormat="1">
      <c r="A110" s="13"/>
      <c r="B110" s="234"/>
      <c r="C110" s="235"/>
      <c r="D110" s="236" t="s">
        <v>225</v>
      </c>
      <c r="E110" s="237" t="s">
        <v>19</v>
      </c>
      <c r="F110" s="238" t="s">
        <v>3230</v>
      </c>
      <c r="G110" s="235"/>
      <c r="H110" s="239">
        <v>90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225</v>
      </c>
      <c r="AU110" s="245" t="s">
        <v>81</v>
      </c>
      <c r="AV110" s="13" t="s">
        <v>81</v>
      </c>
      <c r="AW110" s="13" t="s">
        <v>33</v>
      </c>
      <c r="AX110" s="13" t="s">
        <v>79</v>
      </c>
      <c r="AY110" s="245" t="s">
        <v>214</v>
      </c>
    </row>
    <row r="111" s="2" customFormat="1" ht="24.15" customHeight="1">
      <c r="A111" s="41"/>
      <c r="B111" s="42"/>
      <c r="C111" s="216" t="s">
        <v>255</v>
      </c>
      <c r="D111" s="216" t="s">
        <v>216</v>
      </c>
      <c r="E111" s="217" t="s">
        <v>3224</v>
      </c>
      <c r="F111" s="218" t="s">
        <v>3225</v>
      </c>
      <c r="G111" s="219" t="s">
        <v>274</v>
      </c>
      <c r="H111" s="220">
        <v>18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683</v>
      </c>
      <c r="AT111" s="227" t="s">
        <v>216</v>
      </c>
      <c r="AU111" s="227" t="s">
        <v>81</v>
      </c>
      <c r="AY111" s="20" t="s">
        <v>214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683</v>
      </c>
      <c r="BM111" s="227" t="s">
        <v>3231</v>
      </c>
    </row>
    <row r="112" s="2" customFormat="1" ht="16.5" customHeight="1">
      <c r="A112" s="41"/>
      <c r="B112" s="42"/>
      <c r="C112" s="278" t="s">
        <v>261</v>
      </c>
      <c r="D112" s="278" t="s">
        <v>300</v>
      </c>
      <c r="E112" s="279" t="s">
        <v>3232</v>
      </c>
      <c r="F112" s="280" t="s">
        <v>3233</v>
      </c>
      <c r="G112" s="281" t="s">
        <v>274</v>
      </c>
      <c r="H112" s="282">
        <v>18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1033</v>
      </c>
      <c r="AT112" s="227" t="s">
        <v>300</v>
      </c>
      <c r="AU112" s="227" t="s">
        <v>81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1033</v>
      </c>
      <c r="BM112" s="227" t="s">
        <v>3234</v>
      </c>
    </row>
    <row r="113" s="13" customFormat="1">
      <c r="A113" s="13"/>
      <c r="B113" s="234"/>
      <c r="C113" s="235"/>
      <c r="D113" s="236" t="s">
        <v>225</v>
      </c>
      <c r="E113" s="237" t="s">
        <v>19</v>
      </c>
      <c r="F113" s="238" t="s">
        <v>3235</v>
      </c>
      <c r="G113" s="235"/>
      <c r="H113" s="239">
        <v>18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225</v>
      </c>
      <c r="AU113" s="245" t="s">
        <v>81</v>
      </c>
      <c r="AV113" s="13" t="s">
        <v>81</v>
      </c>
      <c r="AW113" s="13" t="s">
        <v>33</v>
      </c>
      <c r="AX113" s="13" t="s">
        <v>79</v>
      </c>
      <c r="AY113" s="245" t="s">
        <v>214</v>
      </c>
    </row>
    <row r="114" s="2" customFormat="1" ht="16.5" customHeight="1">
      <c r="A114" s="41"/>
      <c r="B114" s="42"/>
      <c r="C114" s="278" t="s">
        <v>266</v>
      </c>
      <c r="D114" s="278" t="s">
        <v>300</v>
      </c>
      <c r="E114" s="279" t="s">
        <v>3236</v>
      </c>
      <c r="F114" s="280" t="s">
        <v>3237</v>
      </c>
      <c r="G114" s="281" t="s">
        <v>274</v>
      </c>
      <c r="H114" s="282">
        <v>18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1033</v>
      </c>
      <c r="AT114" s="227" t="s">
        <v>300</v>
      </c>
      <c r="AU114" s="227" t="s">
        <v>81</v>
      </c>
      <c r="AY114" s="20" t="s">
        <v>214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1033</v>
      </c>
      <c r="BM114" s="227" t="s">
        <v>3238</v>
      </c>
    </row>
    <row r="115" s="13" customFormat="1">
      <c r="A115" s="13"/>
      <c r="B115" s="234"/>
      <c r="C115" s="235"/>
      <c r="D115" s="236" t="s">
        <v>225</v>
      </c>
      <c r="E115" s="237" t="s">
        <v>19</v>
      </c>
      <c r="F115" s="238" t="s">
        <v>3235</v>
      </c>
      <c r="G115" s="235"/>
      <c r="H115" s="239">
        <v>18</v>
      </c>
      <c r="I115" s="240"/>
      <c r="J115" s="235"/>
      <c r="K115" s="235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225</v>
      </c>
      <c r="AU115" s="245" t="s">
        <v>81</v>
      </c>
      <c r="AV115" s="13" t="s">
        <v>81</v>
      </c>
      <c r="AW115" s="13" t="s">
        <v>33</v>
      </c>
      <c r="AX115" s="13" t="s">
        <v>79</v>
      </c>
      <c r="AY115" s="245" t="s">
        <v>214</v>
      </c>
    </row>
    <row r="116" s="2" customFormat="1" ht="16.5" customHeight="1">
      <c r="A116" s="41"/>
      <c r="B116" s="42"/>
      <c r="C116" s="278" t="s">
        <v>271</v>
      </c>
      <c r="D116" s="278" t="s">
        <v>300</v>
      </c>
      <c r="E116" s="279" t="s">
        <v>3239</v>
      </c>
      <c r="F116" s="280" t="s">
        <v>3240</v>
      </c>
      <c r="G116" s="281" t="s">
        <v>2082</v>
      </c>
      <c r="H116" s="282">
        <v>1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1033</v>
      </c>
      <c r="AT116" s="227" t="s">
        <v>300</v>
      </c>
      <c r="AU116" s="227" t="s">
        <v>81</v>
      </c>
      <c r="AY116" s="20" t="s">
        <v>214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1033</v>
      </c>
      <c r="BM116" s="227" t="s">
        <v>3241</v>
      </c>
    </row>
    <row r="117" s="2" customFormat="1" ht="16.5" customHeight="1">
      <c r="A117" s="41"/>
      <c r="B117" s="42"/>
      <c r="C117" s="278" t="s">
        <v>279</v>
      </c>
      <c r="D117" s="278" t="s">
        <v>300</v>
      </c>
      <c r="E117" s="279" t="s">
        <v>3242</v>
      </c>
      <c r="F117" s="280" t="s">
        <v>3243</v>
      </c>
      <c r="G117" s="281" t="s">
        <v>2082</v>
      </c>
      <c r="H117" s="282">
        <v>1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1033</v>
      </c>
      <c r="AT117" s="227" t="s">
        <v>300</v>
      </c>
      <c r="AU117" s="227" t="s">
        <v>81</v>
      </c>
      <c r="AY117" s="20" t="s">
        <v>214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1033</v>
      </c>
      <c r="BM117" s="227" t="s">
        <v>3244</v>
      </c>
    </row>
    <row r="118" s="2" customFormat="1" ht="16.5" customHeight="1">
      <c r="A118" s="41"/>
      <c r="B118" s="42"/>
      <c r="C118" s="278" t="s">
        <v>299</v>
      </c>
      <c r="D118" s="278" t="s">
        <v>300</v>
      </c>
      <c r="E118" s="279" t="s">
        <v>3245</v>
      </c>
      <c r="F118" s="280" t="s">
        <v>3246</v>
      </c>
      <c r="G118" s="281" t="s">
        <v>2082</v>
      </c>
      <c r="H118" s="282">
        <v>10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1033</v>
      </c>
      <c r="AT118" s="227" t="s">
        <v>300</v>
      </c>
      <c r="AU118" s="227" t="s">
        <v>81</v>
      </c>
      <c r="AY118" s="20" t="s">
        <v>214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1033</v>
      </c>
      <c r="BM118" s="227" t="s">
        <v>3247</v>
      </c>
    </row>
    <row r="119" s="2" customFormat="1" ht="16.5" customHeight="1">
      <c r="A119" s="41"/>
      <c r="B119" s="42"/>
      <c r="C119" s="278" t="s">
        <v>305</v>
      </c>
      <c r="D119" s="278" t="s">
        <v>300</v>
      </c>
      <c r="E119" s="279" t="s">
        <v>3248</v>
      </c>
      <c r="F119" s="280" t="s">
        <v>3249</v>
      </c>
      <c r="G119" s="281" t="s">
        <v>2082</v>
      </c>
      <c r="H119" s="282">
        <v>3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1033</v>
      </c>
      <c r="AT119" s="227" t="s">
        <v>300</v>
      </c>
      <c r="AU119" s="227" t="s">
        <v>81</v>
      </c>
      <c r="AY119" s="20" t="s">
        <v>214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1033</v>
      </c>
      <c r="BM119" s="227" t="s">
        <v>3250</v>
      </c>
    </row>
    <row r="120" s="2" customFormat="1" ht="16.5" customHeight="1">
      <c r="A120" s="41"/>
      <c r="B120" s="42"/>
      <c r="C120" s="278" t="s">
        <v>319</v>
      </c>
      <c r="D120" s="278" t="s">
        <v>300</v>
      </c>
      <c r="E120" s="279" t="s">
        <v>3251</v>
      </c>
      <c r="F120" s="280" t="s">
        <v>3252</v>
      </c>
      <c r="G120" s="281" t="s">
        <v>2082</v>
      </c>
      <c r="H120" s="282">
        <v>2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1033</v>
      </c>
      <c r="AT120" s="227" t="s">
        <v>300</v>
      </c>
      <c r="AU120" s="227" t="s">
        <v>81</v>
      </c>
      <c r="AY120" s="20" t="s">
        <v>214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1033</v>
      </c>
      <c r="BM120" s="227" t="s">
        <v>3253</v>
      </c>
    </row>
    <row r="121" s="2" customFormat="1" ht="16.5" customHeight="1">
      <c r="A121" s="41"/>
      <c r="B121" s="42"/>
      <c r="C121" s="278" t="s">
        <v>324</v>
      </c>
      <c r="D121" s="278" t="s">
        <v>300</v>
      </c>
      <c r="E121" s="279" t="s">
        <v>3254</v>
      </c>
      <c r="F121" s="280" t="s">
        <v>3255</v>
      </c>
      <c r="G121" s="281" t="s">
        <v>2082</v>
      </c>
      <c r="H121" s="282">
        <v>20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1033</v>
      </c>
      <c r="AT121" s="227" t="s">
        <v>300</v>
      </c>
      <c r="AU121" s="227" t="s">
        <v>81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1033</v>
      </c>
      <c r="BM121" s="227" t="s">
        <v>3256</v>
      </c>
    </row>
    <row r="122" s="12" customFormat="1" ht="22.8" customHeight="1">
      <c r="A122" s="12"/>
      <c r="B122" s="200"/>
      <c r="C122" s="201"/>
      <c r="D122" s="202" t="s">
        <v>71</v>
      </c>
      <c r="E122" s="214" t="s">
        <v>3257</v>
      </c>
      <c r="F122" s="214" t="s">
        <v>3258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SUM(P123:P132)</f>
        <v>0</v>
      </c>
      <c r="Q122" s="208"/>
      <c r="R122" s="209">
        <f>SUM(R123:R132)</f>
        <v>0</v>
      </c>
      <c r="S122" s="208"/>
      <c r="T122" s="210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81</v>
      </c>
      <c r="AT122" s="212" t="s">
        <v>71</v>
      </c>
      <c r="AU122" s="212" t="s">
        <v>79</v>
      </c>
      <c r="AY122" s="211" t="s">
        <v>214</v>
      </c>
      <c r="BK122" s="213">
        <f>SUM(BK123:BK132)</f>
        <v>0</v>
      </c>
    </row>
    <row r="123" s="2" customFormat="1" ht="21.75" customHeight="1">
      <c r="A123" s="41"/>
      <c r="B123" s="42"/>
      <c r="C123" s="216" t="s">
        <v>8</v>
      </c>
      <c r="D123" s="216" t="s">
        <v>216</v>
      </c>
      <c r="E123" s="217" t="s">
        <v>2925</v>
      </c>
      <c r="F123" s="218" t="s">
        <v>2926</v>
      </c>
      <c r="G123" s="219" t="s">
        <v>258</v>
      </c>
      <c r="H123" s="220">
        <v>85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338</v>
      </c>
      <c r="AT123" s="227" t="s">
        <v>216</v>
      </c>
      <c r="AU123" s="227" t="s">
        <v>81</v>
      </c>
      <c r="AY123" s="20" t="s">
        <v>214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338</v>
      </c>
      <c r="BM123" s="227" t="s">
        <v>3259</v>
      </c>
    </row>
    <row r="124" s="2" customFormat="1" ht="16.5" customHeight="1">
      <c r="A124" s="41"/>
      <c r="B124" s="42"/>
      <c r="C124" s="278" t="s">
        <v>338</v>
      </c>
      <c r="D124" s="278" t="s">
        <v>300</v>
      </c>
      <c r="E124" s="279" t="s">
        <v>3260</v>
      </c>
      <c r="F124" s="280" t="s">
        <v>3261</v>
      </c>
      <c r="G124" s="281" t="s">
        <v>2082</v>
      </c>
      <c r="H124" s="282">
        <v>10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1033</v>
      </c>
      <c r="AT124" s="227" t="s">
        <v>300</v>
      </c>
      <c r="AU124" s="227" t="s">
        <v>81</v>
      </c>
      <c r="AY124" s="20" t="s">
        <v>214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1033</v>
      </c>
      <c r="BM124" s="227" t="s">
        <v>3262</v>
      </c>
    </row>
    <row r="125" s="13" customFormat="1">
      <c r="A125" s="13"/>
      <c r="B125" s="234"/>
      <c r="C125" s="235"/>
      <c r="D125" s="236" t="s">
        <v>225</v>
      </c>
      <c r="E125" s="237" t="s">
        <v>19</v>
      </c>
      <c r="F125" s="238" t="s">
        <v>3263</v>
      </c>
      <c r="G125" s="235"/>
      <c r="H125" s="239">
        <v>10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225</v>
      </c>
      <c r="AU125" s="245" t="s">
        <v>81</v>
      </c>
      <c r="AV125" s="13" t="s">
        <v>81</v>
      </c>
      <c r="AW125" s="13" t="s">
        <v>33</v>
      </c>
      <c r="AX125" s="13" t="s">
        <v>79</v>
      </c>
      <c r="AY125" s="245" t="s">
        <v>214</v>
      </c>
    </row>
    <row r="126" s="2" customFormat="1" ht="16.5" customHeight="1">
      <c r="A126" s="41"/>
      <c r="B126" s="42"/>
      <c r="C126" s="278" t="s">
        <v>345</v>
      </c>
      <c r="D126" s="278" t="s">
        <v>300</v>
      </c>
      <c r="E126" s="279" t="s">
        <v>3264</v>
      </c>
      <c r="F126" s="280" t="s">
        <v>3265</v>
      </c>
      <c r="G126" s="281" t="s">
        <v>2082</v>
      </c>
      <c r="H126" s="282">
        <v>75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1033</v>
      </c>
      <c r="AT126" s="227" t="s">
        <v>300</v>
      </c>
      <c r="AU126" s="227" t="s">
        <v>81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1033</v>
      </c>
      <c r="BM126" s="227" t="s">
        <v>3266</v>
      </c>
    </row>
    <row r="127" s="13" customFormat="1">
      <c r="A127" s="13"/>
      <c r="B127" s="234"/>
      <c r="C127" s="235"/>
      <c r="D127" s="236" t="s">
        <v>225</v>
      </c>
      <c r="E127" s="237" t="s">
        <v>19</v>
      </c>
      <c r="F127" s="238" t="s">
        <v>3267</v>
      </c>
      <c r="G127" s="235"/>
      <c r="H127" s="239">
        <v>75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225</v>
      </c>
      <c r="AU127" s="245" t="s">
        <v>81</v>
      </c>
      <c r="AV127" s="13" t="s">
        <v>81</v>
      </c>
      <c r="AW127" s="13" t="s">
        <v>33</v>
      </c>
      <c r="AX127" s="13" t="s">
        <v>79</v>
      </c>
      <c r="AY127" s="245" t="s">
        <v>214</v>
      </c>
    </row>
    <row r="128" s="2" customFormat="1" ht="21.75" customHeight="1">
      <c r="A128" s="41"/>
      <c r="B128" s="42"/>
      <c r="C128" s="216" t="s">
        <v>352</v>
      </c>
      <c r="D128" s="216" t="s">
        <v>216</v>
      </c>
      <c r="E128" s="217" t="s">
        <v>3268</v>
      </c>
      <c r="F128" s="218" t="s">
        <v>3269</v>
      </c>
      <c r="G128" s="219" t="s">
        <v>258</v>
      </c>
      <c r="H128" s="220">
        <v>77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338</v>
      </c>
      <c r="AT128" s="227" t="s">
        <v>216</v>
      </c>
      <c r="AU128" s="227" t="s">
        <v>81</v>
      </c>
      <c r="AY128" s="20" t="s">
        <v>214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338</v>
      </c>
      <c r="BM128" s="227" t="s">
        <v>3270</v>
      </c>
    </row>
    <row r="129" s="2" customFormat="1" ht="16.5" customHeight="1">
      <c r="A129" s="41"/>
      <c r="B129" s="42"/>
      <c r="C129" s="278" t="s">
        <v>366</v>
      </c>
      <c r="D129" s="278" t="s">
        <v>300</v>
      </c>
      <c r="E129" s="279" t="s">
        <v>3271</v>
      </c>
      <c r="F129" s="280" t="s">
        <v>3272</v>
      </c>
      <c r="G129" s="281" t="s">
        <v>2082</v>
      </c>
      <c r="H129" s="282">
        <v>65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1033</v>
      </c>
      <c r="AT129" s="227" t="s">
        <v>300</v>
      </c>
      <c r="AU129" s="227" t="s">
        <v>81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1033</v>
      </c>
      <c r="BM129" s="227" t="s">
        <v>3273</v>
      </c>
    </row>
    <row r="130" s="13" customFormat="1">
      <c r="A130" s="13"/>
      <c r="B130" s="234"/>
      <c r="C130" s="235"/>
      <c r="D130" s="236" t="s">
        <v>225</v>
      </c>
      <c r="E130" s="237" t="s">
        <v>19</v>
      </c>
      <c r="F130" s="238" t="s">
        <v>3274</v>
      </c>
      <c r="G130" s="235"/>
      <c r="H130" s="239">
        <v>65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225</v>
      </c>
      <c r="AU130" s="245" t="s">
        <v>81</v>
      </c>
      <c r="AV130" s="13" t="s">
        <v>81</v>
      </c>
      <c r="AW130" s="13" t="s">
        <v>33</v>
      </c>
      <c r="AX130" s="13" t="s">
        <v>79</v>
      </c>
      <c r="AY130" s="245" t="s">
        <v>214</v>
      </c>
    </row>
    <row r="131" s="2" customFormat="1" ht="16.5" customHeight="1">
      <c r="A131" s="41"/>
      <c r="B131" s="42"/>
      <c r="C131" s="278" t="s">
        <v>373</v>
      </c>
      <c r="D131" s="278" t="s">
        <v>300</v>
      </c>
      <c r="E131" s="279" t="s">
        <v>3275</v>
      </c>
      <c r="F131" s="280" t="s">
        <v>3276</v>
      </c>
      <c r="G131" s="281" t="s">
        <v>2082</v>
      </c>
      <c r="H131" s="282">
        <v>12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1033</v>
      </c>
      <c r="AT131" s="227" t="s">
        <v>300</v>
      </c>
      <c r="AU131" s="227" t="s">
        <v>81</v>
      </c>
      <c r="AY131" s="20" t="s">
        <v>214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1033</v>
      </c>
      <c r="BM131" s="227" t="s">
        <v>3277</v>
      </c>
    </row>
    <row r="132" s="13" customFormat="1">
      <c r="A132" s="13"/>
      <c r="B132" s="234"/>
      <c r="C132" s="235"/>
      <c r="D132" s="236" t="s">
        <v>225</v>
      </c>
      <c r="E132" s="237" t="s">
        <v>19</v>
      </c>
      <c r="F132" s="238" t="s">
        <v>3278</v>
      </c>
      <c r="G132" s="235"/>
      <c r="H132" s="239">
        <v>12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225</v>
      </c>
      <c r="AU132" s="245" t="s">
        <v>81</v>
      </c>
      <c r="AV132" s="13" t="s">
        <v>81</v>
      </c>
      <c r="AW132" s="13" t="s">
        <v>33</v>
      </c>
      <c r="AX132" s="13" t="s">
        <v>79</v>
      </c>
      <c r="AY132" s="245" t="s">
        <v>214</v>
      </c>
    </row>
    <row r="133" s="12" customFormat="1" ht="22.8" customHeight="1">
      <c r="A133" s="12"/>
      <c r="B133" s="200"/>
      <c r="C133" s="201"/>
      <c r="D133" s="202" t="s">
        <v>71</v>
      </c>
      <c r="E133" s="214" t="s">
        <v>3279</v>
      </c>
      <c r="F133" s="214" t="s">
        <v>3280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SUM(P134:P138)</f>
        <v>0</v>
      </c>
      <c r="Q133" s="208"/>
      <c r="R133" s="209">
        <f>SUM(R134:R138)</f>
        <v>0.0048000000000000004</v>
      </c>
      <c r="S133" s="208"/>
      <c r="T133" s="210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81</v>
      </c>
      <c r="AT133" s="212" t="s">
        <v>71</v>
      </c>
      <c r="AU133" s="212" t="s">
        <v>79</v>
      </c>
      <c r="AY133" s="211" t="s">
        <v>214</v>
      </c>
      <c r="BK133" s="213">
        <f>SUM(BK134:BK138)</f>
        <v>0</v>
      </c>
    </row>
    <row r="134" s="2" customFormat="1" ht="24.15" customHeight="1">
      <c r="A134" s="41"/>
      <c r="B134" s="42"/>
      <c r="C134" s="216" t="s">
        <v>7</v>
      </c>
      <c r="D134" s="216" t="s">
        <v>216</v>
      </c>
      <c r="E134" s="217" t="s">
        <v>3281</v>
      </c>
      <c r="F134" s="218" t="s">
        <v>3282</v>
      </c>
      <c r="G134" s="219" t="s">
        <v>258</v>
      </c>
      <c r="H134" s="220">
        <v>60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683</v>
      </c>
      <c r="AT134" s="227" t="s">
        <v>216</v>
      </c>
      <c r="AU134" s="227" t="s">
        <v>81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683</v>
      </c>
      <c r="BM134" s="227" t="s">
        <v>3283</v>
      </c>
    </row>
    <row r="135" s="2" customFormat="1" ht="16.5" customHeight="1">
      <c r="A135" s="41"/>
      <c r="B135" s="42"/>
      <c r="C135" s="278" t="s">
        <v>383</v>
      </c>
      <c r="D135" s="278" t="s">
        <v>300</v>
      </c>
      <c r="E135" s="279" t="s">
        <v>3284</v>
      </c>
      <c r="F135" s="280" t="s">
        <v>3285</v>
      </c>
      <c r="G135" s="281" t="s">
        <v>258</v>
      </c>
      <c r="H135" s="282">
        <v>30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43</v>
      </c>
      <c r="O135" s="87"/>
      <c r="P135" s="225">
        <f>O135*H135</f>
        <v>0</v>
      </c>
      <c r="Q135" s="225">
        <v>5.0000000000000002E-05</v>
      </c>
      <c r="R135" s="225">
        <f>Q135*H135</f>
        <v>0.0015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2623</v>
      </c>
      <c r="AT135" s="227" t="s">
        <v>300</v>
      </c>
      <c r="AU135" s="227" t="s">
        <v>81</v>
      </c>
      <c r="AY135" s="20" t="s">
        <v>214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683</v>
      </c>
      <c r="BM135" s="227" t="s">
        <v>3286</v>
      </c>
    </row>
    <row r="136" s="13" customFormat="1">
      <c r="A136" s="13"/>
      <c r="B136" s="234"/>
      <c r="C136" s="235"/>
      <c r="D136" s="236" t="s">
        <v>225</v>
      </c>
      <c r="E136" s="237" t="s">
        <v>19</v>
      </c>
      <c r="F136" s="238" t="s">
        <v>3287</v>
      </c>
      <c r="G136" s="235"/>
      <c r="H136" s="239">
        <v>30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81</v>
      </c>
      <c r="AV136" s="13" t="s">
        <v>81</v>
      </c>
      <c r="AW136" s="13" t="s">
        <v>33</v>
      </c>
      <c r="AX136" s="13" t="s">
        <v>79</v>
      </c>
      <c r="AY136" s="245" t="s">
        <v>214</v>
      </c>
    </row>
    <row r="137" s="2" customFormat="1" ht="16.5" customHeight="1">
      <c r="A137" s="41"/>
      <c r="B137" s="42"/>
      <c r="C137" s="278" t="s">
        <v>390</v>
      </c>
      <c r="D137" s="278" t="s">
        <v>300</v>
      </c>
      <c r="E137" s="279" t="s">
        <v>3288</v>
      </c>
      <c r="F137" s="280" t="s">
        <v>3289</v>
      </c>
      <c r="G137" s="281" t="s">
        <v>258</v>
      </c>
      <c r="H137" s="282">
        <v>30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43</v>
      </c>
      <c r="O137" s="87"/>
      <c r="P137" s="225">
        <f>O137*H137</f>
        <v>0</v>
      </c>
      <c r="Q137" s="225">
        <v>0.00011</v>
      </c>
      <c r="R137" s="225">
        <f>Q137*H137</f>
        <v>0.0033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2623</v>
      </c>
      <c r="AT137" s="227" t="s">
        <v>300</v>
      </c>
      <c r="AU137" s="227" t="s">
        <v>81</v>
      </c>
      <c r="AY137" s="20" t="s">
        <v>214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683</v>
      </c>
      <c r="BM137" s="227" t="s">
        <v>3290</v>
      </c>
    </row>
    <row r="138" s="13" customFormat="1">
      <c r="A138" s="13"/>
      <c r="B138" s="234"/>
      <c r="C138" s="235"/>
      <c r="D138" s="236" t="s">
        <v>225</v>
      </c>
      <c r="E138" s="237" t="s">
        <v>19</v>
      </c>
      <c r="F138" s="238" t="s">
        <v>3287</v>
      </c>
      <c r="G138" s="235"/>
      <c r="H138" s="239">
        <v>30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225</v>
      </c>
      <c r="AU138" s="245" t="s">
        <v>81</v>
      </c>
      <c r="AV138" s="13" t="s">
        <v>81</v>
      </c>
      <c r="AW138" s="13" t="s">
        <v>33</v>
      </c>
      <c r="AX138" s="13" t="s">
        <v>79</v>
      </c>
      <c r="AY138" s="245" t="s">
        <v>214</v>
      </c>
    </row>
    <row r="139" s="12" customFormat="1" ht="22.8" customHeight="1">
      <c r="A139" s="12"/>
      <c r="B139" s="200"/>
      <c r="C139" s="201"/>
      <c r="D139" s="202" t="s">
        <v>71</v>
      </c>
      <c r="E139" s="214" t="s">
        <v>3291</v>
      </c>
      <c r="F139" s="214" t="s">
        <v>3292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SUM(P140:P146)</f>
        <v>0</v>
      </c>
      <c r="Q139" s="208"/>
      <c r="R139" s="209">
        <f>SUM(R140:R146)</f>
        <v>0</v>
      </c>
      <c r="S139" s="208"/>
      <c r="T139" s="210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71</v>
      </c>
      <c r="AU139" s="212" t="s">
        <v>79</v>
      </c>
      <c r="AY139" s="211" t="s">
        <v>214</v>
      </c>
      <c r="BK139" s="213">
        <f>SUM(BK140:BK146)</f>
        <v>0</v>
      </c>
    </row>
    <row r="140" s="2" customFormat="1" ht="16.5" customHeight="1">
      <c r="A140" s="41"/>
      <c r="B140" s="42"/>
      <c r="C140" s="216" t="s">
        <v>399</v>
      </c>
      <c r="D140" s="216" t="s">
        <v>216</v>
      </c>
      <c r="E140" s="217" t="s">
        <v>3108</v>
      </c>
      <c r="F140" s="218" t="s">
        <v>3109</v>
      </c>
      <c r="G140" s="219" t="s">
        <v>274</v>
      </c>
      <c r="H140" s="220">
        <v>880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338</v>
      </c>
      <c r="AT140" s="227" t="s">
        <v>216</v>
      </c>
      <c r="AU140" s="227" t="s">
        <v>81</v>
      </c>
      <c r="AY140" s="20" t="s">
        <v>214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79</v>
      </c>
      <c r="BK140" s="228">
        <f>ROUND(I140*H140,2)</f>
        <v>0</v>
      </c>
      <c r="BL140" s="20" t="s">
        <v>338</v>
      </c>
      <c r="BM140" s="227" t="s">
        <v>3293</v>
      </c>
    </row>
    <row r="141" s="2" customFormat="1" ht="16.5" customHeight="1">
      <c r="A141" s="41"/>
      <c r="B141" s="42"/>
      <c r="C141" s="278" t="s">
        <v>406</v>
      </c>
      <c r="D141" s="278" t="s">
        <v>300</v>
      </c>
      <c r="E141" s="279" t="s">
        <v>3294</v>
      </c>
      <c r="F141" s="280" t="s">
        <v>3295</v>
      </c>
      <c r="G141" s="281" t="s">
        <v>274</v>
      </c>
      <c r="H141" s="282">
        <v>500</v>
      </c>
      <c r="I141" s="283"/>
      <c r="J141" s="284">
        <f>ROUND(I141*H141,2)</f>
        <v>0</v>
      </c>
      <c r="K141" s="280" t="s">
        <v>19</v>
      </c>
      <c r="L141" s="285"/>
      <c r="M141" s="286" t="s">
        <v>19</v>
      </c>
      <c r="N141" s="287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1033</v>
      </c>
      <c r="AT141" s="227" t="s">
        <v>300</v>
      </c>
      <c r="AU141" s="227" t="s">
        <v>81</v>
      </c>
      <c r="AY141" s="20" t="s">
        <v>214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79</v>
      </c>
      <c r="BK141" s="228">
        <f>ROUND(I141*H141,2)</f>
        <v>0</v>
      </c>
      <c r="BL141" s="20" t="s">
        <v>1033</v>
      </c>
      <c r="BM141" s="227" t="s">
        <v>3296</v>
      </c>
    </row>
    <row r="142" s="13" customFormat="1">
      <c r="A142" s="13"/>
      <c r="B142" s="234"/>
      <c r="C142" s="235"/>
      <c r="D142" s="236" t="s">
        <v>225</v>
      </c>
      <c r="E142" s="237" t="s">
        <v>19</v>
      </c>
      <c r="F142" s="238" t="s">
        <v>3297</v>
      </c>
      <c r="G142" s="235"/>
      <c r="H142" s="239">
        <v>500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225</v>
      </c>
      <c r="AU142" s="245" t="s">
        <v>81</v>
      </c>
      <c r="AV142" s="13" t="s">
        <v>81</v>
      </c>
      <c r="AW142" s="13" t="s">
        <v>33</v>
      </c>
      <c r="AX142" s="13" t="s">
        <v>79</v>
      </c>
      <c r="AY142" s="245" t="s">
        <v>214</v>
      </c>
    </row>
    <row r="143" s="2" customFormat="1" ht="16.5" customHeight="1">
      <c r="A143" s="41"/>
      <c r="B143" s="42"/>
      <c r="C143" s="278" t="s">
        <v>411</v>
      </c>
      <c r="D143" s="278" t="s">
        <v>300</v>
      </c>
      <c r="E143" s="279" t="s">
        <v>3298</v>
      </c>
      <c r="F143" s="280" t="s">
        <v>3299</v>
      </c>
      <c r="G143" s="281" t="s">
        <v>274</v>
      </c>
      <c r="H143" s="282">
        <v>320</v>
      </c>
      <c r="I143" s="283"/>
      <c r="J143" s="284">
        <f>ROUND(I143*H143,2)</f>
        <v>0</v>
      </c>
      <c r="K143" s="280" t="s">
        <v>19</v>
      </c>
      <c r="L143" s="285"/>
      <c r="M143" s="286" t="s">
        <v>19</v>
      </c>
      <c r="N143" s="287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1033</v>
      </c>
      <c r="AT143" s="227" t="s">
        <v>300</v>
      </c>
      <c r="AU143" s="227" t="s">
        <v>81</v>
      </c>
      <c r="AY143" s="20" t="s">
        <v>214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1033</v>
      </c>
      <c r="BM143" s="227" t="s">
        <v>3300</v>
      </c>
    </row>
    <row r="144" s="13" customFormat="1">
      <c r="A144" s="13"/>
      <c r="B144" s="234"/>
      <c r="C144" s="235"/>
      <c r="D144" s="236" t="s">
        <v>225</v>
      </c>
      <c r="E144" s="237" t="s">
        <v>19</v>
      </c>
      <c r="F144" s="238" t="s">
        <v>3301</v>
      </c>
      <c r="G144" s="235"/>
      <c r="H144" s="239">
        <v>320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225</v>
      </c>
      <c r="AU144" s="245" t="s">
        <v>81</v>
      </c>
      <c r="AV144" s="13" t="s">
        <v>81</v>
      </c>
      <c r="AW144" s="13" t="s">
        <v>33</v>
      </c>
      <c r="AX144" s="13" t="s">
        <v>79</v>
      </c>
      <c r="AY144" s="245" t="s">
        <v>214</v>
      </c>
    </row>
    <row r="145" s="2" customFormat="1" ht="16.5" customHeight="1">
      <c r="A145" s="41"/>
      <c r="B145" s="42"/>
      <c r="C145" s="278" t="s">
        <v>420</v>
      </c>
      <c r="D145" s="278" t="s">
        <v>300</v>
      </c>
      <c r="E145" s="279" t="s">
        <v>3302</v>
      </c>
      <c r="F145" s="280" t="s">
        <v>3303</v>
      </c>
      <c r="G145" s="281" t="s">
        <v>274</v>
      </c>
      <c r="H145" s="282">
        <v>60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1033</v>
      </c>
      <c r="AT145" s="227" t="s">
        <v>300</v>
      </c>
      <c r="AU145" s="227" t="s">
        <v>81</v>
      </c>
      <c r="AY145" s="20" t="s">
        <v>214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79</v>
      </c>
      <c r="BK145" s="228">
        <f>ROUND(I145*H145,2)</f>
        <v>0</v>
      </c>
      <c r="BL145" s="20" t="s">
        <v>1033</v>
      </c>
      <c r="BM145" s="227" t="s">
        <v>3304</v>
      </c>
    </row>
    <row r="146" s="13" customFormat="1">
      <c r="A146" s="13"/>
      <c r="B146" s="234"/>
      <c r="C146" s="235"/>
      <c r="D146" s="236" t="s">
        <v>225</v>
      </c>
      <c r="E146" s="237" t="s">
        <v>19</v>
      </c>
      <c r="F146" s="238" t="s">
        <v>3305</v>
      </c>
      <c r="G146" s="235"/>
      <c r="H146" s="239">
        <v>60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225</v>
      </c>
      <c r="AU146" s="245" t="s">
        <v>81</v>
      </c>
      <c r="AV146" s="13" t="s">
        <v>81</v>
      </c>
      <c r="AW146" s="13" t="s">
        <v>33</v>
      </c>
      <c r="AX146" s="13" t="s">
        <v>79</v>
      </c>
      <c r="AY146" s="245" t="s">
        <v>214</v>
      </c>
    </row>
    <row r="147" s="12" customFormat="1" ht="22.8" customHeight="1">
      <c r="A147" s="12"/>
      <c r="B147" s="200"/>
      <c r="C147" s="201"/>
      <c r="D147" s="202" t="s">
        <v>71</v>
      </c>
      <c r="E147" s="214" t="s">
        <v>3306</v>
      </c>
      <c r="F147" s="214" t="s">
        <v>3307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SUM(P148:P161)</f>
        <v>0</v>
      </c>
      <c r="Q147" s="208"/>
      <c r="R147" s="209">
        <f>SUM(R148:R161)</f>
        <v>0.019050000000000001</v>
      </c>
      <c r="S147" s="208"/>
      <c r="T147" s="210">
        <f>SUM(T148:T161)</f>
        <v>1.335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81</v>
      </c>
      <c r="AT147" s="212" t="s">
        <v>71</v>
      </c>
      <c r="AU147" s="212" t="s">
        <v>79</v>
      </c>
      <c r="AY147" s="211" t="s">
        <v>214</v>
      </c>
      <c r="BK147" s="213">
        <f>SUM(BK148:BK161)</f>
        <v>0</v>
      </c>
    </row>
    <row r="148" s="2" customFormat="1" ht="16.5" customHeight="1">
      <c r="A148" s="41"/>
      <c r="B148" s="42"/>
      <c r="C148" s="216" t="s">
        <v>431</v>
      </c>
      <c r="D148" s="216" t="s">
        <v>216</v>
      </c>
      <c r="E148" s="217" t="s">
        <v>3308</v>
      </c>
      <c r="F148" s="218" t="s">
        <v>3309</v>
      </c>
      <c r="G148" s="219" t="s">
        <v>274</v>
      </c>
      <c r="H148" s="220">
        <v>285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5.0000000000000002E-05</v>
      </c>
      <c r="R148" s="225">
        <f>Q148*H148</f>
        <v>0.014250000000000001</v>
      </c>
      <c r="S148" s="225">
        <v>0.0030000000000000001</v>
      </c>
      <c r="T148" s="226">
        <f>S148*H148</f>
        <v>0.85499999999999998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338</v>
      </c>
      <c r="AT148" s="227" t="s">
        <v>216</v>
      </c>
      <c r="AU148" s="227" t="s">
        <v>81</v>
      </c>
      <c r="AY148" s="20" t="s">
        <v>214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79</v>
      </c>
      <c r="BK148" s="228">
        <f>ROUND(I148*H148,2)</f>
        <v>0</v>
      </c>
      <c r="BL148" s="20" t="s">
        <v>338</v>
      </c>
      <c r="BM148" s="227" t="s">
        <v>3310</v>
      </c>
    </row>
    <row r="149" s="13" customFormat="1">
      <c r="A149" s="13"/>
      <c r="B149" s="234"/>
      <c r="C149" s="235"/>
      <c r="D149" s="236" t="s">
        <v>225</v>
      </c>
      <c r="E149" s="237" t="s">
        <v>19</v>
      </c>
      <c r="F149" s="238" t="s">
        <v>3311</v>
      </c>
      <c r="G149" s="235"/>
      <c r="H149" s="239">
        <v>285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225</v>
      </c>
      <c r="AU149" s="245" t="s">
        <v>81</v>
      </c>
      <c r="AV149" s="13" t="s">
        <v>81</v>
      </c>
      <c r="AW149" s="13" t="s">
        <v>33</v>
      </c>
      <c r="AX149" s="13" t="s">
        <v>79</v>
      </c>
      <c r="AY149" s="245" t="s">
        <v>214</v>
      </c>
    </row>
    <row r="150" s="2" customFormat="1" ht="16.5" customHeight="1">
      <c r="A150" s="41"/>
      <c r="B150" s="42"/>
      <c r="C150" s="216" t="s">
        <v>436</v>
      </c>
      <c r="D150" s="216" t="s">
        <v>216</v>
      </c>
      <c r="E150" s="217" t="s">
        <v>3312</v>
      </c>
      <c r="F150" s="218" t="s">
        <v>3313</v>
      </c>
      <c r="G150" s="219" t="s">
        <v>274</v>
      </c>
      <c r="H150" s="220">
        <v>96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5.0000000000000002E-05</v>
      </c>
      <c r="R150" s="225">
        <f>Q150*H150</f>
        <v>0.0048000000000000004</v>
      </c>
      <c r="S150" s="225">
        <v>0.0050000000000000001</v>
      </c>
      <c r="T150" s="226">
        <f>S150*H150</f>
        <v>0.47999999999999998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338</v>
      </c>
      <c r="AT150" s="227" t="s">
        <v>216</v>
      </c>
      <c r="AU150" s="227" t="s">
        <v>81</v>
      </c>
      <c r="AY150" s="20" t="s">
        <v>214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79</v>
      </c>
      <c r="BK150" s="228">
        <f>ROUND(I150*H150,2)</f>
        <v>0</v>
      </c>
      <c r="BL150" s="20" t="s">
        <v>338</v>
      </c>
      <c r="BM150" s="227" t="s">
        <v>3314</v>
      </c>
    </row>
    <row r="151" s="13" customFormat="1">
      <c r="A151" s="13"/>
      <c r="B151" s="234"/>
      <c r="C151" s="235"/>
      <c r="D151" s="236" t="s">
        <v>225</v>
      </c>
      <c r="E151" s="237" t="s">
        <v>19</v>
      </c>
      <c r="F151" s="238" t="s">
        <v>3315</v>
      </c>
      <c r="G151" s="235"/>
      <c r="H151" s="239">
        <v>96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225</v>
      </c>
      <c r="AU151" s="245" t="s">
        <v>81</v>
      </c>
      <c r="AV151" s="13" t="s">
        <v>81</v>
      </c>
      <c r="AW151" s="13" t="s">
        <v>33</v>
      </c>
      <c r="AX151" s="13" t="s">
        <v>79</v>
      </c>
      <c r="AY151" s="245" t="s">
        <v>214</v>
      </c>
    </row>
    <row r="152" s="2" customFormat="1" ht="24.15" customHeight="1">
      <c r="A152" s="41"/>
      <c r="B152" s="42"/>
      <c r="C152" s="216" t="s">
        <v>443</v>
      </c>
      <c r="D152" s="216" t="s">
        <v>216</v>
      </c>
      <c r="E152" s="217" t="s">
        <v>3316</v>
      </c>
      <c r="F152" s="218" t="s">
        <v>3317</v>
      </c>
      <c r="G152" s="219" t="s">
        <v>274</v>
      </c>
      <c r="H152" s="220">
        <v>792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338</v>
      </c>
      <c r="AT152" s="227" t="s">
        <v>216</v>
      </c>
      <c r="AU152" s="227" t="s">
        <v>81</v>
      </c>
      <c r="AY152" s="20" t="s">
        <v>214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79</v>
      </c>
      <c r="BK152" s="228">
        <f>ROUND(I152*H152,2)</f>
        <v>0</v>
      </c>
      <c r="BL152" s="20" t="s">
        <v>338</v>
      </c>
      <c r="BM152" s="227" t="s">
        <v>3318</v>
      </c>
    </row>
    <row r="153" s="2" customFormat="1" ht="16.5" customHeight="1">
      <c r="A153" s="41"/>
      <c r="B153" s="42"/>
      <c r="C153" s="278" t="s">
        <v>452</v>
      </c>
      <c r="D153" s="278" t="s">
        <v>300</v>
      </c>
      <c r="E153" s="279" t="s">
        <v>3294</v>
      </c>
      <c r="F153" s="280" t="s">
        <v>3295</v>
      </c>
      <c r="G153" s="281" t="s">
        <v>274</v>
      </c>
      <c r="H153" s="282">
        <v>380</v>
      </c>
      <c r="I153" s="283"/>
      <c r="J153" s="284">
        <f>ROUND(I153*H153,2)</f>
        <v>0</v>
      </c>
      <c r="K153" s="280" t="s">
        <v>19</v>
      </c>
      <c r="L153" s="285"/>
      <c r="M153" s="286" t="s">
        <v>19</v>
      </c>
      <c r="N153" s="287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1033</v>
      </c>
      <c r="AT153" s="227" t="s">
        <v>300</v>
      </c>
      <c r="AU153" s="227" t="s">
        <v>81</v>
      </c>
      <c r="AY153" s="20" t="s">
        <v>214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79</v>
      </c>
      <c r="BK153" s="228">
        <f>ROUND(I153*H153,2)</f>
        <v>0</v>
      </c>
      <c r="BL153" s="20" t="s">
        <v>1033</v>
      </c>
      <c r="BM153" s="227" t="s">
        <v>3319</v>
      </c>
    </row>
    <row r="154" s="13" customFormat="1">
      <c r="A154" s="13"/>
      <c r="B154" s="234"/>
      <c r="C154" s="235"/>
      <c r="D154" s="236" t="s">
        <v>225</v>
      </c>
      <c r="E154" s="237" t="s">
        <v>19</v>
      </c>
      <c r="F154" s="238" t="s">
        <v>3320</v>
      </c>
      <c r="G154" s="235"/>
      <c r="H154" s="239">
        <v>380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225</v>
      </c>
      <c r="AU154" s="245" t="s">
        <v>81</v>
      </c>
      <c r="AV154" s="13" t="s">
        <v>81</v>
      </c>
      <c r="AW154" s="13" t="s">
        <v>33</v>
      </c>
      <c r="AX154" s="13" t="s">
        <v>79</v>
      </c>
      <c r="AY154" s="245" t="s">
        <v>214</v>
      </c>
    </row>
    <row r="155" s="2" customFormat="1" ht="16.5" customHeight="1">
      <c r="A155" s="41"/>
      <c r="B155" s="42"/>
      <c r="C155" s="278" t="s">
        <v>461</v>
      </c>
      <c r="D155" s="278" t="s">
        <v>300</v>
      </c>
      <c r="E155" s="279" t="s">
        <v>3298</v>
      </c>
      <c r="F155" s="280" t="s">
        <v>3299</v>
      </c>
      <c r="G155" s="281" t="s">
        <v>274</v>
      </c>
      <c r="H155" s="282">
        <v>320</v>
      </c>
      <c r="I155" s="283"/>
      <c r="J155" s="284">
        <f>ROUND(I155*H155,2)</f>
        <v>0</v>
      </c>
      <c r="K155" s="280" t="s">
        <v>19</v>
      </c>
      <c r="L155" s="285"/>
      <c r="M155" s="286" t="s">
        <v>19</v>
      </c>
      <c r="N155" s="287" t="s">
        <v>43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1033</v>
      </c>
      <c r="AT155" s="227" t="s">
        <v>300</v>
      </c>
      <c r="AU155" s="227" t="s">
        <v>81</v>
      </c>
      <c r="AY155" s="20" t="s">
        <v>214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79</v>
      </c>
      <c r="BK155" s="228">
        <f>ROUND(I155*H155,2)</f>
        <v>0</v>
      </c>
      <c r="BL155" s="20" t="s">
        <v>1033</v>
      </c>
      <c r="BM155" s="227" t="s">
        <v>3321</v>
      </c>
    </row>
    <row r="156" s="13" customFormat="1">
      <c r="A156" s="13"/>
      <c r="B156" s="234"/>
      <c r="C156" s="235"/>
      <c r="D156" s="236" t="s">
        <v>225</v>
      </c>
      <c r="E156" s="237" t="s">
        <v>19</v>
      </c>
      <c r="F156" s="238" t="s">
        <v>3322</v>
      </c>
      <c r="G156" s="235"/>
      <c r="H156" s="239">
        <v>320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225</v>
      </c>
      <c r="AU156" s="245" t="s">
        <v>81</v>
      </c>
      <c r="AV156" s="13" t="s">
        <v>81</v>
      </c>
      <c r="AW156" s="13" t="s">
        <v>33</v>
      </c>
      <c r="AX156" s="13" t="s">
        <v>79</v>
      </c>
      <c r="AY156" s="245" t="s">
        <v>214</v>
      </c>
    </row>
    <row r="157" s="2" customFormat="1" ht="16.5" customHeight="1">
      <c r="A157" s="41"/>
      <c r="B157" s="42"/>
      <c r="C157" s="278" t="s">
        <v>468</v>
      </c>
      <c r="D157" s="278" t="s">
        <v>300</v>
      </c>
      <c r="E157" s="279" t="s">
        <v>3302</v>
      </c>
      <c r="F157" s="280" t="s">
        <v>3303</v>
      </c>
      <c r="G157" s="281" t="s">
        <v>274</v>
      </c>
      <c r="H157" s="282">
        <v>50</v>
      </c>
      <c r="I157" s="283"/>
      <c r="J157" s="284">
        <f>ROUND(I157*H157,2)</f>
        <v>0</v>
      </c>
      <c r="K157" s="280" t="s">
        <v>19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1033</v>
      </c>
      <c r="AT157" s="227" t="s">
        <v>300</v>
      </c>
      <c r="AU157" s="227" t="s">
        <v>81</v>
      </c>
      <c r="AY157" s="20" t="s">
        <v>214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79</v>
      </c>
      <c r="BK157" s="228">
        <f>ROUND(I157*H157,2)</f>
        <v>0</v>
      </c>
      <c r="BL157" s="20" t="s">
        <v>1033</v>
      </c>
      <c r="BM157" s="227" t="s">
        <v>3323</v>
      </c>
    </row>
    <row r="158" s="13" customFormat="1">
      <c r="A158" s="13"/>
      <c r="B158" s="234"/>
      <c r="C158" s="235"/>
      <c r="D158" s="236" t="s">
        <v>225</v>
      </c>
      <c r="E158" s="237" t="s">
        <v>19</v>
      </c>
      <c r="F158" s="238" t="s">
        <v>3324</v>
      </c>
      <c r="G158" s="235"/>
      <c r="H158" s="239">
        <v>50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225</v>
      </c>
      <c r="AU158" s="245" t="s">
        <v>81</v>
      </c>
      <c r="AV158" s="13" t="s">
        <v>81</v>
      </c>
      <c r="AW158" s="13" t="s">
        <v>33</v>
      </c>
      <c r="AX158" s="13" t="s">
        <v>79</v>
      </c>
      <c r="AY158" s="245" t="s">
        <v>214</v>
      </c>
    </row>
    <row r="159" s="2" customFormat="1" ht="16.5" customHeight="1">
      <c r="A159" s="41"/>
      <c r="B159" s="42"/>
      <c r="C159" s="278" t="s">
        <v>475</v>
      </c>
      <c r="D159" s="278" t="s">
        <v>300</v>
      </c>
      <c r="E159" s="279" t="s">
        <v>3325</v>
      </c>
      <c r="F159" s="280" t="s">
        <v>3326</v>
      </c>
      <c r="G159" s="281" t="s">
        <v>274</v>
      </c>
      <c r="H159" s="282">
        <v>42</v>
      </c>
      <c r="I159" s="283"/>
      <c r="J159" s="284">
        <f>ROUND(I159*H159,2)</f>
        <v>0</v>
      </c>
      <c r="K159" s="280" t="s">
        <v>19</v>
      </c>
      <c r="L159" s="285"/>
      <c r="M159" s="286" t="s">
        <v>19</v>
      </c>
      <c r="N159" s="287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2623</v>
      </c>
      <c r="AT159" s="227" t="s">
        <v>300</v>
      </c>
      <c r="AU159" s="227" t="s">
        <v>81</v>
      </c>
      <c r="AY159" s="20" t="s">
        <v>214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79</v>
      </c>
      <c r="BK159" s="228">
        <f>ROUND(I159*H159,2)</f>
        <v>0</v>
      </c>
      <c r="BL159" s="20" t="s">
        <v>683</v>
      </c>
      <c r="BM159" s="227" t="s">
        <v>3327</v>
      </c>
    </row>
    <row r="160" s="13" customFormat="1">
      <c r="A160" s="13"/>
      <c r="B160" s="234"/>
      <c r="C160" s="235"/>
      <c r="D160" s="236" t="s">
        <v>225</v>
      </c>
      <c r="E160" s="237" t="s">
        <v>19</v>
      </c>
      <c r="F160" s="238" t="s">
        <v>3328</v>
      </c>
      <c r="G160" s="235"/>
      <c r="H160" s="239">
        <v>42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225</v>
      </c>
      <c r="AU160" s="245" t="s">
        <v>81</v>
      </c>
      <c r="AV160" s="13" t="s">
        <v>81</v>
      </c>
      <c r="AW160" s="13" t="s">
        <v>33</v>
      </c>
      <c r="AX160" s="13" t="s">
        <v>79</v>
      </c>
      <c r="AY160" s="245" t="s">
        <v>214</v>
      </c>
    </row>
    <row r="161" s="2" customFormat="1" ht="16.5" customHeight="1">
      <c r="A161" s="41"/>
      <c r="B161" s="42"/>
      <c r="C161" s="278" t="s">
        <v>481</v>
      </c>
      <c r="D161" s="278" t="s">
        <v>300</v>
      </c>
      <c r="E161" s="279" t="s">
        <v>3329</v>
      </c>
      <c r="F161" s="280" t="s">
        <v>3330</v>
      </c>
      <c r="G161" s="281" t="s">
        <v>274</v>
      </c>
      <c r="H161" s="282">
        <v>40</v>
      </c>
      <c r="I161" s="283"/>
      <c r="J161" s="284">
        <f>ROUND(I161*H161,2)</f>
        <v>0</v>
      </c>
      <c r="K161" s="280" t="s">
        <v>19</v>
      </c>
      <c r="L161" s="285"/>
      <c r="M161" s="286" t="s">
        <v>19</v>
      </c>
      <c r="N161" s="287" t="s">
        <v>43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1033</v>
      </c>
      <c r="AT161" s="227" t="s">
        <v>300</v>
      </c>
      <c r="AU161" s="227" t="s">
        <v>81</v>
      </c>
      <c r="AY161" s="20" t="s">
        <v>214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79</v>
      </c>
      <c r="BK161" s="228">
        <f>ROUND(I161*H161,2)</f>
        <v>0</v>
      </c>
      <c r="BL161" s="20" t="s">
        <v>1033</v>
      </c>
      <c r="BM161" s="227" t="s">
        <v>3331</v>
      </c>
    </row>
    <row r="162" s="12" customFormat="1" ht="22.8" customHeight="1">
      <c r="A162" s="12"/>
      <c r="B162" s="200"/>
      <c r="C162" s="201"/>
      <c r="D162" s="202" t="s">
        <v>71</v>
      </c>
      <c r="E162" s="214" t="s">
        <v>3332</v>
      </c>
      <c r="F162" s="214" t="s">
        <v>3333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SUM(P163:P187)</f>
        <v>0</v>
      </c>
      <c r="Q162" s="208"/>
      <c r="R162" s="209">
        <f>SUM(R163:R187)</f>
        <v>0.083400000000000002</v>
      </c>
      <c r="S162" s="208"/>
      <c r="T162" s="210">
        <f>SUM(T163:T187)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81</v>
      </c>
      <c r="AT162" s="212" t="s">
        <v>71</v>
      </c>
      <c r="AU162" s="212" t="s">
        <v>79</v>
      </c>
      <c r="AY162" s="211" t="s">
        <v>214</v>
      </c>
      <c r="BK162" s="213">
        <f>SUM(BK163:BK187)</f>
        <v>0</v>
      </c>
    </row>
    <row r="163" s="2" customFormat="1" ht="24.15" customHeight="1">
      <c r="A163" s="41"/>
      <c r="B163" s="42"/>
      <c r="C163" s="216" t="s">
        <v>488</v>
      </c>
      <c r="D163" s="216" t="s">
        <v>216</v>
      </c>
      <c r="E163" s="217" t="s">
        <v>3334</v>
      </c>
      <c r="F163" s="218" t="s">
        <v>3335</v>
      </c>
      <c r="G163" s="219" t="s">
        <v>274</v>
      </c>
      <c r="H163" s="220">
        <v>300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338</v>
      </c>
      <c r="AT163" s="227" t="s">
        <v>216</v>
      </c>
      <c r="AU163" s="227" t="s">
        <v>81</v>
      </c>
      <c r="AY163" s="20" t="s">
        <v>214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79</v>
      </c>
      <c r="BK163" s="228">
        <f>ROUND(I163*H163,2)</f>
        <v>0</v>
      </c>
      <c r="BL163" s="20" t="s">
        <v>338</v>
      </c>
      <c r="BM163" s="227" t="s">
        <v>3336</v>
      </c>
    </row>
    <row r="164" s="2" customFormat="1" ht="16.5" customHeight="1">
      <c r="A164" s="41"/>
      <c r="B164" s="42"/>
      <c r="C164" s="278" t="s">
        <v>495</v>
      </c>
      <c r="D164" s="278" t="s">
        <v>300</v>
      </c>
      <c r="E164" s="279" t="s">
        <v>3337</v>
      </c>
      <c r="F164" s="280" t="s">
        <v>3338</v>
      </c>
      <c r="G164" s="281" t="s">
        <v>274</v>
      </c>
      <c r="H164" s="282">
        <v>300</v>
      </c>
      <c r="I164" s="283"/>
      <c r="J164" s="284">
        <f>ROUND(I164*H164,2)</f>
        <v>0</v>
      </c>
      <c r="K164" s="280" t="s">
        <v>19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4.0000000000000003E-05</v>
      </c>
      <c r="R164" s="225">
        <f>Q164*H164</f>
        <v>0.012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1033</v>
      </c>
      <c r="AT164" s="227" t="s">
        <v>300</v>
      </c>
      <c r="AU164" s="227" t="s">
        <v>81</v>
      </c>
      <c r="AY164" s="20" t="s">
        <v>214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79</v>
      </c>
      <c r="BK164" s="228">
        <f>ROUND(I164*H164,2)</f>
        <v>0</v>
      </c>
      <c r="BL164" s="20" t="s">
        <v>1033</v>
      </c>
      <c r="BM164" s="227" t="s">
        <v>3339</v>
      </c>
    </row>
    <row r="165" s="13" customFormat="1">
      <c r="A165" s="13"/>
      <c r="B165" s="234"/>
      <c r="C165" s="235"/>
      <c r="D165" s="236" t="s">
        <v>225</v>
      </c>
      <c r="E165" s="237" t="s">
        <v>19</v>
      </c>
      <c r="F165" s="238" t="s">
        <v>3340</v>
      </c>
      <c r="G165" s="235"/>
      <c r="H165" s="239">
        <v>300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225</v>
      </c>
      <c r="AU165" s="245" t="s">
        <v>81</v>
      </c>
      <c r="AV165" s="13" t="s">
        <v>81</v>
      </c>
      <c r="AW165" s="13" t="s">
        <v>33</v>
      </c>
      <c r="AX165" s="13" t="s">
        <v>79</v>
      </c>
      <c r="AY165" s="245" t="s">
        <v>214</v>
      </c>
    </row>
    <row r="166" s="2" customFormat="1" ht="16.5" customHeight="1">
      <c r="A166" s="41"/>
      <c r="B166" s="42"/>
      <c r="C166" s="278" t="s">
        <v>500</v>
      </c>
      <c r="D166" s="278" t="s">
        <v>300</v>
      </c>
      <c r="E166" s="279" t="s">
        <v>3341</v>
      </c>
      <c r="F166" s="280" t="s">
        <v>3342</v>
      </c>
      <c r="G166" s="281" t="s">
        <v>258</v>
      </c>
      <c r="H166" s="282">
        <v>900</v>
      </c>
      <c r="I166" s="283"/>
      <c r="J166" s="284">
        <f>ROUND(I166*H166,2)</f>
        <v>0</v>
      </c>
      <c r="K166" s="280" t="s">
        <v>19</v>
      </c>
      <c r="L166" s="285"/>
      <c r="M166" s="286" t="s">
        <v>19</v>
      </c>
      <c r="N166" s="287" t="s">
        <v>43</v>
      </c>
      <c r="O166" s="87"/>
      <c r="P166" s="225">
        <f>O166*H166</f>
        <v>0</v>
      </c>
      <c r="Q166" s="225">
        <v>1.0000000000000001E-05</v>
      </c>
      <c r="R166" s="225">
        <f>Q166*H166</f>
        <v>0.0090000000000000011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1033</v>
      </c>
      <c r="AT166" s="227" t="s">
        <v>300</v>
      </c>
      <c r="AU166" s="227" t="s">
        <v>81</v>
      </c>
      <c r="AY166" s="20" t="s">
        <v>214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79</v>
      </c>
      <c r="BK166" s="228">
        <f>ROUND(I166*H166,2)</f>
        <v>0</v>
      </c>
      <c r="BL166" s="20" t="s">
        <v>1033</v>
      </c>
      <c r="BM166" s="227" t="s">
        <v>3343</v>
      </c>
    </row>
    <row r="167" s="13" customFormat="1">
      <c r="A167" s="13"/>
      <c r="B167" s="234"/>
      <c r="C167" s="235"/>
      <c r="D167" s="236" t="s">
        <v>225</v>
      </c>
      <c r="E167" s="237" t="s">
        <v>19</v>
      </c>
      <c r="F167" s="238" t="s">
        <v>3344</v>
      </c>
      <c r="G167" s="235"/>
      <c r="H167" s="239">
        <v>900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225</v>
      </c>
      <c r="AU167" s="245" t="s">
        <v>81</v>
      </c>
      <c r="AV167" s="13" t="s">
        <v>81</v>
      </c>
      <c r="AW167" s="13" t="s">
        <v>33</v>
      </c>
      <c r="AX167" s="13" t="s">
        <v>79</v>
      </c>
      <c r="AY167" s="245" t="s">
        <v>214</v>
      </c>
    </row>
    <row r="168" s="2" customFormat="1" ht="24.15" customHeight="1">
      <c r="A168" s="41"/>
      <c r="B168" s="42"/>
      <c r="C168" s="216" t="s">
        <v>507</v>
      </c>
      <c r="D168" s="216" t="s">
        <v>216</v>
      </c>
      <c r="E168" s="217" t="s">
        <v>3334</v>
      </c>
      <c r="F168" s="218" t="s">
        <v>3335</v>
      </c>
      <c r="G168" s="219" t="s">
        <v>274</v>
      </c>
      <c r="H168" s="220">
        <v>180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338</v>
      </c>
      <c r="AT168" s="227" t="s">
        <v>216</v>
      </c>
      <c r="AU168" s="227" t="s">
        <v>81</v>
      </c>
      <c r="AY168" s="20" t="s">
        <v>214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79</v>
      </c>
      <c r="BK168" s="228">
        <f>ROUND(I168*H168,2)</f>
        <v>0</v>
      </c>
      <c r="BL168" s="20" t="s">
        <v>338</v>
      </c>
      <c r="BM168" s="227" t="s">
        <v>3345</v>
      </c>
    </row>
    <row r="169" s="2" customFormat="1" ht="16.5" customHeight="1">
      <c r="A169" s="41"/>
      <c r="B169" s="42"/>
      <c r="C169" s="278" t="s">
        <v>511</v>
      </c>
      <c r="D169" s="278" t="s">
        <v>300</v>
      </c>
      <c r="E169" s="279" t="s">
        <v>3346</v>
      </c>
      <c r="F169" s="280" t="s">
        <v>3347</v>
      </c>
      <c r="G169" s="281" t="s">
        <v>274</v>
      </c>
      <c r="H169" s="282">
        <v>180</v>
      </c>
      <c r="I169" s="283"/>
      <c r="J169" s="284">
        <f>ROUND(I169*H169,2)</f>
        <v>0</v>
      </c>
      <c r="K169" s="280" t="s">
        <v>19</v>
      </c>
      <c r="L169" s="285"/>
      <c r="M169" s="286" t="s">
        <v>19</v>
      </c>
      <c r="N169" s="287" t="s">
        <v>43</v>
      </c>
      <c r="O169" s="87"/>
      <c r="P169" s="225">
        <f>O169*H169</f>
        <v>0</v>
      </c>
      <c r="Q169" s="225">
        <v>6.0000000000000002E-05</v>
      </c>
      <c r="R169" s="225">
        <f>Q169*H169</f>
        <v>0.010800000000000001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1033</v>
      </c>
      <c r="AT169" s="227" t="s">
        <v>300</v>
      </c>
      <c r="AU169" s="227" t="s">
        <v>81</v>
      </c>
      <c r="AY169" s="20" t="s">
        <v>214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79</v>
      </c>
      <c r="BK169" s="228">
        <f>ROUND(I169*H169,2)</f>
        <v>0</v>
      </c>
      <c r="BL169" s="20" t="s">
        <v>1033</v>
      </c>
      <c r="BM169" s="227" t="s">
        <v>3348</v>
      </c>
    </row>
    <row r="170" s="13" customFormat="1">
      <c r="A170" s="13"/>
      <c r="B170" s="234"/>
      <c r="C170" s="235"/>
      <c r="D170" s="236" t="s">
        <v>225</v>
      </c>
      <c r="E170" s="237" t="s">
        <v>19</v>
      </c>
      <c r="F170" s="238" t="s">
        <v>3349</v>
      </c>
      <c r="G170" s="235"/>
      <c r="H170" s="239">
        <v>180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225</v>
      </c>
      <c r="AU170" s="245" t="s">
        <v>81</v>
      </c>
      <c r="AV170" s="13" t="s">
        <v>81</v>
      </c>
      <c r="AW170" s="13" t="s">
        <v>33</v>
      </c>
      <c r="AX170" s="13" t="s">
        <v>79</v>
      </c>
      <c r="AY170" s="245" t="s">
        <v>214</v>
      </c>
    </row>
    <row r="171" s="2" customFormat="1" ht="16.5" customHeight="1">
      <c r="A171" s="41"/>
      <c r="B171" s="42"/>
      <c r="C171" s="278" t="s">
        <v>517</v>
      </c>
      <c r="D171" s="278" t="s">
        <v>300</v>
      </c>
      <c r="E171" s="279" t="s">
        <v>3350</v>
      </c>
      <c r="F171" s="280" t="s">
        <v>3351</v>
      </c>
      <c r="G171" s="281" t="s">
        <v>258</v>
      </c>
      <c r="H171" s="282">
        <v>540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43</v>
      </c>
      <c r="O171" s="87"/>
      <c r="P171" s="225">
        <f>O171*H171</f>
        <v>0</v>
      </c>
      <c r="Q171" s="225">
        <v>1.0000000000000001E-05</v>
      </c>
      <c r="R171" s="225">
        <f>Q171*H171</f>
        <v>0.0054000000000000003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1033</v>
      </c>
      <c r="AT171" s="227" t="s">
        <v>300</v>
      </c>
      <c r="AU171" s="227" t="s">
        <v>81</v>
      </c>
      <c r="AY171" s="20" t="s">
        <v>214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79</v>
      </c>
      <c r="BK171" s="228">
        <f>ROUND(I171*H171,2)</f>
        <v>0</v>
      </c>
      <c r="BL171" s="20" t="s">
        <v>1033</v>
      </c>
      <c r="BM171" s="227" t="s">
        <v>3352</v>
      </c>
    </row>
    <row r="172" s="13" customFormat="1">
      <c r="A172" s="13"/>
      <c r="B172" s="234"/>
      <c r="C172" s="235"/>
      <c r="D172" s="236" t="s">
        <v>225</v>
      </c>
      <c r="E172" s="237" t="s">
        <v>19</v>
      </c>
      <c r="F172" s="238" t="s">
        <v>3353</v>
      </c>
      <c r="G172" s="235"/>
      <c r="H172" s="239">
        <v>540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225</v>
      </c>
      <c r="AU172" s="245" t="s">
        <v>81</v>
      </c>
      <c r="AV172" s="13" t="s">
        <v>81</v>
      </c>
      <c r="AW172" s="13" t="s">
        <v>33</v>
      </c>
      <c r="AX172" s="13" t="s">
        <v>79</v>
      </c>
      <c r="AY172" s="245" t="s">
        <v>214</v>
      </c>
    </row>
    <row r="173" s="2" customFormat="1" ht="24.15" customHeight="1">
      <c r="A173" s="41"/>
      <c r="B173" s="42"/>
      <c r="C173" s="216" t="s">
        <v>526</v>
      </c>
      <c r="D173" s="216" t="s">
        <v>216</v>
      </c>
      <c r="E173" s="217" t="s">
        <v>3334</v>
      </c>
      <c r="F173" s="218" t="s">
        <v>3335</v>
      </c>
      <c r="G173" s="219" t="s">
        <v>274</v>
      </c>
      <c r="H173" s="220">
        <v>60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338</v>
      </c>
      <c r="AT173" s="227" t="s">
        <v>216</v>
      </c>
      <c r="AU173" s="227" t="s">
        <v>81</v>
      </c>
      <c r="AY173" s="20" t="s">
        <v>214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79</v>
      </c>
      <c r="BK173" s="228">
        <f>ROUND(I173*H173,2)</f>
        <v>0</v>
      </c>
      <c r="BL173" s="20" t="s">
        <v>338</v>
      </c>
      <c r="BM173" s="227" t="s">
        <v>3354</v>
      </c>
    </row>
    <row r="174" s="2" customFormat="1" ht="16.5" customHeight="1">
      <c r="A174" s="41"/>
      <c r="B174" s="42"/>
      <c r="C174" s="278" t="s">
        <v>532</v>
      </c>
      <c r="D174" s="278" t="s">
        <v>300</v>
      </c>
      <c r="E174" s="279" t="s">
        <v>3355</v>
      </c>
      <c r="F174" s="280" t="s">
        <v>3356</v>
      </c>
      <c r="G174" s="281" t="s">
        <v>274</v>
      </c>
      <c r="H174" s="282">
        <v>60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43</v>
      </c>
      <c r="O174" s="87"/>
      <c r="P174" s="225">
        <f>O174*H174</f>
        <v>0</v>
      </c>
      <c r="Q174" s="225">
        <v>0.00011</v>
      </c>
      <c r="R174" s="225">
        <f>Q174*H174</f>
        <v>0.0066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1033</v>
      </c>
      <c r="AT174" s="227" t="s">
        <v>300</v>
      </c>
      <c r="AU174" s="227" t="s">
        <v>81</v>
      </c>
      <c r="AY174" s="20" t="s">
        <v>214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79</v>
      </c>
      <c r="BK174" s="228">
        <f>ROUND(I174*H174,2)</f>
        <v>0</v>
      </c>
      <c r="BL174" s="20" t="s">
        <v>1033</v>
      </c>
      <c r="BM174" s="227" t="s">
        <v>3357</v>
      </c>
    </row>
    <row r="175" s="13" customFormat="1">
      <c r="A175" s="13"/>
      <c r="B175" s="234"/>
      <c r="C175" s="235"/>
      <c r="D175" s="236" t="s">
        <v>225</v>
      </c>
      <c r="E175" s="237" t="s">
        <v>19</v>
      </c>
      <c r="F175" s="238" t="s">
        <v>3358</v>
      </c>
      <c r="G175" s="235"/>
      <c r="H175" s="239">
        <v>60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81</v>
      </c>
      <c r="AV175" s="13" t="s">
        <v>81</v>
      </c>
      <c r="AW175" s="13" t="s">
        <v>33</v>
      </c>
      <c r="AX175" s="13" t="s">
        <v>79</v>
      </c>
      <c r="AY175" s="245" t="s">
        <v>214</v>
      </c>
    </row>
    <row r="176" s="2" customFormat="1" ht="16.5" customHeight="1">
      <c r="A176" s="41"/>
      <c r="B176" s="42"/>
      <c r="C176" s="278" t="s">
        <v>546</v>
      </c>
      <c r="D176" s="278" t="s">
        <v>300</v>
      </c>
      <c r="E176" s="279" t="s">
        <v>3359</v>
      </c>
      <c r="F176" s="280" t="s">
        <v>3360</v>
      </c>
      <c r="G176" s="281" t="s">
        <v>258</v>
      </c>
      <c r="H176" s="282">
        <v>180</v>
      </c>
      <c r="I176" s="283"/>
      <c r="J176" s="284">
        <f>ROUND(I176*H176,2)</f>
        <v>0</v>
      </c>
      <c r="K176" s="280" t="s">
        <v>19</v>
      </c>
      <c r="L176" s="285"/>
      <c r="M176" s="286" t="s">
        <v>19</v>
      </c>
      <c r="N176" s="287" t="s">
        <v>43</v>
      </c>
      <c r="O176" s="87"/>
      <c r="P176" s="225">
        <f>O176*H176</f>
        <v>0</v>
      </c>
      <c r="Q176" s="225">
        <v>1.0000000000000001E-05</v>
      </c>
      <c r="R176" s="225">
        <f>Q176*H176</f>
        <v>0.0018000000000000002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1033</v>
      </c>
      <c r="AT176" s="227" t="s">
        <v>300</v>
      </c>
      <c r="AU176" s="227" t="s">
        <v>81</v>
      </c>
      <c r="AY176" s="20" t="s">
        <v>214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79</v>
      </c>
      <c r="BK176" s="228">
        <f>ROUND(I176*H176,2)</f>
        <v>0</v>
      </c>
      <c r="BL176" s="20" t="s">
        <v>1033</v>
      </c>
      <c r="BM176" s="227" t="s">
        <v>3361</v>
      </c>
    </row>
    <row r="177" s="13" customFormat="1">
      <c r="A177" s="13"/>
      <c r="B177" s="234"/>
      <c r="C177" s="235"/>
      <c r="D177" s="236" t="s">
        <v>225</v>
      </c>
      <c r="E177" s="237" t="s">
        <v>19</v>
      </c>
      <c r="F177" s="238" t="s">
        <v>3362</v>
      </c>
      <c r="G177" s="235"/>
      <c r="H177" s="239">
        <v>180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225</v>
      </c>
      <c r="AU177" s="245" t="s">
        <v>81</v>
      </c>
      <c r="AV177" s="13" t="s">
        <v>81</v>
      </c>
      <c r="AW177" s="13" t="s">
        <v>33</v>
      </c>
      <c r="AX177" s="13" t="s">
        <v>79</v>
      </c>
      <c r="AY177" s="245" t="s">
        <v>214</v>
      </c>
    </row>
    <row r="178" s="2" customFormat="1" ht="24.15" customHeight="1">
      <c r="A178" s="41"/>
      <c r="B178" s="42"/>
      <c r="C178" s="216" t="s">
        <v>560</v>
      </c>
      <c r="D178" s="216" t="s">
        <v>216</v>
      </c>
      <c r="E178" s="217" t="s">
        <v>3334</v>
      </c>
      <c r="F178" s="218" t="s">
        <v>3335</v>
      </c>
      <c r="G178" s="219" t="s">
        <v>274</v>
      </c>
      <c r="H178" s="220">
        <v>60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338</v>
      </c>
      <c r="AT178" s="227" t="s">
        <v>216</v>
      </c>
      <c r="AU178" s="227" t="s">
        <v>81</v>
      </c>
      <c r="AY178" s="20" t="s">
        <v>214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79</v>
      </c>
      <c r="BK178" s="228">
        <f>ROUND(I178*H178,2)</f>
        <v>0</v>
      </c>
      <c r="BL178" s="20" t="s">
        <v>338</v>
      </c>
      <c r="BM178" s="227" t="s">
        <v>3363</v>
      </c>
    </row>
    <row r="179" s="2" customFormat="1" ht="16.5" customHeight="1">
      <c r="A179" s="41"/>
      <c r="B179" s="42"/>
      <c r="C179" s="278" t="s">
        <v>565</v>
      </c>
      <c r="D179" s="278" t="s">
        <v>300</v>
      </c>
      <c r="E179" s="279" t="s">
        <v>3364</v>
      </c>
      <c r="F179" s="280" t="s">
        <v>3365</v>
      </c>
      <c r="G179" s="281" t="s">
        <v>274</v>
      </c>
      <c r="H179" s="282">
        <v>60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0.00017000000000000001</v>
      </c>
      <c r="R179" s="225">
        <f>Q179*H179</f>
        <v>0.010200000000000001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1033</v>
      </c>
      <c r="AT179" s="227" t="s">
        <v>300</v>
      </c>
      <c r="AU179" s="227" t="s">
        <v>81</v>
      </c>
      <c r="AY179" s="20" t="s">
        <v>214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79</v>
      </c>
      <c r="BK179" s="228">
        <f>ROUND(I179*H179,2)</f>
        <v>0</v>
      </c>
      <c r="BL179" s="20" t="s">
        <v>1033</v>
      </c>
      <c r="BM179" s="227" t="s">
        <v>3366</v>
      </c>
    </row>
    <row r="180" s="13" customFormat="1">
      <c r="A180" s="13"/>
      <c r="B180" s="234"/>
      <c r="C180" s="235"/>
      <c r="D180" s="236" t="s">
        <v>225</v>
      </c>
      <c r="E180" s="237" t="s">
        <v>19</v>
      </c>
      <c r="F180" s="238" t="s">
        <v>3358</v>
      </c>
      <c r="G180" s="235"/>
      <c r="H180" s="239">
        <v>60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225</v>
      </c>
      <c r="AU180" s="245" t="s">
        <v>81</v>
      </c>
      <c r="AV180" s="13" t="s">
        <v>81</v>
      </c>
      <c r="AW180" s="13" t="s">
        <v>33</v>
      </c>
      <c r="AX180" s="13" t="s">
        <v>79</v>
      </c>
      <c r="AY180" s="245" t="s">
        <v>214</v>
      </c>
    </row>
    <row r="181" s="2" customFormat="1" ht="16.5" customHeight="1">
      <c r="A181" s="41"/>
      <c r="B181" s="42"/>
      <c r="C181" s="278" t="s">
        <v>576</v>
      </c>
      <c r="D181" s="278" t="s">
        <v>300</v>
      </c>
      <c r="E181" s="279" t="s">
        <v>3367</v>
      </c>
      <c r="F181" s="280" t="s">
        <v>3368</v>
      </c>
      <c r="G181" s="281" t="s">
        <v>258</v>
      </c>
      <c r="H181" s="282">
        <v>180</v>
      </c>
      <c r="I181" s="283"/>
      <c r="J181" s="284">
        <f>ROUND(I181*H181,2)</f>
        <v>0</v>
      </c>
      <c r="K181" s="280" t="s">
        <v>19</v>
      </c>
      <c r="L181" s="285"/>
      <c r="M181" s="286" t="s">
        <v>19</v>
      </c>
      <c r="N181" s="287" t="s">
        <v>43</v>
      </c>
      <c r="O181" s="87"/>
      <c r="P181" s="225">
        <f>O181*H181</f>
        <v>0</v>
      </c>
      <c r="Q181" s="225">
        <v>2.0000000000000002E-05</v>
      </c>
      <c r="R181" s="225">
        <f>Q181*H181</f>
        <v>0.0036000000000000003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1033</v>
      </c>
      <c r="AT181" s="227" t="s">
        <v>300</v>
      </c>
      <c r="AU181" s="227" t="s">
        <v>81</v>
      </c>
      <c r="AY181" s="20" t="s">
        <v>214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79</v>
      </c>
      <c r="BK181" s="228">
        <f>ROUND(I181*H181,2)</f>
        <v>0</v>
      </c>
      <c r="BL181" s="20" t="s">
        <v>1033</v>
      </c>
      <c r="BM181" s="227" t="s">
        <v>3369</v>
      </c>
    </row>
    <row r="182" s="13" customFormat="1">
      <c r="A182" s="13"/>
      <c r="B182" s="234"/>
      <c r="C182" s="235"/>
      <c r="D182" s="236" t="s">
        <v>225</v>
      </c>
      <c r="E182" s="237" t="s">
        <v>19</v>
      </c>
      <c r="F182" s="238" t="s">
        <v>3362</v>
      </c>
      <c r="G182" s="235"/>
      <c r="H182" s="239">
        <v>180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225</v>
      </c>
      <c r="AU182" s="245" t="s">
        <v>81</v>
      </c>
      <c r="AV182" s="13" t="s">
        <v>81</v>
      </c>
      <c r="AW182" s="13" t="s">
        <v>33</v>
      </c>
      <c r="AX182" s="13" t="s">
        <v>79</v>
      </c>
      <c r="AY182" s="245" t="s">
        <v>214</v>
      </c>
    </row>
    <row r="183" s="2" customFormat="1" ht="24.15" customHeight="1">
      <c r="A183" s="41"/>
      <c r="B183" s="42"/>
      <c r="C183" s="216" t="s">
        <v>590</v>
      </c>
      <c r="D183" s="216" t="s">
        <v>216</v>
      </c>
      <c r="E183" s="217" t="s">
        <v>3334</v>
      </c>
      <c r="F183" s="218" t="s">
        <v>3335</v>
      </c>
      <c r="G183" s="219" t="s">
        <v>274</v>
      </c>
      <c r="H183" s="220">
        <v>100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338</v>
      </c>
      <c r="AT183" s="227" t="s">
        <v>216</v>
      </c>
      <c r="AU183" s="227" t="s">
        <v>81</v>
      </c>
      <c r="AY183" s="20" t="s">
        <v>214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79</v>
      </c>
      <c r="BK183" s="228">
        <f>ROUND(I183*H183,2)</f>
        <v>0</v>
      </c>
      <c r="BL183" s="20" t="s">
        <v>338</v>
      </c>
      <c r="BM183" s="227" t="s">
        <v>3370</v>
      </c>
    </row>
    <row r="184" s="2" customFormat="1" ht="16.5" customHeight="1">
      <c r="A184" s="41"/>
      <c r="B184" s="42"/>
      <c r="C184" s="278" t="s">
        <v>597</v>
      </c>
      <c r="D184" s="278" t="s">
        <v>300</v>
      </c>
      <c r="E184" s="279" t="s">
        <v>3371</v>
      </c>
      <c r="F184" s="280" t="s">
        <v>3372</v>
      </c>
      <c r="G184" s="281" t="s">
        <v>274</v>
      </c>
      <c r="H184" s="282">
        <v>100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0.00018000000000000001</v>
      </c>
      <c r="R184" s="225">
        <f>Q184*H184</f>
        <v>0.018000000000000002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1033</v>
      </c>
      <c r="AT184" s="227" t="s">
        <v>300</v>
      </c>
      <c r="AU184" s="227" t="s">
        <v>81</v>
      </c>
      <c r="AY184" s="20" t="s">
        <v>214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79</v>
      </c>
      <c r="BK184" s="228">
        <f>ROUND(I184*H184,2)</f>
        <v>0</v>
      </c>
      <c r="BL184" s="20" t="s">
        <v>1033</v>
      </c>
      <c r="BM184" s="227" t="s">
        <v>3373</v>
      </c>
    </row>
    <row r="185" s="13" customFormat="1">
      <c r="A185" s="13"/>
      <c r="B185" s="234"/>
      <c r="C185" s="235"/>
      <c r="D185" s="236" t="s">
        <v>225</v>
      </c>
      <c r="E185" s="237" t="s">
        <v>19</v>
      </c>
      <c r="F185" s="238" t="s">
        <v>3374</v>
      </c>
      <c r="G185" s="235"/>
      <c r="H185" s="239">
        <v>100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225</v>
      </c>
      <c r="AU185" s="245" t="s">
        <v>81</v>
      </c>
      <c r="AV185" s="13" t="s">
        <v>81</v>
      </c>
      <c r="AW185" s="13" t="s">
        <v>33</v>
      </c>
      <c r="AX185" s="13" t="s">
        <v>79</v>
      </c>
      <c r="AY185" s="245" t="s">
        <v>214</v>
      </c>
    </row>
    <row r="186" s="2" customFormat="1" ht="16.5" customHeight="1">
      <c r="A186" s="41"/>
      <c r="B186" s="42"/>
      <c r="C186" s="278" t="s">
        <v>609</v>
      </c>
      <c r="D186" s="278" t="s">
        <v>300</v>
      </c>
      <c r="E186" s="279" t="s">
        <v>3375</v>
      </c>
      <c r="F186" s="280" t="s">
        <v>3376</v>
      </c>
      <c r="G186" s="281" t="s">
        <v>258</v>
      </c>
      <c r="H186" s="282">
        <v>300</v>
      </c>
      <c r="I186" s="283"/>
      <c r="J186" s="284">
        <f>ROUND(I186*H186,2)</f>
        <v>0</v>
      </c>
      <c r="K186" s="280" t="s">
        <v>19</v>
      </c>
      <c r="L186" s="285"/>
      <c r="M186" s="286" t="s">
        <v>19</v>
      </c>
      <c r="N186" s="287" t="s">
        <v>43</v>
      </c>
      <c r="O186" s="87"/>
      <c r="P186" s="225">
        <f>O186*H186</f>
        <v>0</v>
      </c>
      <c r="Q186" s="225">
        <v>2.0000000000000002E-05</v>
      </c>
      <c r="R186" s="225">
        <f>Q186*H186</f>
        <v>0.0060000000000000001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1033</v>
      </c>
      <c r="AT186" s="227" t="s">
        <v>300</v>
      </c>
      <c r="AU186" s="227" t="s">
        <v>81</v>
      </c>
      <c r="AY186" s="20" t="s">
        <v>214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79</v>
      </c>
      <c r="BK186" s="228">
        <f>ROUND(I186*H186,2)</f>
        <v>0</v>
      </c>
      <c r="BL186" s="20" t="s">
        <v>1033</v>
      </c>
      <c r="BM186" s="227" t="s">
        <v>3377</v>
      </c>
    </row>
    <row r="187" s="13" customFormat="1">
      <c r="A187" s="13"/>
      <c r="B187" s="234"/>
      <c r="C187" s="235"/>
      <c r="D187" s="236" t="s">
        <v>225</v>
      </c>
      <c r="E187" s="237" t="s">
        <v>19</v>
      </c>
      <c r="F187" s="238" t="s">
        <v>3378</v>
      </c>
      <c r="G187" s="235"/>
      <c r="H187" s="239">
        <v>300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225</v>
      </c>
      <c r="AU187" s="245" t="s">
        <v>81</v>
      </c>
      <c r="AV187" s="13" t="s">
        <v>81</v>
      </c>
      <c r="AW187" s="13" t="s">
        <v>33</v>
      </c>
      <c r="AX187" s="13" t="s">
        <v>79</v>
      </c>
      <c r="AY187" s="245" t="s">
        <v>214</v>
      </c>
    </row>
    <row r="188" s="12" customFormat="1" ht="22.8" customHeight="1">
      <c r="A188" s="12"/>
      <c r="B188" s="200"/>
      <c r="C188" s="201"/>
      <c r="D188" s="202" t="s">
        <v>71</v>
      </c>
      <c r="E188" s="214" t="s">
        <v>3379</v>
      </c>
      <c r="F188" s="214" t="s">
        <v>3380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SUM(P189:P203)</f>
        <v>0</v>
      </c>
      <c r="Q188" s="208"/>
      <c r="R188" s="209">
        <f>SUM(R189:R203)</f>
        <v>0.058919999999999993</v>
      </c>
      <c r="S188" s="208"/>
      <c r="T188" s="210">
        <f>SUM(T189:T203)</f>
        <v>1.1200000000000001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81</v>
      </c>
      <c r="AT188" s="212" t="s">
        <v>71</v>
      </c>
      <c r="AU188" s="212" t="s">
        <v>79</v>
      </c>
      <c r="AY188" s="211" t="s">
        <v>214</v>
      </c>
      <c r="BK188" s="213">
        <f>SUM(BK189:BK203)</f>
        <v>0</v>
      </c>
    </row>
    <row r="189" s="2" customFormat="1" ht="16.5" customHeight="1">
      <c r="A189" s="41"/>
      <c r="B189" s="42"/>
      <c r="C189" s="216" t="s">
        <v>614</v>
      </c>
      <c r="D189" s="216" t="s">
        <v>216</v>
      </c>
      <c r="E189" s="217" t="s">
        <v>3381</v>
      </c>
      <c r="F189" s="218" t="s">
        <v>3382</v>
      </c>
      <c r="G189" s="219" t="s">
        <v>274</v>
      </c>
      <c r="H189" s="220">
        <v>280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2.0000000000000002E-05</v>
      </c>
      <c r="R189" s="225">
        <f>Q189*H189</f>
        <v>0.0056000000000000008</v>
      </c>
      <c r="S189" s="225">
        <v>0.002</v>
      </c>
      <c r="T189" s="226">
        <f>S189*H189</f>
        <v>0.56000000000000005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683</v>
      </c>
      <c r="AT189" s="227" t="s">
        <v>216</v>
      </c>
      <c r="AU189" s="227" t="s">
        <v>81</v>
      </c>
      <c r="AY189" s="20" t="s">
        <v>214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79</v>
      </c>
      <c r="BK189" s="228">
        <f>ROUND(I189*H189,2)</f>
        <v>0</v>
      </c>
      <c r="BL189" s="20" t="s">
        <v>683</v>
      </c>
      <c r="BM189" s="227" t="s">
        <v>3383</v>
      </c>
    </row>
    <row r="190" s="13" customFormat="1">
      <c r="A190" s="13"/>
      <c r="B190" s="234"/>
      <c r="C190" s="235"/>
      <c r="D190" s="236" t="s">
        <v>225</v>
      </c>
      <c r="E190" s="237" t="s">
        <v>19</v>
      </c>
      <c r="F190" s="238" t="s">
        <v>3384</v>
      </c>
      <c r="G190" s="235"/>
      <c r="H190" s="239">
        <v>280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225</v>
      </c>
      <c r="AU190" s="245" t="s">
        <v>81</v>
      </c>
      <c r="AV190" s="13" t="s">
        <v>81</v>
      </c>
      <c r="AW190" s="13" t="s">
        <v>33</v>
      </c>
      <c r="AX190" s="13" t="s">
        <v>79</v>
      </c>
      <c r="AY190" s="245" t="s">
        <v>214</v>
      </c>
    </row>
    <row r="191" s="2" customFormat="1" ht="16.5" customHeight="1">
      <c r="A191" s="41"/>
      <c r="B191" s="42"/>
      <c r="C191" s="216" t="s">
        <v>618</v>
      </c>
      <c r="D191" s="216" t="s">
        <v>216</v>
      </c>
      <c r="E191" s="217" t="s">
        <v>3385</v>
      </c>
      <c r="F191" s="218" t="s">
        <v>3386</v>
      </c>
      <c r="G191" s="219" t="s">
        <v>274</v>
      </c>
      <c r="H191" s="220">
        <v>280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1.0000000000000001E-05</v>
      </c>
      <c r="R191" s="225">
        <f>Q191*H191</f>
        <v>0.0028000000000000004</v>
      </c>
      <c r="S191" s="225">
        <v>0.002</v>
      </c>
      <c r="T191" s="226">
        <f>S191*H191</f>
        <v>0.56000000000000005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221</v>
      </c>
      <c r="AT191" s="227" t="s">
        <v>216</v>
      </c>
      <c r="AU191" s="227" t="s">
        <v>81</v>
      </c>
      <c r="AY191" s="20" t="s">
        <v>214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79</v>
      </c>
      <c r="BK191" s="228">
        <f>ROUND(I191*H191,2)</f>
        <v>0</v>
      </c>
      <c r="BL191" s="20" t="s">
        <v>221</v>
      </c>
      <c r="BM191" s="227" t="s">
        <v>3387</v>
      </c>
    </row>
    <row r="192" s="13" customFormat="1">
      <c r="A192" s="13"/>
      <c r="B192" s="234"/>
      <c r="C192" s="235"/>
      <c r="D192" s="236" t="s">
        <v>225</v>
      </c>
      <c r="E192" s="237" t="s">
        <v>19</v>
      </c>
      <c r="F192" s="238" t="s">
        <v>3384</v>
      </c>
      <c r="G192" s="235"/>
      <c r="H192" s="239">
        <v>280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225</v>
      </c>
      <c r="AU192" s="245" t="s">
        <v>81</v>
      </c>
      <c r="AV192" s="13" t="s">
        <v>81</v>
      </c>
      <c r="AW192" s="13" t="s">
        <v>33</v>
      </c>
      <c r="AX192" s="13" t="s">
        <v>79</v>
      </c>
      <c r="AY192" s="245" t="s">
        <v>214</v>
      </c>
    </row>
    <row r="193" s="2" customFormat="1" ht="24.15" customHeight="1">
      <c r="A193" s="41"/>
      <c r="B193" s="42"/>
      <c r="C193" s="216" t="s">
        <v>623</v>
      </c>
      <c r="D193" s="216" t="s">
        <v>216</v>
      </c>
      <c r="E193" s="217" t="s">
        <v>3388</v>
      </c>
      <c r="F193" s="218" t="s">
        <v>3389</v>
      </c>
      <c r="G193" s="219" t="s">
        <v>258</v>
      </c>
      <c r="H193" s="220">
        <v>107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221</v>
      </c>
      <c r="AT193" s="227" t="s">
        <v>216</v>
      </c>
      <c r="AU193" s="227" t="s">
        <v>81</v>
      </c>
      <c r="AY193" s="20" t="s">
        <v>214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79</v>
      </c>
      <c r="BK193" s="228">
        <f>ROUND(I193*H193,2)</f>
        <v>0</v>
      </c>
      <c r="BL193" s="20" t="s">
        <v>221</v>
      </c>
      <c r="BM193" s="227" t="s">
        <v>3390</v>
      </c>
    </row>
    <row r="194" s="13" customFormat="1">
      <c r="A194" s="13"/>
      <c r="B194" s="234"/>
      <c r="C194" s="235"/>
      <c r="D194" s="236" t="s">
        <v>225</v>
      </c>
      <c r="E194" s="237" t="s">
        <v>19</v>
      </c>
      <c r="F194" s="238" t="s">
        <v>3391</v>
      </c>
      <c r="G194" s="235"/>
      <c r="H194" s="239">
        <v>107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225</v>
      </c>
      <c r="AU194" s="245" t="s">
        <v>81</v>
      </c>
      <c r="AV194" s="13" t="s">
        <v>81</v>
      </c>
      <c r="AW194" s="13" t="s">
        <v>33</v>
      </c>
      <c r="AX194" s="13" t="s">
        <v>79</v>
      </c>
      <c r="AY194" s="245" t="s">
        <v>214</v>
      </c>
    </row>
    <row r="195" s="2" customFormat="1" ht="16.5" customHeight="1">
      <c r="A195" s="41"/>
      <c r="B195" s="42"/>
      <c r="C195" s="216" t="s">
        <v>628</v>
      </c>
      <c r="D195" s="216" t="s">
        <v>216</v>
      </c>
      <c r="E195" s="217" t="s">
        <v>3392</v>
      </c>
      <c r="F195" s="218" t="s">
        <v>3393</v>
      </c>
      <c r="G195" s="219" t="s">
        <v>258</v>
      </c>
      <c r="H195" s="220">
        <v>4000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338</v>
      </c>
      <c r="AT195" s="227" t="s">
        <v>216</v>
      </c>
      <c r="AU195" s="227" t="s">
        <v>81</v>
      </c>
      <c r="AY195" s="20" t="s">
        <v>214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79</v>
      </c>
      <c r="BK195" s="228">
        <f>ROUND(I195*H195,2)</f>
        <v>0</v>
      </c>
      <c r="BL195" s="20" t="s">
        <v>338</v>
      </c>
      <c r="BM195" s="227" t="s">
        <v>3394</v>
      </c>
    </row>
    <row r="196" s="2" customFormat="1" ht="16.5" customHeight="1">
      <c r="A196" s="41"/>
      <c r="B196" s="42"/>
      <c r="C196" s="278" t="s">
        <v>635</v>
      </c>
      <c r="D196" s="278" t="s">
        <v>300</v>
      </c>
      <c r="E196" s="279" t="s">
        <v>3395</v>
      </c>
      <c r="F196" s="280" t="s">
        <v>3396</v>
      </c>
      <c r="G196" s="281" t="s">
        <v>2082</v>
      </c>
      <c r="H196" s="282">
        <v>2000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461</v>
      </c>
      <c r="AT196" s="227" t="s">
        <v>300</v>
      </c>
      <c r="AU196" s="227" t="s">
        <v>81</v>
      </c>
      <c r="AY196" s="20" t="s">
        <v>214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79</v>
      </c>
      <c r="BK196" s="228">
        <f>ROUND(I196*H196,2)</f>
        <v>0</v>
      </c>
      <c r="BL196" s="20" t="s">
        <v>338</v>
      </c>
      <c r="BM196" s="227" t="s">
        <v>3397</v>
      </c>
    </row>
    <row r="197" s="2" customFormat="1" ht="16.5" customHeight="1">
      <c r="A197" s="41"/>
      <c r="B197" s="42"/>
      <c r="C197" s="278" t="s">
        <v>640</v>
      </c>
      <c r="D197" s="278" t="s">
        <v>300</v>
      </c>
      <c r="E197" s="279" t="s">
        <v>3398</v>
      </c>
      <c r="F197" s="280" t="s">
        <v>3399</v>
      </c>
      <c r="G197" s="281" t="s">
        <v>2082</v>
      </c>
      <c r="H197" s="282">
        <v>2000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461</v>
      </c>
      <c r="AT197" s="227" t="s">
        <v>300</v>
      </c>
      <c r="AU197" s="227" t="s">
        <v>81</v>
      </c>
      <c r="AY197" s="20" t="s">
        <v>214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79</v>
      </c>
      <c r="BK197" s="228">
        <f>ROUND(I197*H197,2)</f>
        <v>0</v>
      </c>
      <c r="BL197" s="20" t="s">
        <v>338</v>
      </c>
      <c r="BM197" s="227" t="s">
        <v>3400</v>
      </c>
    </row>
    <row r="198" s="2" customFormat="1" ht="16.5" customHeight="1">
      <c r="A198" s="41"/>
      <c r="B198" s="42"/>
      <c r="C198" s="278" t="s">
        <v>646</v>
      </c>
      <c r="D198" s="278" t="s">
        <v>300</v>
      </c>
      <c r="E198" s="279" t="s">
        <v>3401</v>
      </c>
      <c r="F198" s="280" t="s">
        <v>3402</v>
      </c>
      <c r="G198" s="281" t="s">
        <v>1288</v>
      </c>
      <c r="H198" s="282">
        <v>400</v>
      </c>
      <c r="I198" s="283"/>
      <c r="J198" s="284">
        <f>ROUND(I198*H198,2)</f>
        <v>0</v>
      </c>
      <c r="K198" s="280" t="s">
        <v>19</v>
      </c>
      <c r="L198" s="285"/>
      <c r="M198" s="286" t="s">
        <v>19</v>
      </c>
      <c r="N198" s="287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461</v>
      </c>
      <c r="AT198" s="227" t="s">
        <v>300</v>
      </c>
      <c r="AU198" s="227" t="s">
        <v>81</v>
      </c>
      <c r="AY198" s="20" t="s">
        <v>214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79</v>
      </c>
      <c r="BK198" s="228">
        <f>ROUND(I198*H198,2)</f>
        <v>0</v>
      </c>
      <c r="BL198" s="20" t="s">
        <v>338</v>
      </c>
      <c r="BM198" s="227" t="s">
        <v>3403</v>
      </c>
    </row>
    <row r="199" s="2" customFormat="1" ht="16.5" customHeight="1">
      <c r="A199" s="41"/>
      <c r="B199" s="42"/>
      <c r="C199" s="278" t="s">
        <v>651</v>
      </c>
      <c r="D199" s="278" t="s">
        <v>300</v>
      </c>
      <c r="E199" s="279" t="s">
        <v>3404</v>
      </c>
      <c r="F199" s="280" t="s">
        <v>3405</v>
      </c>
      <c r="G199" s="281" t="s">
        <v>1288</v>
      </c>
      <c r="H199" s="282">
        <v>2300</v>
      </c>
      <c r="I199" s="283"/>
      <c r="J199" s="284">
        <f>ROUND(I199*H199,2)</f>
        <v>0</v>
      </c>
      <c r="K199" s="280" t="s">
        <v>19</v>
      </c>
      <c r="L199" s="285"/>
      <c r="M199" s="286" t="s">
        <v>19</v>
      </c>
      <c r="N199" s="287" t="s">
        <v>43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461</v>
      </c>
      <c r="AT199" s="227" t="s">
        <v>300</v>
      </c>
      <c r="AU199" s="227" t="s">
        <v>81</v>
      </c>
      <c r="AY199" s="20" t="s">
        <v>214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79</v>
      </c>
      <c r="BK199" s="228">
        <f>ROUND(I199*H199,2)</f>
        <v>0</v>
      </c>
      <c r="BL199" s="20" t="s">
        <v>338</v>
      </c>
      <c r="BM199" s="227" t="s">
        <v>3406</v>
      </c>
    </row>
    <row r="200" s="2" customFormat="1" ht="24.15" customHeight="1">
      <c r="A200" s="41"/>
      <c r="B200" s="42"/>
      <c r="C200" s="278" t="s">
        <v>657</v>
      </c>
      <c r="D200" s="278" t="s">
        <v>300</v>
      </c>
      <c r="E200" s="279" t="s">
        <v>3407</v>
      </c>
      <c r="F200" s="280" t="s">
        <v>3408</v>
      </c>
      <c r="G200" s="281" t="s">
        <v>3409</v>
      </c>
      <c r="H200" s="282">
        <v>4</v>
      </c>
      <c r="I200" s="283"/>
      <c r="J200" s="284">
        <f>ROUND(I200*H200,2)</f>
        <v>0</v>
      </c>
      <c r="K200" s="280" t="s">
        <v>19</v>
      </c>
      <c r="L200" s="285"/>
      <c r="M200" s="286" t="s">
        <v>19</v>
      </c>
      <c r="N200" s="287" t="s">
        <v>43</v>
      </c>
      <c r="O200" s="87"/>
      <c r="P200" s="225">
        <f>O200*H200</f>
        <v>0</v>
      </c>
      <c r="Q200" s="225">
        <v>0.00316</v>
      </c>
      <c r="R200" s="225">
        <f>Q200*H200</f>
        <v>0.01264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461</v>
      </c>
      <c r="AT200" s="227" t="s">
        <v>300</v>
      </c>
      <c r="AU200" s="227" t="s">
        <v>81</v>
      </c>
      <c r="AY200" s="20" t="s">
        <v>214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79</v>
      </c>
      <c r="BK200" s="228">
        <f>ROUND(I200*H200,2)</f>
        <v>0</v>
      </c>
      <c r="BL200" s="20" t="s">
        <v>338</v>
      </c>
      <c r="BM200" s="227" t="s">
        <v>3410</v>
      </c>
    </row>
    <row r="201" s="2" customFormat="1" ht="24.15" customHeight="1">
      <c r="A201" s="41"/>
      <c r="B201" s="42"/>
      <c r="C201" s="278" t="s">
        <v>662</v>
      </c>
      <c r="D201" s="278" t="s">
        <v>300</v>
      </c>
      <c r="E201" s="279" t="s">
        <v>3411</v>
      </c>
      <c r="F201" s="280" t="s">
        <v>3412</v>
      </c>
      <c r="G201" s="281" t="s">
        <v>3409</v>
      </c>
      <c r="H201" s="282">
        <v>4</v>
      </c>
      <c r="I201" s="283"/>
      <c r="J201" s="284">
        <f>ROUND(I201*H201,2)</f>
        <v>0</v>
      </c>
      <c r="K201" s="280" t="s">
        <v>19</v>
      </c>
      <c r="L201" s="285"/>
      <c r="M201" s="286" t="s">
        <v>19</v>
      </c>
      <c r="N201" s="287" t="s">
        <v>43</v>
      </c>
      <c r="O201" s="87"/>
      <c r="P201" s="225">
        <f>O201*H201</f>
        <v>0</v>
      </c>
      <c r="Q201" s="225">
        <v>0.0035200000000000001</v>
      </c>
      <c r="R201" s="225">
        <f>Q201*H201</f>
        <v>0.014080000000000001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461</v>
      </c>
      <c r="AT201" s="227" t="s">
        <v>300</v>
      </c>
      <c r="AU201" s="227" t="s">
        <v>81</v>
      </c>
      <c r="AY201" s="20" t="s">
        <v>214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79</v>
      </c>
      <c r="BK201" s="228">
        <f>ROUND(I201*H201,2)</f>
        <v>0</v>
      </c>
      <c r="BL201" s="20" t="s">
        <v>338</v>
      </c>
      <c r="BM201" s="227" t="s">
        <v>3413</v>
      </c>
    </row>
    <row r="202" s="2" customFormat="1" ht="24.15" customHeight="1">
      <c r="A202" s="41"/>
      <c r="B202" s="42"/>
      <c r="C202" s="278" t="s">
        <v>418</v>
      </c>
      <c r="D202" s="278" t="s">
        <v>300</v>
      </c>
      <c r="E202" s="279" t="s">
        <v>3414</v>
      </c>
      <c r="F202" s="280" t="s">
        <v>3415</v>
      </c>
      <c r="G202" s="281" t="s">
        <v>3409</v>
      </c>
      <c r="H202" s="282">
        <v>4</v>
      </c>
      <c r="I202" s="283"/>
      <c r="J202" s="284">
        <f>ROUND(I202*H202,2)</f>
        <v>0</v>
      </c>
      <c r="K202" s="280" t="s">
        <v>19</v>
      </c>
      <c r="L202" s="285"/>
      <c r="M202" s="286" t="s">
        <v>19</v>
      </c>
      <c r="N202" s="287" t="s">
        <v>43</v>
      </c>
      <c r="O202" s="87"/>
      <c r="P202" s="225">
        <f>O202*H202</f>
        <v>0</v>
      </c>
      <c r="Q202" s="225">
        <v>0.0038500000000000001</v>
      </c>
      <c r="R202" s="225">
        <f>Q202*H202</f>
        <v>0.015400000000000001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461</v>
      </c>
      <c r="AT202" s="227" t="s">
        <v>300</v>
      </c>
      <c r="AU202" s="227" t="s">
        <v>81</v>
      </c>
      <c r="AY202" s="20" t="s">
        <v>214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79</v>
      </c>
      <c r="BK202" s="228">
        <f>ROUND(I202*H202,2)</f>
        <v>0</v>
      </c>
      <c r="BL202" s="20" t="s">
        <v>338</v>
      </c>
      <c r="BM202" s="227" t="s">
        <v>3416</v>
      </c>
    </row>
    <row r="203" s="2" customFormat="1" ht="24.15" customHeight="1">
      <c r="A203" s="41"/>
      <c r="B203" s="42"/>
      <c r="C203" s="278" t="s">
        <v>676</v>
      </c>
      <c r="D203" s="278" t="s">
        <v>300</v>
      </c>
      <c r="E203" s="279" t="s">
        <v>3417</v>
      </c>
      <c r="F203" s="280" t="s">
        <v>3418</v>
      </c>
      <c r="G203" s="281" t="s">
        <v>3409</v>
      </c>
      <c r="H203" s="282">
        <v>2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43</v>
      </c>
      <c r="O203" s="87"/>
      <c r="P203" s="225">
        <f>O203*H203</f>
        <v>0</v>
      </c>
      <c r="Q203" s="225">
        <v>0.0041999999999999997</v>
      </c>
      <c r="R203" s="225">
        <f>Q203*H203</f>
        <v>0.0083999999999999995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461</v>
      </c>
      <c r="AT203" s="227" t="s">
        <v>300</v>
      </c>
      <c r="AU203" s="227" t="s">
        <v>81</v>
      </c>
      <c r="AY203" s="20" t="s">
        <v>214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79</v>
      </c>
      <c r="BK203" s="228">
        <f>ROUND(I203*H203,2)</f>
        <v>0</v>
      </c>
      <c r="BL203" s="20" t="s">
        <v>338</v>
      </c>
      <c r="BM203" s="227" t="s">
        <v>3419</v>
      </c>
    </row>
    <row r="204" s="12" customFormat="1" ht="22.8" customHeight="1">
      <c r="A204" s="12"/>
      <c r="B204" s="200"/>
      <c r="C204" s="201"/>
      <c r="D204" s="202" t="s">
        <v>71</v>
      </c>
      <c r="E204" s="214" t="s">
        <v>3420</v>
      </c>
      <c r="F204" s="214" t="s">
        <v>3195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SUM(P205:P206)</f>
        <v>0</v>
      </c>
      <c r="Q204" s="208"/>
      <c r="R204" s="209">
        <f>SUM(R205:R206)</f>
        <v>0</v>
      </c>
      <c r="S204" s="208"/>
      <c r="T204" s="210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81</v>
      </c>
      <c r="AT204" s="212" t="s">
        <v>71</v>
      </c>
      <c r="AU204" s="212" t="s">
        <v>79</v>
      </c>
      <c r="AY204" s="211" t="s">
        <v>214</v>
      </c>
      <c r="BK204" s="213">
        <f>SUM(BK205:BK206)</f>
        <v>0</v>
      </c>
    </row>
    <row r="205" s="2" customFormat="1" ht="24.15" customHeight="1">
      <c r="A205" s="41"/>
      <c r="B205" s="42"/>
      <c r="C205" s="216" t="s">
        <v>441</v>
      </c>
      <c r="D205" s="216" t="s">
        <v>216</v>
      </c>
      <c r="E205" s="217" t="s">
        <v>3196</v>
      </c>
      <c r="F205" s="218" t="s">
        <v>3197</v>
      </c>
      <c r="G205" s="219" t="s">
        <v>282</v>
      </c>
      <c r="H205" s="220">
        <v>3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3198</v>
      </c>
      <c r="AT205" s="227" t="s">
        <v>216</v>
      </c>
      <c r="AU205" s="227" t="s">
        <v>81</v>
      </c>
      <c r="AY205" s="20" t="s">
        <v>214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79</v>
      </c>
      <c r="BK205" s="228">
        <f>ROUND(I205*H205,2)</f>
        <v>0</v>
      </c>
      <c r="BL205" s="20" t="s">
        <v>3198</v>
      </c>
      <c r="BM205" s="227" t="s">
        <v>3421</v>
      </c>
    </row>
    <row r="206" s="2" customFormat="1" ht="24.15" customHeight="1">
      <c r="A206" s="41"/>
      <c r="B206" s="42"/>
      <c r="C206" s="216" t="s">
        <v>683</v>
      </c>
      <c r="D206" s="216" t="s">
        <v>216</v>
      </c>
      <c r="E206" s="217" t="s">
        <v>3200</v>
      </c>
      <c r="F206" s="218" t="s">
        <v>3201</v>
      </c>
      <c r="G206" s="219" t="s">
        <v>282</v>
      </c>
      <c r="H206" s="220">
        <v>2</v>
      </c>
      <c r="I206" s="221"/>
      <c r="J206" s="222">
        <f>ROUND(I206*H206,2)</f>
        <v>0</v>
      </c>
      <c r="K206" s="218" t="s">
        <v>19</v>
      </c>
      <c r="L206" s="47"/>
      <c r="M206" s="300" t="s">
        <v>19</v>
      </c>
      <c r="N206" s="301" t="s">
        <v>43</v>
      </c>
      <c r="O206" s="298"/>
      <c r="P206" s="302">
        <f>O206*H206</f>
        <v>0</v>
      </c>
      <c r="Q206" s="302">
        <v>0</v>
      </c>
      <c r="R206" s="302">
        <f>Q206*H206</f>
        <v>0</v>
      </c>
      <c r="S206" s="302">
        <v>0</v>
      </c>
      <c r="T206" s="303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3198</v>
      </c>
      <c r="AT206" s="227" t="s">
        <v>216</v>
      </c>
      <c r="AU206" s="227" t="s">
        <v>81</v>
      </c>
      <c r="AY206" s="20" t="s">
        <v>214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79</v>
      </c>
      <c r="BK206" s="228">
        <f>ROUND(I206*H206,2)</f>
        <v>0</v>
      </c>
      <c r="BL206" s="20" t="s">
        <v>3198</v>
      </c>
      <c r="BM206" s="227" t="s">
        <v>3422</v>
      </c>
    </row>
    <row r="207" s="2" customFormat="1" ht="6.96" customHeight="1">
      <c r="A207" s="41"/>
      <c r="B207" s="62"/>
      <c r="C207" s="63"/>
      <c r="D207" s="63"/>
      <c r="E207" s="63"/>
      <c r="F207" s="63"/>
      <c r="G207" s="63"/>
      <c r="H207" s="63"/>
      <c r="I207" s="63"/>
      <c r="J207" s="63"/>
      <c r="K207" s="63"/>
      <c r="L207" s="47"/>
      <c r="M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</sheetData>
  <sheetProtection sheet="1" autoFilter="0" formatColumns="0" formatRows="0" objects="1" scenarios="1" spinCount="100000" saltValue="xw2BZ5JnRMF4XVnBhQFI5Wxdo6OkbB9RyMzgQA2vuaL7gm0gxqq9qJIyOHkZPEedvXA6roVu64Z6EZjv9QPK1A==" hashValue="153YPTn72hmOdT0e4Ri8xbweqeNoKGs9AFMBZpekI1zjGoSmjbGqXbkevch8GrojAxC7fQv9J/+DBIeI98ZgXw==" algorithmName="SHA-512" password="CEE1"/>
  <autoFilter ref="C99:K20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3423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ROUND((SUM(BE92:BE95)),  2)</f>
        <v>0</v>
      </c>
      <c r="G37" s="41"/>
      <c r="H37" s="41"/>
      <c r="I37" s="161">
        <v>0.20999999999999999</v>
      </c>
      <c r="J37" s="160">
        <f>ROUND(((SUM(BE92:BE95))*I37),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ROUND((SUM(BF92:BF95)),  2)</f>
        <v>0</v>
      </c>
      <c r="G38" s="41"/>
      <c r="H38" s="41"/>
      <c r="I38" s="161">
        <v>0.14999999999999999</v>
      </c>
      <c r="J38" s="160">
        <f>ROUND(((SUM(BF92:BF95))*I38),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ROUND((SUM(BG92:BG95)),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ROUND((SUM(BH92:BH95)),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ROUND((SUM(BI92:BI95)),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D.1.SO01.4E.1-1.4 - Systém UKS prvky WiFi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3424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SUPŠ Jihlava - Helenín - rekonstrukce DM (NEUZNATELNÉ NÁKLADY)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158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1" customFormat="1" ht="16.5" customHeight="1">
      <c r="B80" s="24"/>
      <c r="C80" s="25"/>
      <c r="D80" s="25"/>
      <c r="E80" s="173" t="s">
        <v>159</v>
      </c>
      <c r="F80" s="25"/>
      <c r="G80" s="25"/>
      <c r="H80" s="25"/>
      <c r="I80" s="25"/>
      <c r="J80" s="25"/>
      <c r="K80" s="25"/>
      <c r="L80" s="23"/>
    </row>
    <row r="81" s="1" customFormat="1" ht="12" customHeight="1">
      <c r="B81" s="24"/>
      <c r="C81" s="35" t="s">
        <v>160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317" t="s">
        <v>2712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2713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D.1.SO01.4E.1-1.4 - Systém UKS prvky WiFi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F16</f>
        <v>Jihlava - Helenín</v>
      </c>
      <c r="G86" s="43"/>
      <c r="H86" s="43"/>
      <c r="I86" s="35" t="s">
        <v>23</v>
      </c>
      <c r="J86" s="75" t="str">
        <f>IF(J16="","",J16)</f>
        <v>21. 2. 2023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25</v>
      </c>
      <c r="D88" s="43"/>
      <c r="E88" s="43"/>
      <c r="F88" s="30" t="str">
        <f>E19</f>
        <v>Kraj Vysočina, Žižkova 57/1882, 58733 Jihlava</v>
      </c>
      <c r="G88" s="43"/>
      <c r="H88" s="43"/>
      <c r="I88" s="35" t="s">
        <v>31</v>
      </c>
      <c r="J88" s="39" t="str">
        <f>E25</f>
        <v>Obchodní projekt Jihlava, spol.s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IF(E22="","",E22)</f>
        <v>Vyplň údaj</v>
      </c>
      <c r="G89" s="43"/>
      <c r="H89" s="43"/>
      <c r="I89" s="35" t="s">
        <v>34</v>
      </c>
      <c r="J89" s="39" t="str">
        <f>E28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200</v>
      </c>
      <c r="D91" s="192" t="s">
        <v>57</v>
      </c>
      <c r="E91" s="192" t="s">
        <v>53</v>
      </c>
      <c r="F91" s="192" t="s">
        <v>54</v>
      </c>
      <c r="G91" s="192" t="s">
        <v>201</v>
      </c>
      <c r="H91" s="192" t="s">
        <v>202</v>
      </c>
      <c r="I91" s="192" t="s">
        <v>203</v>
      </c>
      <c r="J91" s="192" t="s">
        <v>164</v>
      </c>
      <c r="K91" s="193" t="s">
        <v>204</v>
      </c>
      <c r="L91" s="194"/>
      <c r="M91" s="95" t="s">
        <v>19</v>
      </c>
      <c r="N91" s="96" t="s">
        <v>42</v>
      </c>
      <c r="O91" s="96" t="s">
        <v>205</v>
      </c>
      <c r="P91" s="96" t="s">
        <v>206</v>
      </c>
      <c r="Q91" s="96" t="s">
        <v>207</v>
      </c>
      <c r="R91" s="96" t="s">
        <v>208</v>
      </c>
      <c r="S91" s="96" t="s">
        <v>209</v>
      </c>
      <c r="T91" s="97" t="s">
        <v>210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211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71</v>
      </c>
      <c r="AU92" s="20" t="s">
        <v>165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71</v>
      </c>
      <c r="E93" s="203" t="s">
        <v>3425</v>
      </c>
      <c r="F93" s="203" t="s">
        <v>3426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SUM(P94:P95)</f>
        <v>0</v>
      </c>
      <c r="Q93" s="208"/>
      <c r="R93" s="209">
        <f>SUM(R94:R95)</f>
        <v>0</v>
      </c>
      <c r="S93" s="208"/>
      <c r="T93" s="21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71</v>
      </c>
      <c r="AU93" s="212" t="s">
        <v>72</v>
      </c>
      <c r="AY93" s="211" t="s">
        <v>214</v>
      </c>
      <c r="BK93" s="213">
        <f>SUM(BK94:BK95)</f>
        <v>0</v>
      </c>
    </row>
    <row r="94" s="2" customFormat="1" ht="16.5" customHeight="1">
      <c r="A94" s="41"/>
      <c r="B94" s="42"/>
      <c r="C94" s="216" t="s">
        <v>79</v>
      </c>
      <c r="D94" s="216" t="s">
        <v>216</v>
      </c>
      <c r="E94" s="217" t="s">
        <v>3427</v>
      </c>
      <c r="F94" s="218" t="s">
        <v>3428</v>
      </c>
      <c r="G94" s="219" t="s">
        <v>2229</v>
      </c>
      <c r="H94" s="220">
        <v>16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338</v>
      </c>
      <c r="AT94" s="227" t="s">
        <v>216</v>
      </c>
      <c r="AU94" s="227" t="s">
        <v>79</v>
      </c>
      <c r="AY94" s="20" t="s">
        <v>214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338</v>
      </c>
      <c r="BM94" s="227" t="s">
        <v>3429</v>
      </c>
    </row>
    <row r="95" s="2" customFormat="1" ht="37.8" customHeight="1">
      <c r="A95" s="41"/>
      <c r="B95" s="42"/>
      <c r="C95" s="278" t="s">
        <v>81</v>
      </c>
      <c r="D95" s="278" t="s">
        <v>300</v>
      </c>
      <c r="E95" s="279" t="s">
        <v>3430</v>
      </c>
      <c r="F95" s="280" t="s">
        <v>3431</v>
      </c>
      <c r="G95" s="281" t="s">
        <v>2082</v>
      </c>
      <c r="H95" s="282">
        <v>16</v>
      </c>
      <c r="I95" s="283"/>
      <c r="J95" s="284">
        <f>ROUND(I95*H95,2)</f>
        <v>0</v>
      </c>
      <c r="K95" s="280" t="s">
        <v>19</v>
      </c>
      <c r="L95" s="285"/>
      <c r="M95" s="318" t="s">
        <v>19</v>
      </c>
      <c r="N95" s="319" t="s">
        <v>43</v>
      </c>
      <c r="O95" s="298"/>
      <c r="P95" s="302">
        <f>O95*H95</f>
        <v>0</v>
      </c>
      <c r="Q95" s="302">
        <v>0</v>
      </c>
      <c r="R95" s="302">
        <f>Q95*H95</f>
        <v>0</v>
      </c>
      <c r="S95" s="302">
        <v>0</v>
      </c>
      <c r="T95" s="303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461</v>
      </c>
      <c r="AT95" s="227" t="s">
        <v>300</v>
      </c>
      <c r="AU95" s="227" t="s">
        <v>79</v>
      </c>
      <c r="AY95" s="20" t="s">
        <v>214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338</v>
      </c>
      <c r="BM95" s="227" t="s">
        <v>3432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/aBiLUFRhTyzLVf1If+pvCq5m2+gif0V4TfJRZGyHWDO7BU2+jxxJhVvSJOg6VFxeswp1eptndLELkvbKjnqsw==" hashValue="5wE2/Dk3MPFRrWO9aKeQOT78A0PNyzEirBkM28K8eb3YXzAyKeNG5iEGzghxfV2qFTP6D+VGyk7+nhI2K1wRqw==" algorithmName="SHA-512" password="CEE1"/>
  <autoFilter ref="C91:K9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3433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ROUND((SUM(BE92:BE103)),  2)</f>
        <v>0</v>
      </c>
      <c r="G37" s="41"/>
      <c r="H37" s="41"/>
      <c r="I37" s="161">
        <v>0.20999999999999999</v>
      </c>
      <c r="J37" s="160">
        <f>ROUND(((SUM(BE92:BE103))*I37),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ROUND((SUM(BF92:BF103)),  2)</f>
        <v>0</v>
      </c>
      <c r="G38" s="41"/>
      <c r="H38" s="41"/>
      <c r="I38" s="161">
        <v>0.14999999999999999</v>
      </c>
      <c r="J38" s="160">
        <f>ROUND(((SUM(BF92:BF103))*I38),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ROUND((SUM(BG92:BG103)),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ROUND((SUM(BH92:BH103)),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ROUND((SUM(BI92:BI103)),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D.1.SO01.4E.1-10 - Doplnění PbX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3434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SUPŠ Jihlava - Helenín - rekonstrukce DM (NEUZNATELNÉ NÁKLADY)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158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1" customFormat="1" ht="16.5" customHeight="1">
      <c r="B80" s="24"/>
      <c r="C80" s="25"/>
      <c r="D80" s="25"/>
      <c r="E80" s="173" t="s">
        <v>159</v>
      </c>
      <c r="F80" s="25"/>
      <c r="G80" s="25"/>
      <c r="H80" s="25"/>
      <c r="I80" s="25"/>
      <c r="J80" s="25"/>
      <c r="K80" s="25"/>
      <c r="L80" s="23"/>
    </row>
    <row r="81" s="1" customFormat="1" ht="12" customHeight="1">
      <c r="B81" s="24"/>
      <c r="C81" s="35" t="s">
        <v>160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317" t="s">
        <v>2712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2713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D.1.SO01.4E.1-10 - Doplnění PbX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F16</f>
        <v>Jihlava - Helenín</v>
      </c>
      <c r="G86" s="43"/>
      <c r="H86" s="43"/>
      <c r="I86" s="35" t="s">
        <v>23</v>
      </c>
      <c r="J86" s="75" t="str">
        <f>IF(J16="","",J16)</f>
        <v>21. 2. 2023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25</v>
      </c>
      <c r="D88" s="43"/>
      <c r="E88" s="43"/>
      <c r="F88" s="30" t="str">
        <f>E19</f>
        <v>Kraj Vysočina, Žižkova 57/1882, 58733 Jihlava</v>
      </c>
      <c r="G88" s="43"/>
      <c r="H88" s="43"/>
      <c r="I88" s="35" t="s">
        <v>31</v>
      </c>
      <c r="J88" s="39" t="str">
        <f>E25</f>
        <v>Obchodní projekt Jihlava, spol.s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IF(E22="","",E22)</f>
        <v>Vyplň údaj</v>
      </c>
      <c r="G89" s="43"/>
      <c r="H89" s="43"/>
      <c r="I89" s="35" t="s">
        <v>34</v>
      </c>
      <c r="J89" s="39" t="str">
        <f>E28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200</v>
      </c>
      <c r="D91" s="192" t="s">
        <v>57</v>
      </c>
      <c r="E91" s="192" t="s">
        <v>53</v>
      </c>
      <c r="F91" s="192" t="s">
        <v>54</v>
      </c>
      <c r="G91" s="192" t="s">
        <v>201</v>
      </c>
      <c r="H91" s="192" t="s">
        <v>202</v>
      </c>
      <c r="I91" s="192" t="s">
        <v>203</v>
      </c>
      <c r="J91" s="192" t="s">
        <v>164</v>
      </c>
      <c r="K91" s="193" t="s">
        <v>204</v>
      </c>
      <c r="L91" s="194"/>
      <c r="M91" s="95" t="s">
        <v>19</v>
      </c>
      <c r="N91" s="96" t="s">
        <v>42</v>
      </c>
      <c r="O91" s="96" t="s">
        <v>205</v>
      </c>
      <c r="P91" s="96" t="s">
        <v>206</v>
      </c>
      <c r="Q91" s="96" t="s">
        <v>207</v>
      </c>
      <c r="R91" s="96" t="s">
        <v>208</v>
      </c>
      <c r="S91" s="96" t="s">
        <v>209</v>
      </c>
      <c r="T91" s="97" t="s">
        <v>210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211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71</v>
      </c>
      <c r="AU92" s="20" t="s">
        <v>165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71</v>
      </c>
      <c r="E93" s="203" t="s">
        <v>3435</v>
      </c>
      <c r="F93" s="203" t="s">
        <v>3436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SUM(P94:P103)</f>
        <v>0</v>
      </c>
      <c r="Q93" s="208"/>
      <c r="R93" s="209">
        <f>SUM(R94:R103)</f>
        <v>0</v>
      </c>
      <c r="S93" s="208"/>
      <c r="T93" s="210">
        <f>SUM(T94:T103)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81</v>
      </c>
      <c r="AT93" s="212" t="s">
        <v>71</v>
      </c>
      <c r="AU93" s="212" t="s">
        <v>72</v>
      </c>
      <c r="AY93" s="211" t="s">
        <v>214</v>
      </c>
      <c r="BK93" s="213">
        <f>SUM(BK94:BK103)</f>
        <v>0</v>
      </c>
    </row>
    <row r="94" s="2" customFormat="1" ht="16.5" customHeight="1">
      <c r="A94" s="41"/>
      <c r="B94" s="42"/>
      <c r="C94" s="216" t="s">
        <v>79</v>
      </c>
      <c r="D94" s="216" t="s">
        <v>216</v>
      </c>
      <c r="E94" s="217" t="s">
        <v>3437</v>
      </c>
      <c r="F94" s="218" t="s">
        <v>3438</v>
      </c>
      <c r="G94" s="219" t="s">
        <v>258</v>
      </c>
      <c r="H94" s="220">
        <v>1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338</v>
      </c>
      <c r="AT94" s="227" t="s">
        <v>216</v>
      </c>
      <c r="AU94" s="227" t="s">
        <v>79</v>
      </c>
      <c r="AY94" s="20" t="s">
        <v>214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338</v>
      </c>
      <c r="BM94" s="227" t="s">
        <v>3439</v>
      </c>
    </row>
    <row r="95" s="2" customFormat="1" ht="16.5" customHeight="1">
      <c r="A95" s="41"/>
      <c r="B95" s="42"/>
      <c r="C95" s="278" t="s">
        <v>81</v>
      </c>
      <c r="D95" s="278" t="s">
        <v>300</v>
      </c>
      <c r="E95" s="279" t="s">
        <v>3440</v>
      </c>
      <c r="F95" s="280" t="s">
        <v>3441</v>
      </c>
      <c r="G95" s="281" t="s">
        <v>258</v>
      </c>
      <c r="H95" s="282">
        <v>1</v>
      </c>
      <c r="I95" s="283"/>
      <c r="J95" s="284">
        <f>ROUND(I95*H95,2)</f>
        <v>0</v>
      </c>
      <c r="K95" s="280" t="s">
        <v>19</v>
      </c>
      <c r="L95" s="285"/>
      <c r="M95" s="286" t="s">
        <v>19</v>
      </c>
      <c r="N95" s="287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461</v>
      </c>
      <c r="AT95" s="227" t="s">
        <v>300</v>
      </c>
      <c r="AU95" s="227" t="s">
        <v>79</v>
      </c>
      <c r="AY95" s="20" t="s">
        <v>214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338</v>
      </c>
      <c r="BM95" s="227" t="s">
        <v>3442</v>
      </c>
    </row>
    <row r="96" s="2" customFormat="1" ht="16.5" customHeight="1">
      <c r="A96" s="41"/>
      <c r="B96" s="42"/>
      <c r="C96" s="216" t="s">
        <v>104</v>
      </c>
      <c r="D96" s="216" t="s">
        <v>216</v>
      </c>
      <c r="E96" s="217" t="s">
        <v>3443</v>
      </c>
      <c r="F96" s="218" t="s">
        <v>3444</v>
      </c>
      <c r="G96" s="219" t="s">
        <v>258</v>
      </c>
      <c r="H96" s="220">
        <v>1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338</v>
      </c>
      <c r="AT96" s="227" t="s">
        <v>216</v>
      </c>
      <c r="AU96" s="227" t="s">
        <v>79</v>
      </c>
      <c r="AY96" s="20" t="s">
        <v>214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79</v>
      </c>
      <c r="BK96" s="228">
        <f>ROUND(I96*H96,2)</f>
        <v>0</v>
      </c>
      <c r="BL96" s="20" t="s">
        <v>338</v>
      </c>
      <c r="BM96" s="227" t="s">
        <v>3445</v>
      </c>
    </row>
    <row r="97" s="2" customFormat="1" ht="24.15" customHeight="1">
      <c r="A97" s="41"/>
      <c r="B97" s="42"/>
      <c r="C97" s="278" t="s">
        <v>221</v>
      </c>
      <c r="D97" s="278" t="s">
        <v>300</v>
      </c>
      <c r="E97" s="279" t="s">
        <v>3446</v>
      </c>
      <c r="F97" s="280" t="s">
        <v>3447</v>
      </c>
      <c r="G97" s="281" t="s">
        <v>258</v>
      </c>
      <c r="H97" s="282">
        <v>1</v>
      </c>
      <c r="I97" s="283"/>
      <c r="J97" s="284">
        <f>ROUND(I97*H97,2)</f>
        <v>0</v>
      </c>
      <c r="K97" s="280" t="s">
        <v>19</v>
      </c>
      <c r="L97" s="285"/>
      <c r="M97" s="286" t="s">
        <v>19</v>
      </c>
      <c r="N97" s="287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461</v>
      </c>
      <c r="AT97" s="227" t="s">
        <v>300</v>
      </c>
      <c r="AU97" s="227" t="s">
        <v>79</v>
      </c>
      <c r="AY97" s="20" t="s">
        <v>214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79</v>
      </c>
      <c r="BK97" s="228">
        <f>ROUND(I97*H97,2)</f>
        <v>0</v>
      </c>
      <c r="BL97" s="20" t="s">
        <v>338</v>
      </c>
      <c r="BM97" s="227" t="s">
        <v>3448</v>
      </c>
    </row>
    <row r="98" s="2" customFormat="1" ht="16.5" customHeight="1">
      <c r="A98" s="41"/>
      <c r="B98" s="42"/>
      <c r="C98" s="216" t="s">
        <v>247</v>
      </c>
      <c r="D98" s="216" t="s">
        <v>216</v>
      </c>
      <c r="E98" s="217" t="s">
        <v>3449</v>
      </c>
      <c r="F98" s="218" t="s">
        <v>3450</v>
      </c>
      <c r="G98" s="219" t="s">
        <v>258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338</v>
      </c>
      <c r="AT98" s="227" t="s">
        <v>216</v>
      </c>
      <c r="AU98" s="227" t="s">
        <v>79</v>
      </c>
      <c r="AY98" s="20" t="s">
        <v>214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79</v>
      </c>
      <c r="BK98" s="228">
        <f>ROUND(I98*H98,2)</f>
        <v>0</v>
      </c>
      <c r="BL98" s="20" t="s">
        <v>338</v>
      </c>
      <c r="BM98" s="227" t="s">
        <v>3451</v>
      </c>
    </row>
    <row r="99" s="2" customFormat="1" ht="16.5" customHeight="1">
      <c r="A99" s="41"/>
      <c r="B99" s="42"/>
      <c r="C99" s="278" t="s">
        <v>255</v>
      </c>
      <c r="D99" s="278" t="s">
        <v>300</v>
      </c>
      <c r="E99" s="279" t="s">
        <v>3452</v>
      </c>
      <c r="F99" s="280" t="s">
        <v>3453</v>
      </c>
      <c r="G99" s="281" t="s">
        <v>258</v>
      </c>
      <c r="H99" s="282">
        <v>1</v>
      </c>
      <c r="I99" s="283"/>
      <c r="J99" s="284">
        <f>ROUND(I99*H99,2)</f>
        <v>0</v>
      </c>
      <c r="K99" s="280" t="s">
        <v>19</v>
      </c>
      <c r="L99" s="285"/>
      <c r="M99" s="286" t="s">
        <v>19</v>
      </c>
      <c r="N99" s="287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461</v>
      </c>
      <c r="AT99" s="227" t="s">
        <v>300</v>
      </c>
      <c r="AU99" s="227" t="s">
        <v>79</v>
      </c>
      <c r="AY99" s="20" t="s">
        <v>214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338</v>
      </c>
      <c r="BM99" s="227" t="s">
        <v>3454</v>
      </c>
    </row>
    <row r="100" s="2" customFormat="1" ht="16.5" customHeight="1">
      <c r="A100" s="41"/>
      <c r="B100" s="42"/>
      <c r="C100" s="216" t="s">
        <v>261</v>
      </c>
      <c r="D100" s="216" t="s">
        <v>216</v>
      </c>
      <c r="E100" s="217" t="s">
        <v>3437</v>
      </c>
      <c r="F100" s="218" t="s">
        <v>3438</v>
      </c>
      <c r="G100" s="219" t="s">
        <v>258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338</v>
      </c>
      <c r="AT100" s="227" t="s">
        <v>216</v>
      </c>
      <c r="AU100" s="227" t="s">
        <v>79</v>
      </c>
      <c r="AY100" s="20" t="s">
        <v>214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338</v>
      </c>
      <c r="BM100" s="227" t="s">
        <v>3455</v>
      </c>
    </row>
    <row r="101" s="2" customFormat="1" ht="16.5" customHeight="1">
      <c r="A101" s="41"/>
      <c r="B101" s="42"/>
      <c r="C101" s="278" t="s">
        <v>266</v>
      </c>
      <c r="D101" s="278" t="s">
        <v>300</v>
      </c>
      <c r="E101" s="279" t="s">
        <v>3456</v>
      </c>
      <c r="F101" s="280" t="s">
        <v>3457</v>
      </c>
      <c r="G101" s="281" t="s">
        <v>258</v>
      </c>
      <c r="H101" s="282">
        <v>1</v>
      </c>
      <c r="I101" s="283"/>
      <c r="J101" s="284">
        <f>ROUND(I101*H101,2)</f>
        <v>0</v>
      </c>
      <c r="K101" s="280" t="s">
        <v>19</v>
      </c>
      <c r="L101" s="285"/>
      <c r="M101" s="286" t="s">
        <v>19</v>
      </c>
      <c r="N101" s="287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461</v>
      </c>
      <c r="AT101" s="227" t="s">
        <v>300</v>
      </c>
      <c r="AU101" s="227" t="s">
        <v>79</v>
      </c>
      <c r="AY101" s="20" t="s">
        <v>214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338</v>
      </c>
      <c r="BM101" s="227" t="s">
        <v>3458</v>
      </c>
    </row>
    <row r="102" s="2" customFormat="1" ht="16.5" customHeight="1">
      <c r="A102" s="41"/>
      <c r="B102" s="42"/>
      <c r="C102" s="216" t="s">
        <v>271</v>
      </c>
      <c r="D102" s="216" t="s">
        <v>216</v>
      </c>
      <c r="E102" s="217" t="s">
        <v>3459</v>
      </c>
      <c r="F102" s="218" t="s">
        <v>3460</v>
      </c>
      <c r="G102" s="219" t="s">
        <v>2229</v>
      </c>
      <c r="H102" s="220">
        <v>17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338</v>
      </c>
      <c r="AT102" s="227" t="s">
        <v>216</v>
      </c>
      <c r="AU102" s="227" t="s">
        <v>79</v>
      </c>
      <c r="AY102" s="20" t="s">
        <v>214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79</v>
      </c>
      <c r="BK102" s="228">
        <f>ROUND(I102*H102,2)</f>
        <v>0</v>
      </c>
      <c r="BL102" s="20" t="s">
        <v>338</v>
      </c>
      <c r="BM102" s="227" t="s">
        <v>3461</v>
      </c>
    </row>
    <row r="103" s="2" customFormat="1" ht="16.5" customHeight="1">
      <c r="A103" s="41"/>
      <c r="B103" s="42"/>
      <c r="C103" s="216" t="s">
        <v>279</v>
      </c>
      <c r="D103" s="216" t="s">
        <v>216</v>
      </c>
      <c r="E103" s="217" t="s">
        <v>3462</v>
      </c>
      <c r="F103" s="218" t="s">
        <v>3463</v>
      </c>
      <c r="G103" s="219" t="s">
        <v>2229</v>
      </c>
      <c r="H103" s="220">
        <v>17</v>
      </c>
      <c r="I103" s="221"/>
      <c r="J103" s="222">
        <f>ROUND(I103*H103,2)</f>
        <v>0</v>
      </c>
      <c r="K103" s="218" t="s">
        <v>19</v>
      </c>
      <c r="L103" s="47"/>
      <c r="M103" s="300" t="s">
        <v>19</v>
      </c>
      <c r="N103" s="301" t="s">
        <v>43</v>
      </c>
      <c r="O103" s="298"/>
      <c r="P103" s="302">
        <f>O103*H103</f>
        <v>0</v>
      </c>
      <c r="Q103" s="302">
        <v>0</v>
      </c>
      <c r="R103" s="302">
        <f>Q103*H103</f>
        <v>0</v>
      </c>
      <c r="S103" s="302">
        <v>0</v>
      </c>
      <c r="T103" s="303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338</v>
      </c>
      <c r="AT103" s="227" t="s">
        <v>216</v>
      </c>
      <c r="AU103" s="227" t="s">
        <v>79</v>
      </c>
      <c r="AY103" s="20" t="s">
        <v>214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338</v>
      </c>
      <c r="BM103" s="227" t="s">
        <v>3464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LafXtr+e/ohpl4mIZexXmDeo/l0mTJf9PfWkOVad8P1IwGckJ31P6GDxVyAm/T/KHdLCYQ7g5uBSJUM1vXKSrg==" hashValue="WgQHjSGWR8iopwdXkbPwUPofNoxhVfmQ3M+CI5RrW0WqH1S9cBZ97D105wczPbBoDemebQDrLQSOXlns2JrypA==" algorithmName="SHA-512" password="CEE1"/>
  <autoFilter ref="C91:K1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3465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ROUND(J104,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ROUND((SUM(BE104:BE206)),  2)</f>
        <v>0</v>
      </c>
      <c r="G37" s="41"/>
      <c r="H37" s="41"/>
      <c r="I37" s="161">
        <v>0.20999999999999999</v>
      </c>
      <c r="J37" s="160">
        <f>ROUND(((SUM(BE104:BE206))*I37),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ROUND((SUM(BF104:BF206)),  2)</f>
        <v>0</v>
      </c>
      <c r="G38" s="41"/>
      <c r="H38" s="41"/>
      <c r="I38" s="161">
        <v>0.14999999999999999</v>
      </c>
      <c r="J38" s="160">
        <f>ROUND(((SUM(BF104:BF206))*I38),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ROUND((SUM(BG104:BG206)),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ROUND((SUM(BH104:BH206)),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ROUND((SUM(BI104:BI206)),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D.1.SO01.4E.1-2 - Konektivita, převěs do objektu C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J104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3466</v>
      </c>
      <c r="E68" s="181"/>
      <c r="F68" s="181"/>
      <c r="G68" s="181"/>
      <c r="H68" s="181"/>
      <c r="I68" s="181"/>
      <c r="J68" s="182">
        <f>J105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3467</v>
      </c>
      <c r="E69" s="186"/>
      <c r="F69" s="186"/>
      <c r="G69" s="186"/>
      <c r="H69" s="186"/>
      <c r="I69" s="186"/>
      <c r="J69" s="187">
        <f>J106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8"/>
      <c r="D70" s="185" t="s">
        <v>3468</v>
      </c>
      <c r="E70" s="186"/>
      <c r="F70" s="186"/>
      <c r="G70" s="186"/>
      <c r="H70" s="186"/>
      <c r="I70" s="186"/>
      <c r="J70" s="187">
        <f>J107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4"/>
      <c r="C71" s="128"/>
      <c r="D71" s="185" t="s">
        <v>3469</v>
      </c>
      <c r="E71" s="186"/>
      <c r="F71" s="186"/>
      <c r="G71" s="186"/>
      <c r="H71" s="186"/>
      <c r="I71" s="186"/>
      <c r="J71" s="187">
        <f>J108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4"/>
      <c r="C72" s="128"/>
      <c r="D72" s="185" t="s">
        <v>3470</v>
      </c>
      <c r="E72" s="186"/>
      <c r="F72" s="186"/>
      <c r="G72" s="186"/>
      <c r="H72" s="186"/>
      <c r="I72" s="186"/>
      <c r="J72" s="187">
        <f>J122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3471</v>
      </c>
      <c r="E73" s="186"/>
      <c r="F73" s="186"/>
      <c r="G73" s="186"/>
      <c r="H73" s="186"/>
      <c r="I73" s="186"/>
      <c r="J73" s="187">
        <f>J124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4"/>
      <c r="C74" s="128"/>
      <c r="D74" s="185" t="s">
        <v>3472</v>
      </c>
      <c r="E74" s="186"/>
      <c r="F74" s="186"/>
      <c r="G74" s="186"/>
      <c r="H74" s="186"/>
      <c r="I74" s="186"/>
      <c r="J74" s="187">
        <f>J125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4"/>
      <c r="C75" s="128"/>
      <c r="D75" s="185" t="s">
        <v>3473</v>
      </c>
      <c r="E75" s="186"/>
      <c r="F75" s="186"/>
      <c r="G75" s="186"/>
      <c r="H75" s="186"/>
      <c r="I75" s="186"/>
      <c r="J75" s="187">
        <f>J140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4"/>
      <c r="C76" s="128"/>
      <c r="D76" s="185" t="s">
        <v>3474</v>
      </c>
      <c r="E76" s="186"/>
      <c r="F76" s="186"/>
      <c r="G76" s="186"/>
      <c r="H76" s="186"/>
      <c r="I76" s="186"/>
      <c r="J76" s="187">
        <f>J143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3475</v>
      </c>
      <c r="E77" s="186"/>
      <c r="F77" s="186"/>
      <c r="G77" s="186"/>
      <c r="H77" s="186"/>
      <c r="I77" s="186"/>
      <c r="J77" s="187">
        <f>J145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3476</v>
      </c>
      <c r="E78" s="186"/>
      <c r="F78" s="186"/>
      <c r="G78" s="186"/>
      <c r="H78" s="186"/>
      <c r="I78" s="186"/>
      <c r="J78" s="187">
        <f>J167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3477</v>
      </c>
      <c r="E79" s="186"/>
      <c r="F79" s="186"/>
      <c r="G79" s="186"/>
      <c r="H79" s="186"/>
      <c r="I79" s="186"/>
      <c r="J79" s="187">
        <f>J188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3478</v>
      </c>
      <c r="E80" s="186"/>
      <c r="F80" s="186"/>
      <c r="G80" s="186"/>
      <c r="H80" s="186"/>
      <c r="I80" s="186"/>
      <c r="J80" s="187">
        <f>J204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199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SUPŠ Jihlava - Helenín - rekonstrukce DM (NEUZNATELNÉ NÁKLADY)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158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1" customFormat="1" ht="16.5" customHeight="1">
      <c r="B92" s="24"/>
      <c r="C92" s="25"/>
      <c r="D92" s="25"/>
      <c r="E92" s="173" t="s">
        <v>159</v>
      </c>
      <c r="F92" s="25"/>
      <c r="G92" s="25"/>
      <c r="H92" s="25"/>
      <c r="I92" s="25"/>
      <c r="J92" s="25"/>
      <c r="K92" s="25"/>
      <c r="L92" s="23"/>
    </row>
    <row r="93" s="1" customFormat="1" ht="12" customHeight="1">
      <c r="B93" s="24"/>
      <c r="C93" s="35" t="s">
        <v>160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317" t="s">
        <v>2712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2713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E13</f>
        <v>D.1.SO01.4E.1-2 - Konektivita, převěs do objektu C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F16</f>
        <v>Jihlava - Helenín</v>
      </c>
      <c r="G98" s="43"/>
      <c r="H98" s="43"/>
      <c r="I98" s="35" t="s">
        <v>23</v>
      </c>
      <c r="J98" s="75" t="str">
        <f>IF(J16="","",J16)</f>
        <v>21. 2. 2023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5.65" customHeight="1">
      <c r="A100" s="41"/>
      <c r="B100" s="42"/>
      <c r="C100" s="35" t="s">
        <v>25</v>
      </c>
      <c r="D100" s="43"/>
      <c r="E100" s="43"/>
      <c r="F100" s="30" t="str">
        <f>E19</f>
        <v>Kraj Vysočina, Žižkova 57/1882, 58733 Jihlava</v>
      </c>
      <c r="G100" s="43"/>
      <c r="H100" s="43"/>
      <c r="I100" s="35" t="s">
        <v>31</v>
      </c>
      <c r="J100" s="39" t="str">
        <f>E25</f>
        <v>Obchodní projekt Jihlava, spol.s r.o.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IF(E22="","",E22)</f>
        <v>Vyplň údaj</v>
      </c>
      <c r="G101" s="43"/>
      <c r="H101" s="43"/>
      <c r="I101" s="35" t="s">
        <v>34</v>
      </c>
      <c r="J101" s="39" t="str">
        <f>E28</f>
        <v xml:space="preserve"> 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200</v>
      </c>
      <c r="D103" s="192" t="s">
        <v>57</v>
      </c>
      <c r="E103" s="192" t="s">
        <v>53</v>
      </c>
      <c r="F103" s="192" t="s">
        <v>54</v>
      </c>
      <c r="G103" s="192" t="s">
        <v>201</v>
      </c>
      <c r="H103" s="192" t="s">
        <v>202</v>
      </c>
      <c r="I103" s="192" t="s">
        <v>203</v>
      </c>
      <c r="J103" s="192" t="s">
        <v>164</v>
      </c>
      <c r="K103" s="193" t="s">
        <v>204</v>
      </c>
      <c r="L103" s="194"/>
      <c r="M103" s="95" t="s">
        <v>19</v>
      </c>
      <c r="N103" s="96" t="s">
        <v>42</v>
      </c>
      <c r="O103" s="96" t="s">
        <v>205</v>
      </c>
      <c r="P103" s="96" t="s">
        <v>206</v>
      </c>
      <c r="Q103" s="96" t="s">
        <v>207</v>
      </c>
      <c r="R103" s="96" t="s">
        <v>208</v>
      </c>
      <c r="S103" s="96" t="s">
        <v>209</v>
      </c>
      <c r="T103" s="97" t="s">
        <v>210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211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</f>
        <v>0</v>
      </c>
      <c r="Q104" s="99"/>
      <c r="R104" s="197">
        <f>R105</f>
        <v>0.0063</v>
      </c>
      <c r="S104" s="99"/>
      <c r="T104" s="198">
        <f>T105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71</v>
      </c>
      <c r="AU104" s="20" t="s">
        <v>165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71</v>
      </c>
      <c r="E105" s="203" t="s">
        <v>3479</v>
      </c>
      <c r="F105" s="203" t="s">
        <v>3480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P106+P145+P167+P188+P204</f>
        <v>0</v>
      </c>
      <c r="Q105" s="208"/>
      <c r="R105" s="209">
        <f>R106+R145+R167+R188+R204</f>
        <v>0.0063</v>
      </c>
      <c r="S105" s="208"/>
      <c r="T105" s="210">
        <f>T106+T145+T167+T188+T204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71</v>
      </c>
      <c r="AU105" s="212" t="s">
        <v>72</v>
      </c>
      <c r="AY105" s="211" t="s">
        <v>214</v>
      </c>
      <c r="BK105" s="213">
        <f>BK106+BK145+BK167+BK188+BK204</f>
        <v>0</v>
      </c>
    </row>
    <row r="106" s="12" customFormat="1" ht="22.8" customHeight="1">
      <c r="A106" s="12"/>
      <c r="B106" s="200"/>
      <c r="C106" s="201"/>
      <c r="D106" s="202" t="s">
        <v>71</v>
      </c>
      <c r="E106" s="214" t="s">
        <v>3481</v>
      </c>
      <c r="F106" s="214" t="s">
        <v>3482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P107+P124</f>
        <v>0</v>
      </c>
      <c r="Q106" s="208"/>
      <c r="R106" s="209">
        <f>R107+R124</f>
        <v>0</v>
      </c>
      <c r="S106" s="208"/>
      <c r="T106" s="210">
        <f>T107+T124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79</v>
      </c>
      <c r="AT106" s="212" t="s">
        <v>71</v>
      </c>
      <c r="AU106" s="212" t="s">
        <v>79</v>
      </c>
      <c r="AY106" s="211" t="s">
        <v>214</v>
      </c>
      <c r="BK106" s="213">
        <f>BK107+BK124</f>
        <v>0</v>
      </c>
    </row>
    <row r="107" s="12" customFormat="1" ht="20.88" customHeight="1">
      <c r="A107" s="12"/>
      <c r="B107" s="200"/>
      <c r="C107" s="201"/>
      <c r="D107" s="202" t="s">
        <v>71</v>
      </c>
      <c r="E107" s="214" t="s">
        <v>3483</v>
      </c>
      <c r="F107" s="214" t="s">
        <v>3484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P108+P122</f>
        <v>0</v>
      </c>
      <c r="Q107" s="208"/>
      <c r="R107" s="209">
        <f>R108+R122</f>
        <v>0</v>
      </c>
      <c r="S107" s="208"/>
      <c r="T107" s="210">
        <f>T108+T122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81</v>
      </c>
      <c r="AT107" s="212" t="s">
        <v>71</v>
      </c>
      <c r="AU107" s="212" t="s">
        <v>81</v>
      </c>
      <c r="AY107" s="211" t="s">
        <v>214</v>
      </c>
      <c r="BK107" s="213">
        <f>BK108+BK122</f>
        <v>0</v>
      </c>
    </row>
    <row r="108" s="17" customFormat="1" ht="20.88" customHeight="1">
      <c r="A108" s="17"/>
      <c r="B108" s="304"/>
      <c r="C108" s="305"/>
      <c r="D108" s="306" t="s">
        <v>71</v>
      </c>
      <c r="E108" s="306" t="s">
        <v>3485</v>
      </c>
      <c r="F108" s="306" t="s">
        <v>3486</v>
      </c>
      <c r="G108" s="305"/>
      <c r="H108" s="305"/>
      <c r="I108" s="307"/>
      <c r="J108" s="308">
        <f>BK108</f>
        <v>0</v>
      </c>
      <c r="K108" s="305"/>
      <c r="L108" s="309"/>
      <c r="M108" s="310"/>
      <c r="N108" s="311"/>
      <c r="O108" s="311"/>
      <c r="P108" s="312">
        <f>SUM(P109:P121)</f>
        <v>0</v>
      </c>
      <c r="Q108" s="311"/>
      <c r="R108" s="312">
        <f>SUM(R109:R121)</f>
        <v>0</v>
      </c>
      <c r="S108" s="311"/>
      <c r="T108" s="313">
        <f>SUM(T109:T121)</f>
        <v>0</v>
      </c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R108" s="314" t="s">
        <v>81</v>
      </c>
      <c r="AT108" s="315" t="s">
        <v>71</v>
      </c>
      <c r="AU108" s="315" t="s">
        <v>104</v>
      </c>
      <c r="AY108" s="314" t="s">
        <v>214</v>
      </c>
      <c r="BK108" s="316">
        <f>SUM(BK109:BK121)</f>
        <v>0</v>
      </c>
    </row>
    <row r="109" s="2" customFormat="1" ht="24.15" customHeight="1">
      <c r="A109" s="41"/>
      <c r="B109" s="42"/>
      <c r="C109" s="216" t="s">
        <v>79</v>
      </c>
      <c r="D109" s="216" t="s">
        <v>216</v>
      </c>
      <c r="E109" s="217" t="s">
        <v>2861</v>
      </c>
      <c r="F109" s="218" t="s">
        <v>2862</v>
      </c>
      <c r="G109" s="219" t="s">
        <v>258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338</v>
      </c>
      <c r="AT109" s="227" t="s">
        <v>216</v>
      </c>
      <c r="AU109" s="227" t="s">
        <v>221</v>
      </c>
      <c r="AY109" s="20" t="s">
        <v>214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79</v>
      </c>
      <c r="BK109" s="228">
        <f>ROUND(I109*H109,2)</f>
        <v>0</v>
      </c>
      <c r="BL109" s="20" t="s">
        <v>338</v>
      </c>
      <c r="BM109" s="227" t="s">
        <v>3487</v>
      </c>
    </row>
    <row r="110" s="2" customFormat="1" ht="16.5" customHeight="1">
      <c r="A110" s="41"/>
      <c r="B110" s="42"/>
      <c r="C110" s="278" t="s">
        <v>81</v>
      </c>
      <c r="D110" s="278" t="s">
        <v>300</v>
      </c>
      <c r="E110" s="279" t="s">
        <v>2864</v>
      </c>
      <c r="F110" s="280" t="s">
        <v>2865</v>
      </c>
      <c r="G110" s="281" t="s">
        <v>258</v>
      </c>
      <c r="H110" s="282">
        <v>1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461</v>
      </c>
      <c r="AT110" s="227" t="s">
        <v>300</v>
      </c>
      <c r="AU110" s="227" t="s">
        <v>221</v>
      </c>
      <c r="AY110" s="20" t="s">
        <v>214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338</v>
      </c>
      <c r="BM110" s="227" t="s">
        <v>3488</v>
      </c>
    </row>
    <row r="111" s="2" customFormat="1" ht="16.5" customHeight="1">
      <c r="A111" s="41"/>
      <c r="B111" s="42"/>
      <c r="C111" s="216" t="s">
        <v>104</v>
      </c>
      <c r="D111" s="216" t="s">
        <v>216</v>
      </c>
      <c r="E111" s="217" t="s">
        <v>2867</v>
      </c>
      <c r="F111" s="218" t="s">
        <v>2868</v>
      </c>
      <c r="G111" s="219" t="s">
        <v>258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338</v>
      </c>
      <c r="AT111" s="227" t="s">
        <v>216</v>
      </c>
      <c r="AU111" s="227" t="s">
        <v>221</v>
      </c>
      <c r="AY111" s="20" t="s">
        <v>214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338</v>
      </c>
      <c r="BM111" s="227" t="s">
        <v>3489</v>
      </c>
    </row>
    <row r="112" s="2" customFormat="1" ht="16.5" customHeight="1">
      <c r="A112" s="41"/>
      <c r="B112" s="42"/>
      <c r="C112" s="278" t="s">
        <v>221</v>
      </c>
      <c r="D112" s="278" t="s">
        <v>300</v>
      </c>
      <c r="E112" s="279" t="s">
        <v>2870</v>
      </c>
      <c r="F112" s="280" t="s">
        <v>2871</v>
      </c>
      <c r="G112" s="281" t="s">
        <v>258</v>
      </c>
      <c r="H112" s="282">
        <v>1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461</v>
      </c>
      <c r="AT112" s="227" t="s">
        <v>300</v>
      </c>
      <c r="AU112" s="227" t="s">
        <v>221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338</v>
      </c>
      <c r="BM112" s="227" t="s">
        <v>3490</v>
      </c>
    </row>
    <row r="113" s="2" customFormat="1" ht="16.5" customHeight="1">
      <c r="A113" s="41"/>
      <c r="B113" s="42"/>
      <c r="C113" s="216" t="s">
        <v>247</v>
      </c>
      <c r="D113" s="216" t="s">
        <v>216</v>
      </c>
      <c r="E113" s="217" t="s">
        <v>2873</v>
      </c>
      <c r="F113" s="218" t="s">
        <v>2874</v>
      </c>
      <c r="G113" s="219" t="s">
        <v>258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338</v>
      </c>
      <c r="AT113" s="227" t="s">
        <v>216</v>
      </c>
      <c r="AU113" s="227" t="s">
        <v>221</v>
      </c>
      <c r="AY113" s="20" t="s">
        <v>214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338</v>
      </c>
      <c r="BM113" s="227" t="s">
        <v>3491</v>
      </c>
    </row>
    <row r="114" s="2" customFormat="1" ht="16.5" customHeight="1">
      <c r="A114" s="41"/>
      <c r="B114" s="42"/>
      <c r="C114" s="278" t="s">
        <v>255</v>
      </c>
      <c r="D114" s="278" t="s">
        <v>300</v>
      </c>
      <c r="E114" s="279" t="s">
        <v>3492</v>
      </c>
      <c r="F114" s="280" t="s">
        <v>3493</v>
      </c>
      <c r="G114" s="281" t="s">
        <v>258</v>
      </c>
      <c r="H114" s="282">
        <v>1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461</v>
      </c>
      <c r="AT114" s="227" t="s">
        <v>300</v>
      </c>
      <c r="AU114" s="227" t="s">
        <v>221</v>
      </c>
      <c r="AY114" s="20" t="s">
        <v>214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338</v>
      </c>
      <c r="BM114" s="227" t="s">
        <v>3494</v>
      </c>
    </row>
    <row r="115" s="2" customFormat="1" ht="16.5" customHeight="1">
      <c r="A115" s="41"/>
      <c r="B115" s="42"/>
      <c r="C115" s="216" t="s">
        <v>261</v>
      </c>
      <c r="D115" s="216" t="s">
        <v>216</v>
      </c>
      <c r="E115" s="217" t="s">
        <v>2879</v>
      </c>
      <c r="F115" s="218" t="s">
        <v>2880</v>
      </c>
      <c r="G115" s="219" t="s">
        <v>258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338</v>
      </c>
      <c r="AT115" s="227" t="s">
        <v>216</v>
      </c>
      <c r="AU115" s="227" t="s">
        <v>221</v>
      </c>
      <c r="AY115" s="20" t="s">
        <v>214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338</v>
      </c>
      <c r="BM115" s="227" t="s">
        <v>3495</v>
      </c>
    </row>
    <row r="116" s="2" customFormat="1" ht="21.75" customHeight="1">
      <c r="A116" s="41"/>
      <c r="B116" s="42"/>
      <c r="C116" s="216" t="s">
        <v>266</v>
      </c>
      <c r="D116" s="216" t="s">
        <v>216</v>
      </c>
      <c r="E116" s="217" t="s">
        <v>2882</v>
      </c>
      <c r="F116" s="218" t="s">
        <v>2883</v>
      </c>
      <c r="G116" s="219" t="s">
        <v>258</v>
      </c>
      <c r="H116" s="220">
        <v>4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338</v>
      </c>
      <c r="AT116" s="227" t="s">
        <v>216</v>
      </c>
      <c r="AU116" s="227" t="s">
        <v>221</v>
      </c>
      <c r="AY116" s="20" t="s">
        <v>214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338</v>
      </c>
      <c r="BM116" s="227" t="s">
        <v>3496</v>
      </c>
    </row>
    <row r="117" s="2" customFormat="1" ht="16.5" customHeight="1">
      <c r="A117" s="41"/>
      <c r="B117" s="42"/>
      <c r="C117" s="216" t="s">
        <v>271</v>
      </c>
      <c r="D117" s="216" t="s">
        <v>216</v>
      </c>
      <c r="E117" s="217" t="s">
        <v>2885</v>
      </c>
      <c r="F117" s="218" t="s">
        <v>2886</v>
      </c>
      <c r="G117" s="219" t="s">
        <v>258</v>
      </c>
      <c r="H117" s="220">
        <v>4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338</v>
      </c>
      <c r="AT117" s="227" t="s">
        <v>216</v>
      </c>
      <c r="AU117" s="227" t="s">
        <v>221</v>
      </c>
      <c r="AY117" s="20" t="s">
        <v>214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338</v>
      </c>
      <c r="BM117" s="227" t="s">
        <v>3497</v>
      </c>
    </row>
    <row r="118" s="2" customFormat="1" ht="16.5" customHeight="1">
      <c r="A118" s="41"/>
      <c r="B118" s="42"/>
      <c r="C118" s="278" t="s">
        <v>279</v>
      </c>
      <c r="D118" s="278" t="s">
        <v>300</v>
      </c>
      <c r="E118" s="279" t="s">
        <v>3498</v>
      </c>
      <c r="F118" s="280" t="s">
        <v>3499</v>
      </c>
      <c r="G118" s="281" t="s">
        <v>258</v>
      </c>
      <c r="H118" s="282">
        <v>4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461</v>
      </c>
      <c r="AT118" s="227" t="s">
        <v>300</v>
      </c>
      <c r="AU118" s="227" t="s">
        <v>221</v>
      </c>
      <c r="AY118" s="20" t="s">
        <v>214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338</v>
      </c>
      <c r="BM118" s="227" t="s">
        <v>3500</v>
      </c>
    </row>
    <row r="119" s="2" customFormat="1" ht="16.5" customHeight="1">
      <c r="A119" s="41"/>
      <c r="B119" s="42"/>
      <c r="C119" s="278" t="s">
        <v>299</v>
      </c>
      <c r="D119" s="278" t="s">
        <v>300</v>
      </c>
      <c r="E119" s="279" t="s">
        <v>2891</v>
      </c>
      <c r="F119" s="280" t="s">
        <v>2892</v>
      </c>
      <c r="G119" s="281" t="s">
        <v>258</v>
      </c>
      <c r="H119" s="282">
        <v>1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461</v>
      </c>
      <c r="AT119" s="227" t="s">
        <v>300</v>
      </c>
      <c r="AU119" s="227" t="s">
        <v>221</v>
      </c>
      <c r="AY119" s="20" t="s">
        <v>214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338</v>
      </c>
      <c r="BM119" s="227" t="s">
        <v>3501</v>
      </c>
    </row>
    <row r="120" s="2" customFormat="1" ht="16.5" customHeight="1">
      <c r="A120" s="41"/>
      <c r="B120" s="42"/>
      <c r="C120" s="216" t="s">
        <v>305</v>
      </c>
      <c r="D120" s="216" t="s">
        <v>216</v>
      </c>
      <c r="E120" s="217" t="s">
        <v>2805</v>
      </c>
      <c r="F120" s="218" t="s">
        <v>2806</v>
      </c>
      <c r="G120" s="219" t="s">
        <v>258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338</v>
      </c>
      <c r="AT120" s="227" t="s">
        <v>216</v>
      </c>
      <c r="AU120" s="227" t="s">
        <v>221</v>
      </c>
      <c r="AY120" s="20" t="s">
        <v>214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338</v>
      </c>
      <c r="BM120" s="227" t="s">
        <v>3502</v>
      </c>
    </row>
    <row r="121" s="2" customFormat="1" ht="16.5" customHeight="1">
      <c r="A121" s="41"/>
      <c r="B121" s="42"/>
      <c r="C121" s="278" t="s">
        <v>319</v>
      </c>
      <c r="D121" s="278" t="s">
        <v>300</v>
      </c>
      <c r="E121" s="279" t="s">
        <v>2808</v>
      </c>
      <c r="F121" s="280" t="s">
        <v>2809</v>
      </c>
      <c r="G121" s="281" t="s">
        <v>258</v>
      </c>
      <c r="H121" s="282">
        <v>1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461</v>
      </c>
      <c r="AT121" s="227" t="s">
        <v>300</v>
      </c>
      <c r="AU121" s="227" t="s">
        <v>221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338</v>
      </c>
      <c r="BM121" s="227" t="s">
        <v>3503</v>
      </c>
    </row>
    <row r="122" s="17" customFormat="1" ht="20.88" customHeight="1">
      <c r="A122" s="17"/>
      <c r="B122" s="304"/>
      <c r="C122" s="305"/>
      <c r="D122" s="306" t="s">
        <v>71</v>
      </c>
      <c r="E122" s="306" t="s">
        <v>3504</v>
      </c>
      <c r="F122" s="306" t="s">
        <v>3505</v>
      </c>
      <c r="G122" s="305"/>
      <c r="H122" s="305"/>
      <c r="I122" s="307"/>
      <c r="J122" s="308">
        <f>BK122</f>
        <v>0</v>
      </c>
      <c r="K122" s="305"/>
      <c r="L122" s="309"/>
      <c r="M122" s="310"/>
      <c r="N122" s="311"/>
      <c r="O122" s="311"/>
      <c r="P122" s="312">
        <f>P123</f>
        <v>0</v>
      </c>
      <c r="Q122" s="311"/>
      <c r="R122" s="312">
        <f>R123</f>
        <v>0</v>
      </c>
      <c r="S122" s="311"/>
      <c r="T122" s="313">
        <f>T123</f>
        <v>0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R122" s="314" t="s">
        <v>81</v>
      </c>
      <c r="AT122" s="315" t="s">
        <v>71</v>
      </c>
      <c r="AU122" s="315" t="s">
        <v>104</v>
      </c>
      <c r="AY122" s="314" t="s">
        <v>214</v>
      </c>
      <c r="BK122" s="316">
        <f>BK123</f>
        <v>0</v>
      </c>
    </row>
    <row r="123" s="2" customFormat="1" ht="24.15" customHeight="1">
      <c r="A123" s="41"/>
      <c r="B123" s="42"/>
      <c r="C123" s="216" t="s">
        <v>324</v>
      </c>
      <c r="D123" s="216" t="s">
        <v>216</v>
      </c>
      <c r="E123" s="217" t="s">
        <v>3506</v>
      </c>
      <c r="F123" s="218" t="s">
        <v>3507</v>
      </c>
      <c r="G123" s="219" t="s">
        <v>2229</v>
      </c>
      <c r="H123" s="220">
        <v>2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338</v>
      </c>
      <c r="AT123" s="227" t="s">
        <v>216</v>
      </c>
      <c r="AU123" s="227" t="s">
        <v>221</v>
      </c>
      <c r="AY123" s="20" t="s">
        <v>214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338</v>
      </c>
      <c r="BM123" s="227" t="s">
        <v>3508</v>
      </c>
    </row>
    <row r="124" s="12" customFormat="1" ht="20.88" customHeight="1">
      <c r="A124" s="12"/>
      <c r="B124" s="200"/>
      <c r="C124" s="201"/>
      <c r="D124" s="202" t="s">
        <v>71</v>
      </c>
      <c r="E124" s="214" t="s">
        <v>3509</v>
      </c>
      <c r="F124" s="214" t="s">
        <v>3510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P125+P140+P143</f>
        <v>0</v>
      </c>
      <c r="Q124" s="208"/>
      <c r="R124" s="209">
        <f>R125+R140+R143</f>
        <v>0</v>
      </c>
      <c r="S124" s="208"/>
      <c r="T124" s="210">
        <f>T125+T140+T143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81</v>
      </c>
      <c r="AT124" s="212" t="s">
        <v>71</v>
      </c>
      <c r="AU124" s="212" t="s">
        <v>81</v>
      </c>
      <c r="AY124" s="211" t="s">
        <v>214</v>
      </c>
      <c r="BK124" s="213">
        <f>BK125+BK140+BK143</f>
        <v>0</v>
      </c>
    </row>
    <row r="125" s="17" customFormat="1" ht="20.88" customHeight="1">
      <c r="A125" s="17"/>
      <c r="B125" s="304"/>
      <c r="C125" s="305"/>
      <c r="D125" s="306" t="s">
        <v>71</v>
      </c>
      <c r="E125" s="306" t="s">
        <v>3511</v>
      </c>
      <c r="F125" s="306" t="s">
        <v>3486</v>
      </c>
      <c r="G125" s="305"/>
      <c r="H125" s="305"/>
      <c r="I125" s="307"/>
      <c r="J125" s="308">
        <f>BK125</f>
        <v>0</v>
      </c>
      <c r="K125" s="305"/>
      <c r="L125" s="309"/>
      <c r="M125" s="310"/>
      <c r="N125" s="311"/>
      <c r="O125" s="311"/>
      <c r="P125" s="312">
        <f>SUM(P126:P139)</f>
        <v>0</v>
      </c>
      <c r="Q125" s="311"/>
      <c r="R125" s="312">
        <f>SUM(R126:R139)</f>
        <v>0</v>
      </c>
      <c r="S125" s="311"/>
      <c r="T125" s="313">
        <f>SUM(T126:T139)</f>
        <v>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R125" s="314" t="s">
        <v>81</v>
      </c>
      <c r="AT125" s="315" t="s">
        <v>71</v>
      </c>
      <c r="AU125" s="315" t="s">
        <v>104</v>
      </c>
      <c r="AY125" s="314" t="s">
        <v>214</v>
      </c>
      <c r="BK125" s="316">
        <f>SUM(BK126:BK139)</f>
        <v>0</v>
      </c>
    </row>
    <row r="126" s="2" customFormat="1" ht="24.15" customHeight="1">
      <c r="A126" s="41"/>
      <c r="B126" s="42"/>
      <c r="C126" s="216" t="s">
        <v>8</v>
      </c>
      <c r="D126" s="216" t="s">
        <v>216</v>
      </c>
      <c r="E126" s="217" t="s">
        <v>2861</v>
      </c>
      <c r="F126" s="218" t="s">
        <v>2862</v>
      </c>
      <c r="G126" s="219" t="s">
        <v>258</v>
      </c>
      <c r="H126" s="220">
        <v>2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338</v>
      </c>
      <c r="AT126" s="227" t="s">
        <v>216</v>
      </c>
      <c r="AU126" s="227" t="s">
        <v>221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338</v>
      </c>
      <c r="BM126" s="227" t="s">
        <v>3512</v>
      </c>
    </row>
    <row r="127" s="2" customFormat="1" ht="16.5" customHeight="1">
      <c r="A127" s="41"/>
      <c r="B127" s="42"/>
      <c r="C127" s="278" t="s">
        <v>338</v>
      </c>
      <c r="D127" s="278" t="s">
        <v>300</v>
      </c>
      <c r="E127" s="279" t="s">
        <v>2864</v>
      </c>
      <c r="F127" s="280" t="s">
        <v>2865</v>
      </c>
      <c r="G127" s="281" t="s">
        <v>258</v>
      </c>
      <c r="H127" s="282">
        <v>2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461</v>
      </c>
      <c r="AT127" s="227" t="s">
        <v>300</v>
      </c>
      <c r="AU127" s="227" t="s">
        <v>221</v>
      </c>
      <c r="AY127" s="20" t="s">
        <v>214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338</v>
      </c>
      <c r="BM127" s="227" t="s">
        <v>3513</v>
      </c>
    </row>
    <row r="128" s="2" customFormat="1" ht="16.5" customHeight="1">
      <c r="A128" s="41"/>
      <c r="B128" s="42"/>
      <c r="C128" s="216" t="s">
        <v>345</v>
      </c>
      <c r="D128" s="216" t="s">
        <v>216</v>
      </c>
      <c r="E128" s="217" t="s">
        <v>2867</v>
      </c>
      <c r="F128" s="218" t="s">
        <v>2868</v>
      </c>
      <c r="G128" s="219" t="s">
        <v>258</v>
      </c>
      <c r="H128" s="220">
        <v>3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338</v>
      </c>
      <c r="AT128" s="227" t="s">
        <v>216</v>
      </c>
      <c r="AU128" s="227" t="s">
        <v>221</v>
      </c>
      <c r="AY128" s="20" t="s">
        <v>214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338</v>
      </c>
      <c r="BM128" s="227" t="s">
        <v>3514</v>
      </c>
    </row>
    <row r="129" s="2" customFormat="1" ht="16.5" customHeight="1">
      <c r="A129" s="41"/>
      <c r="B129" s="42"/>
      <c r="C129" s="278" t="s">
        <v>352</v>
      </c>
      <c r="D129" s="278" t="s">
        <v>300</v>
      </c>
      <c r="E129" s="279" t="s">
        <v>2870</v>
      </c>
      <c r="F129" s="280" t="s">
        <v>2871</v>
      </c>
      <c r="G129" s="281" t="s">
        <v>258</v>
      </c>
      <c r="H129" s="282">
        <v>3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461</v>
      </c>
      <c r="AT129" s="227" t="s">
        <v>300</v>
      </c>
      <c r="AU129" s="227" t="s">
        <v>221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338</v>
      </c>
      <c r="BM129" s="227" t="s">
        <v>3515</v>
      </c>
    </row>
    <row r="130" s="2" customFormat="1" ht="16.5" customHeight="1">
      <c r="A130" s="41"/>
      <c r="B130" s="42"/>
      <c r="C130" s="216" t="s">
        <v>366</v>
      </c>
      <c r="D130" s="216" t="s">
        <v>216</v>
      </c>
      <c r="E130" s="217" t="s">
        <v>2873</v>
      </c>
      <c r="F130" s="218" t="s">
        <v>2874</v>
      </c>
      <c r="G130" s="219" t="s">
        <v>258</v>
      </c>
      <c r="H130" s="220">
        <v>4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338</v>
      </c>
      <c r="AT130" s="227" t="s">
        <v>216</v>
      </c>
      <c r="AU130" s="227" t="s">
        <v>221</v>
      </c>
      <c r="AY130" s="20" t="s">
        <v>214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338</v>
      </c>
      <c r="BM130" s="227" t="s">
        <v>3516</v>
      </c>
    </row>
    <row r="131" s="2" customFormat="1" ht="16.5" customHeight="1">
      <c r="A131" s="41"/>
      <c r="B131" s="42"/>
      <c r="C131" s="278" t="s">
        <v>373</v>
      </c>
      <c r="D131" s="278" t="s">
        <v>300</v>
      </c>
      <c r="E131" s="279" t="s">
        <v>3517</v>
      </c>
      <c r="F131" s="280" t="s">
        <v>3518</v>
      </c>
      <c r="G131" s="281" t="s">
        <v>258</v>
      </c>
      <c r="H131" s="282">
        <v>4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461</v>
      </c>
      <c r="AT131" s="227" t="s">
        <v>300</v>
      </c>
      <c r="AU131" s="227" t="s">
        <v>221</v>
      </c>
      <c r="AY131" s="20" t="s">
        <v>214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338</v>
      </c>
      <c r="BM131" s="227" t="s">
        <v>3519</v>
      </c>
    </row>
    <row r="132" s="2" customFormat="1" ht="16.5" customHeight="1">
      <c r="A132" s="41"/>
      <c r="B132" s="42"/>
      <c r="C132" s="216" t="s">
        <v>7</v>
      </c>
      <c r="D132" s="216" t="s">
        <v>216</v>
      </c>
      <c r="E132" s="217" t="s">
        <v>2879</v>
      </c>
      <c r="F132" s="218" t="s">
        <v>2880</v>
      </c>
      <c r="G132" s="219" t="s">
        <v>258</v>
      </c>
      <c r="H132" s="220">
        <v>17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338</v>
      </c>
      <c r="AT132" s="227" t="s">
        <v>216</v>
      </c>
      <c r="AU132" s="227" t="s">
        <v>221</v>
      </c>
      <c r="AY132" s="20" t="s">
        <v>214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79</v>
      </c>
      <c r="BK132" s="228">
        <f>ROUND(I132*H132,2)</f>
        <v>0</v>
      </c>
      <c r="BL132" s="20" t="s">
        <v>338</v>
      </c>
      <c r="BM132" s="227" t="s">
        <v>3520</v>
      </c>
    </row>
    <row r="133" s="2" customFormat="1" ht="21.75" customHeight="1">
      <c r="A133" s="41"/>
      <c r="B133" s="42"/>
      <c r="C133" s="216" t="s">
        <v>383</v>
      </c>
      <c r="D133" s="216" t="s">
        <v>216</v>
      </c>
      <c r="E133" s="217" t="s">
        <v>2882</v>
      </c>
      <c r="F133" s="218" t="s">
        <v>2883</v>
      </c>
      <c r="G133" s="219" t="s">
        <v>258</v>
      </c>
      <c r="H133" s="220">
        <v>17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338</v>
      </c>
      <c r="AT133" s="227" t="s">
        <v>216</v>
      </c>
      <c r="AU133" s="227" t="s">
        <v>221</v>
      </c>
      <c r="AY133" s="20" t="s">
        <v>214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338</v>
      </c>
      <c r="BM133" s="227" t="s">
        <v>3521</v>
      </c>
    </row>
    <row r="134" s="2" customFormat="1" ht="16.5" customHeight="1">
      <c r="A134" s="41"/>
      <c r="B134" s="42"/>
      <c r="C134" s="216" t="s">
        <v>390</v>
      </c>
      <c r="D134" s="216" t="s">
        <v>216</v>
      </c>
      <c r="E134" s="217" t="s">
        <v>2885</v>
      </c>
      <c r="F134" s="218" t="s">
        <v>2886</v>
      </c>
      <c r="G134" s="219" t="s">
        <v>258</v>
      </c>
      <c r="H134" s="220">
        <v>17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338</v>
      </c>
      <c r="AT134" s="227" t="s">
        <v>216</v>
      </c>
      <c r="AU134" s="227" t="s">
        <v>221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338</v>
      </c>
      <c r="BM134" s="227" t="s">
        <v>3522</v>
      </c>
    </row>
    <row r="135" s="2" customFormat="1" ht="16.5" customHeight="1">
      <c r="A135" s="41"/>
      <c r="B135" s="42"/>
      <c r="C135" s="278" t="s">
        <v>399</v>
      </c>
      <c r="D135" s="278" t="s">
        <v>300</v>
      </c>
      <c r="E135" s="279" t="s">
        <v>3498</v>
      </c>
      <c r="F135" s="280" t="s">
        <v>3499</v>
      </c>
      <c r="G135" s="281" t="s">
        <v>258</v>
      </c>
      <c r="H135" s="282">
        <v>17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461</v>
      </c>
      <c r="AT135" s="227" t="s">
        <v>300</v>
      </c>
      <c r="AU135" s="227" t="s">
        <v>221</v>
      </c>
      <c r="AY135" s="20" t="s">
        <v>214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338</v>
      </c>
      <c r="BM135" s="227" t="s">
        <v>3523</v>
      </c>
    </row>
    <row r="136" s="2" customFormat="1" ht="16.5" customHeight="1">
      <c r="A136" s="41"/>
      <c r="B136" s="42"/>
      <c r="C136" s="216" t="s">
        <v>406</v>
      </c>
      <c r="D136" s="216" t="s">
        <v>216</v>
      </c>
      <c r="E136" s="217" t="s">
        <v>2805</v>
      </c>
      <c r="F136" s="218" t="s">
        <v>2806</v>
      </c>
      <c r="G136" s="219" t="s">
        <v>258</v>
      </c>
      <c r="H136" s="220">
        <v>5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338</v>
      </c>
      <c r="AT136" s="227" t="s">
        <v>216</v>
      </c>
      <c r="AU136" s="227" t="s">
        <v>221</v>
      </c>
      <c r="AY136" s="20" t="s">
        <v>214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338</v>
      </c>
      <c r="BM136" s="227" t="s">
        <v>3524</v>
      </c>
    </row>
    <row r="137" s="2" customFormat="1" ht="16.5" customHeight="1">
      <c r="A137" s="41"/>
      <c r="B137" s="42"/>
      <c r="C137" s="278" t="s">
        <v>411</v>
      </c>
      <c r="D137" s="278" t="s">
        <v>300</v>
      </c>
      <c r="E137" s="279" t="s">
        <v>2808</v>
      </c>
      <c r="F137" s="280" t="s">
        <v>2809</v>
      </c>
      <c r="G137" s="281" t="s">
        <v>258</v>
      </c>
      <c r="H137" s="282">
        <v>5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461</v>
      </c>
      <c r="AT137" s="227" t="s">
        <v>300</v>
      </c>
      <c r="AU137" s="227" t="s">
        <v>221</v>
      </c>
      <c r="AY137" s="20" t="s">
        <v>214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338</v>
      </c>
      <c r="BM137" s="227" t="s">
        <v>3525</v>
      </c>
    </row>
    <row r="138" s="2" customFormat="1" ht="16.5" customHeight="1">
      <c r="A138" s="41"/>
      <c r="B138" s="42"/>
      <c r="C138" s="216" t="s">
        <v>420</v>
      </c>
      <c r="D138" s="216" t="s">
        <v>216</v>
      </c>
      <c r="E138" s="217" t="s">
        <v>2805</v>
      </c>
      <c r="F138" s="218" t="s">
        <v>2806</v>
      </c>
      <c r="G138" s="219" t="s">
        <v>258</v>
      </c>
      <c r="H138" s="220">
        <v>3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338</v>
      </c>
      <c r="AT138" s="227" t="s">
        <v>216</v>
      </c>
      <c r="AU138" s="227" t="s">
        <v>221</v>
      </c>
      <c r="AY138" s="20" t="s">
        <v>214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338</v>
      </c>
      <c r="BM138" s="227" t="s">
        <v>3526</v>
      </c>
    </row>
    <row r="139" s="2" customFormat="1" ht="16.5" customHeight="1">
      <c r="A139" s="41"/>
      <c r="B139" s="42"/>
      <c r="C139" s="278" t="s">
        <v>431</v>
      </c>
      <c r="D139" s="278" t="s">
        <v>300</v>
      </c>
      <c r="E139" s="279" t="s">
        <v>3527</v>
      </c>
      <c r="F139" s="280" t="s">
        <v>3528</v>
      </c>
      <c r="G139" s="281" t="s">
        <v>258</v>
      </c>
      <c r="H139" s="282">
        <v>3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461</v>
      </c>
      <c r="AT139" s="227" t="s">
        <v>300</v>
      </c>
      <c r="AU139" s="227" t="s">
        <v>221</v>
      </c>
      <c r="AY139" s="20" t="s">
        <v>214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338</v>
      </c>
      <c r="BM139" s="227" t="s">
        <v>3529</v>
      </c>
    </row>
    <row r="140" s="17" customFormat="1" ht="20.88" customHeight="1">
      <c r="A140" s="17"/>
      <c r="B140" s="304"/>
      <c r="C140" s="305"/>
      <c r="D140" s="306" t="s">
        <v>71</v>
      </c>
      <c r="E140" s="306" t="s">
        <v>3530</v>
      </c>
      <c r="F140" s="306" t="s">
        <v>3531</v>
      </c>
      <c r="G140" s="305"/>
      <c r="H140" s="305"/>
      <c r="I140" s="307"/>
      <c r="J140" s="308">
        <f>BK140</f>
        <v>0</v>
      </c>
      <c r="K140" s="305"/>
      <c r="L140" s="309"/>
      <c r="M140" s="310"/>
      <c r="N140" s="311"/>
      <c r="O140" s="311"/>
      <c r="P140" s="312">
        <f>SUM(P141:P142)</f>
        <v>0</v>
      </c>
      <c r="Q140" s="311"/>
      <c r="R140" s="312">
        <f>SUM(R141:R142)</f>
        <v>0</v>
      </c>
      <c r="S140" s="311"/>
      <c r="T140" s="313">
        <f>SUM(T141:T142)</f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314" t="s">
        <v>81</v>
      </c>
      <c r="AT140" s="315" t="s">
        <v>71</v>
      </c>
      <c r="AU140" s="315" t="s">
        <v>104</v>
      </c>
      <c r="AY140" s="314" t="s">
        <v>214</v>
      </c>
      <c r="BK140" s="316">
        <f>SUM(BK141:BK142)</f>
        <v>0</v>
      </c>
    </row>
    <row r="141" s="2" customFormat="1" ht="21.75" customHeight="1">
      <c r="A141" s="41"/>
      <c r="B141" s="42"/>
      <c r="C141" s="216" t="s">
        <v>436</v>
      </c>
      <c r="D141" s="216" t="s">
        <v>216</v>
      </c>
      <c r="E141" s="217" t="s">
        <v>2797</v>
      </c>
      <c r="F141" s="218" t="s">
        <v>2798</v>
      </c>
      <c r="G141" s="219" t="s">
        <v>258</v>
      </c>
      <c r="H141" s="220">
        <v>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338</v>
      </c>
      <c r="AT141" s="227" t="s">
        <v>216</v>
      </c>
      <c r="AU141" s="227" t="s">
        <v>221</v>
      </c>
      <c r="AY141" s="20" t="s">
        <v>214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79</v>
      </c>
      <c r="BK141" s="228">
        <f>ROUND(I141*H141,2)</f>
        <v>0</v>
      </c>
      <c r="BL141" s="20" t="s">
        <v>338</v>
      </c>
      <c r="BM141" s="227" t="s">
        <v>3532</v>
      </c>
    </row>
    <row r="142" s="2" customFormat="1" ht="16.5" customHeight="1">
      <c r="A142" s="41"/>
      <c r="B142" s="42"/>
      <c r="C142" s="278" t="s">
        <v>443</v>
      </c>
      <c r="D142" s="278" t="s">
        <v>300</v>
      </c>
      <c r="E142" s="279" t="s">
        <v>2854</v>
      </c>
      <c r="F142" s="280" t="s">
        <v>2801</v>
      </c>
      <c r="G142" s="281" t="s">
        <v>258</v>
      </c>
      <c r="H142" s="282">
        <v>1</v>
      </c>
      <c r="I142" s="283"/>
      <c r="J142" s="284">
        <f>ROUND(I142*H142,2)</f>
        <v>0</v>
      </c>
      <c r="K142" s="280" t="s">
        <v>19</v>
      </c>
      <c r="L142" s="285"/>
      <c r="M142" s="286" t="s">
        <v>19</v>
      </c>
      <c r="N142" s="287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461</v>
      </c>
      <c r="AT142" s="227" t="s">
        <v>300</v>
      </c>
      <c r="AU142" s="227" t="s">
        <v>221</v>
      </c>
      <c r="AY142" s="20" t="s">
        <v>214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79</v>
      </c>
      <c r="BK142" s="228">
        <f>ROUND(I142*H142,2)</f>
        <v>0</v>
      </c>
      <c r="BL142" s="20" t="s">
        <v>338</v>
      </c>
      <c r="BM142" s="227" t="s">
        <v>3533</v>
      </c>
    </row>
    <row r="143" s="17" customFormat="1" ht="20.88" customHeight="1">
      <c r="A143" s="17"/>
      <c r="B143" s="304"/>
      <c r="C143" s="305"/>
      <c r="D143" s="306" t="s">
        <v>71</v>
      </c>
      <c r="E143" s="306" t="s">
        <v>3534</v>
      </c>
      <c r="F143" s="306" t="s">
        <v>3505</v>
      </c>
      <c r="G143" s="305"/>
      <c r="H143" s="305"/>
      <c r="I143" s="307"/>
      <c r="J143" s="308">
        <f>BK143</f>
        <v>0</v>
      </c>
      <c r="K143" s="305"/>
      <c r="L143" s="309"/>
      <c r="M143" s="310"/>
      <c r="N143" s="311"/>
      <c r="O143" s="311"/>
      <c r="P143" s="312">
        <f>P144</f>
        <v>0</v>
      </c>
      <c r="Q143" s="311"/>
      <c r="R143" s="312">
        <f>R144</f>
        <v>0</v>
      </c>
      <c r="S143" s="311"/>
      <c r="T143" s="313">
        <f>T144</f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314" t="s">
        <v>81</v>
      </c>
      <c r="AT143" s="315" t="s">
        <v>71</v>
      </c>
      <c r="AU143" s="315" t="s">
        <v>104</v>
      </c>
      <c r="AY143" s="314" t="s">
        <v>214</v>
      </c>
      <c r="BK143" s="316">
        <f>BK144</f>
        <v>0</v>
      </c>
    </row>
    <row r="144" s="2" customFormat="1" ht="24.15" customHeight="1">
      <c r="A144" s="41"/>
      <c r="B144" s="42"/>
      <c r="C144" s="216" t="s">
        <v>452</v>
      </c>
      <c r="D144" s="216" t="s">
        <v>216</v>
      </c>
      <c r="E144" s="217" t="s">
        <v>3535</v>
      </c>
      <c r="F144" s="218" t="s">
        <v>3536</v>
      </c>
      <c r="G144" s="219" t="s">
        <v>2229</v>
      </c>
      <c r="H144" s="220">
        <v>6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338</v>
      </c>
      <c r="AT144" s="227" t="s">
        <v>216</v>
      </c>
      <c r="AU144" s="227" t="s">
        <v>221</v>
      </c>
      <c r="AY144" s="20" t="s">
        <v>214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79</v>
      </c>
      <c r="BK144" s="228">
        <f>ROUND(I144*H144,2)</f>
        <v>0</v>
      </c>
      <c r="BL144" s="20" t="s">
        <v>338</v>
      </c>
      <c r="BM144" s="227" t="s">
        <v>3537</v>
      </c>
    </row>
    <row r="145" s="12" customFormat="1" ht="22.8" customHeight="1">
      <c r="A145" s="12"/>
      <c r="B145" s="200"/>
      <c r="C145" s="201"/>
      <c r="D145" s="202" t="s">
        <v>71</v>
      </c>
      <c r="E145" s="214" t="s">
        <v>3538</v>
      </c>
      <c r="F145" s="214" t="s">
        <v>3539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SUM(P146:P166)</f>
        <v>0</v>
      </c>
      <c r="Q145" s="208"/>
      <c r="R145" s="209">
        <f>SUM(R146:R166)</f>
        <v>0.0054000000000000003</v>
      </c>
      <c r="S145" s="208"/>
      <c r="T145" s="210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81</v>
      </c>
      <c r="AT145" s="212" t="s">
        <v>71</v>
      </c>
      <c r="AU145" s="212" t="s">
        <v>79</v>
      </c>
      <c r="AY145" s="211" t="s">
        <v>214</v>
      </c>
      <c r="BK145" s="213">
        <f>SUM(BK146:BK166)</f>
        <v>0</v>
      </c>
    </row>
    <row r="146" s="2" customFormat="1" ht="16.5" customHeight="1">
      <c r="A146" s="41"/>
      <c r="B146" s="42"/>
      <c r="C146" s="216" t="s">
        <v>461</v>
      </c>
      <c r="D146" s="216" t="s">
        <v>216</v>
      </c>
      <c r="E146" s="217" t="s">
        <v>3076</v>
      </c>
      <c r="F146" s="218" t="s">
        <v>3077</v>
      </c>
      <c r="G146" s="219" t="s">
        <v>274</v>
      </c>
      <c r="H146" s="220">
        <v>80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338</v>
      </c>
      <c r="AT146" s="227" t="s">
        <v>216</v>
      </c>
      <c r="AU146" s="227" t="s">
        <v>81</v>
      </c>
      <c r="AY146" s="20" t="s">
        <v>214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79</v>
      </c>
      <c r="BK146" s="228">
        <f>ROUND(I146*H146,2)</f>
        <v>0</v>
      </c>
      <c r="BL146" s="20" t="s">
        <v>338</v>
      </c>
      <c r="BM146" s="227" t="s">
        <v>3540</v>
      </c>
    </row>
    <row r="147" s="2" customFormat="1" ht="16.5" customHeight="1">
      <c r="A147" s="41"/>
      <c r="B147" s="42"/>
      <c r="C147" s="216" t="s">
        <v>468</v>
      </c>
      <c r="D147" s="216" t="s">
        <v>216</v>
      </c>
      <c r="E147" s="217" t="s">
        <v>3157</v>
      </c>
      <c r="F147" s="218" t="s">
        <v>3158</v>
      </c>
      <c r="G147" s="219" t="s">
        <v>274</v>
      </c>
      <c r="H147" s="220">
        <v>80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683</v>
      </c>
      <c r="AT147" s="227" t="s">
        <v>216</v>
      </c>
      <c r="AU147" s="227" t="s">
        <v>81</v>
      </c>
      <c r="AY147" s="20" t="s">
        <v>214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79</v>
      </c>
      <c r="BK147" s="228">
        <f>ROUND(I147*H147,2)</f>
        <v>0</v>
      </c>
      <c r="BL147" s="20" t="s">
        <v>683</v>
      </c>
      <c r="BM147" s="227" t="s">
        <v>3541</v>
      </c>
    </row>
    <row r="148" s="2" customFormat="1" ht="16.5" customHeight="1">
      <c r="A148" s="41"/>
      <c r="B148" s="42"/>
      <c r="C148" s="278" t="s">
        <v>475</v>
      </c>
      <c r="D148" s="278" t="s">
        <v>300</v>
      </c>
      <c r="E148" s="279" t="s">
        <v>3160</v>
      </c>
      <c r="F148" s="280" t="s">
        <v>3161</v>
      </c>
      <c r="G148" s="281" t="s">
        <v>274</v>
      </c>
      <c r="H148" s="282">
        <v>80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1033</v>
      </c>
      <c r="AT148" s="227" t="s">
        <v>300</v>
      </c>
      <c r="AU148" s="227" t="s">
        <v>81</v>
      </c>
      <c r="AY148" s="20" t="s">
        <v>214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79</v>
      </c>
      <c r="BK148" s="228">
        <f>ROUND(I148*H148,2)</f>
        <v>0</v>
      </c>
      <c r="BL148" s="20" t="s">
        <v>1033</v>
      </c>
      <c r="BM148" s="227" t="s">
        <v>3542</v>
      </c>
    </row>
    <row r="149" s="13" customFormat="1">
      <c r="A149" s="13"/>
      <c r="B149" s="234"/>
      <c r="C149" s="235"/>
      <c r="D149" s="236" t="s">
        <v>225</v>
      </c>
      <c r="E149" s="237" t="s">
        <v>19</v>
      </c>
      <c r="F149" s="238" t="s">
        <v>757</v>
      </c>
      <c r="G149" s="235"/>
      <c r="H149" s="239">
        <v>80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225</v>
      </c>
      <c r="AU149" s="245" t="s">
        <v>81</v>
      </c>
      <c r="AV149" s="13" t="s">
        <v>81</v>
      </c>
      <c r="AW149" s="13" t="s">
        <v>33</v>
      </c>
      <c r="AX149" s="13" t="s">
        <v>79</v>
      </c>
      <c r="AY149" s="245" t="s">
        <v>214</v>
      </c>
    </row>
    <row r="150" s="2" customFormat="1" ht="24.15" customHeight="1">
      <c r="A150" s="41"/>
      <c r="B150" s="42"/>
      <c r="C150" s="278" t="s">
        <v>481</v>
      </c>
      <c r="D150" s="278" t="s">
        <v>300</v>
      </c>
      <c r="E150" s="279" t="s">
        <v>3543</v>
      </c>
      <c r="F150" s="280" t="s">
        <v>3544</v>
      </c>
      <c r="G150" s="281" t="s">
        <v>274</v>
      </c>
      <c r="H150" s="282">
        <v>80</v>
      </c>
      <c r="I150" s="283"/>
      <c r="J150" s="284">
        <f>ROUND(I150*H150,2)</f>
        <v>0</v>
      </c>
      <c r="K150" s="280" t="s">
        <v>19</v>
      </c>
      <c r="L150" s="285"/>
      <c r="M150" s="286" t="s">
        <v>19</v>
      </c>
      <c r="N150" s="287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461</v>
      </c>
      <c r="AT150" s="227" t="s">
        <v>300</v>
      </c>
      <c r="AU150" s="227" t="s">
        <v>81</v>
      </c>
      <c r="AY150" s="20" t="s">
        <v>214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79</v>
      </c>
      <c r="BK150" s="228">
        <f>ROUND(I150*H150,2)</f>
        <v>0</v>
      </c>
      <c r="BL150" s="20" t="s">
        <v>338</v>
      </c>
      <c r="BM150" s="227" t="s">
        <v>3545</v>
      </c>
    </row>
    <row r="151" s="13" customFormat="1">
      <c r="A151" s="13"/>
      <c r="B151" s="234"/>
      <c r="C151" s="235"/>
      <c r="D151" s="236" t="s">
        <v>225</v>
      </c>
      <c r="E151" s="237" t="s">
        <v>19</v>
      </c>
      <c r="F151" s="238" t="s">
        <v>757</v>
      </c>
      <c r="G151" s="235"/>
      <c r="H151" s="239">
        <v>80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225</v>
      </c>
      <c r="AU151" s="245" t="s">
        <v>81</v>
      </c>
      <c r="AV151" s="13" t="s">
        <v>81</v>
      </c>
      <c r="AW151" s="13" t="s">
        <v>33</v>
      </c>
      <c r="AX151" s="13" t="s">
        <v>79</v>
      </c>
      <c r="AY151" s="245" t="s">
        <v>214</v>
      </c>
    </row>
    <row r="152" s="2" customFormat="1" ht="16.5" customHeight="1">
      <c r="A152" s="41"/>
      <c r="B152" s="42"/>
      <c r="C152" s="216" t="s">
        <v>488</v>
      </c>
      <c r="D152" s="216" t="s">
        <v>216</v>
      </c>
      <c r="E152" s="217" t="s">
        <v>3083</v>
      </c>
      <c r="F152" s="218" t="s">
        <v>3084</v>
      </c>
      <c r="G152" s="219" t="s">
        <v>274</v>
      </c>
      <c r="H152" s="220">
        <v>20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338</v>
      </c>
      <c r="AT152" s="227" t="s">
        <v>216</v>
      </c>
      <c r="AU152" s="227" t="s">
        <v>81</v>
      </c>
      <c r="AY152" s="20" t="s">
        <v>214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79</v>
      </c>
      <c r="BK152" s="228">
        <f>ROUND(I152*H152,2)</f>
        <v>0</v>
      </c>
      <c r="BL152" s="20" t="s">
        <v>338</v>
      </c>
      <c r="BM152" s="227" t="s">
        <v>3546</v>
      </c>
    </row>
    <row r="153" s="2" customFormat="1" ht="16.5" customHeight="1">
      <c r="A153" s="41"/>
      <c r="B153" s="42"/>
      <c r="C153" s="278" t="s">
        <v>495</v>
      </c>
      <c r="D153" s="278" t="s">
        <v>300</v>
      </c>
      <c r="E153" s="279" t="s">
        <v>3218</v>
      </c>
      <c r="F153" s="280" t="s">
        <v>3219</v>
      </c>
      <c r="G153" s="281" t="s">
        <v>274</v>
      </c>
      <c r="H153" s="282">
        <v>20</v>
      </c>
      <c r="I153" s="283"/>
      <c r="J153" s="284">
        <f>ROUND(I153*H153,2)</f>
        <v>0</v>
      </c>
      <c r="K153" s="280" t="s">
        <v>19</v>
      </c>
      <c r="L153" s="285"/>
      <c r="M153" s="286" t="s">
        <v>19</v>
      </c>
      <c r="N153" s="287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1033</v>
      </c>
      <c r="AT153" s="227" t="s">
        <v>300</v>
      </c>
      <c r="AU153" s="227" t="s">
        <v>81</v>
      </c>
      <c r="AY153" s="20" t="s">
        <v>214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79</v>
      </c>
      <c r="BK153" s="228">
        <f>ROUND(I153*H153,2)</f>
        <v>0</v>
      </c>
      <c r="BL153" s="20" t="s">
        <v>1033</v>
      </c>
      <c r="BM153" s="227" t="s">
        <v>3547</v>
      </c>
    </row>
    <row r="154" s="13" customFormat="1">
      <c r="A154" s="13"/>
      <c r="B154" s="234"/>
      <c r="C154" s="235"/>
      <c r="D154" s="236" t="s">
        <v>225</v>
      </c>
      <c r="E154" s="237" t="s">
        <v>19</v>
      </c>
      <c r="F154" s="238" t="s">
        <v>373</v>
      </c>
      <c r="G154" s="235"/>
      <c r="H154" s="239">
        <v>20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225</v>
      </c>
      <c r="AU154" s="245" t="s">
        <v>81</v>
      </c>
      <c r="AV154" s="13" t="s">
        <v>81</v>
      </c>
      <c r="AW154" s="13" t="s">
        <v>33</v>
      </c>
      <c r="AX154" s="13" t="s">
        <v>79</v>
      </c>
      <c r="AY154" s="245" t="s">
        <v>214</v>
      </c>
    </row>
    <row r="155" s="2" customFormat="1" ht="16.5" customHeight="1">
      <c r="A155" s="41"/>
      <c r="B155" s="42"/>
      <c r="C155" s="216" t="s">
        <v>500</v>
      </c>
      <c r="D155" s="216" t="s">
        <v>216</v>
      </c>
      <c r="E155" s="217" t="s">
        <v>3334</v>
      </c>
      <c r="F155" s="218" t="s">
        <v>3548</v>
      </c>
      <c r="G155" s="219" t="s">
        <v>274</v>
      </c>
      <c r="H155" s="220">
        <v>60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338</v>
      </c>
      <c r="AT155" s="227" t="s">
        <v>216</v>
      </c>
      <c r="AU155" s="227" t="s">
        <v>81</v>
      </c>
      <c r="AY155" s="20" t="s">
        <v>214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79</v>
      </c>
      <c r="BK155" s="228">
        <f>ROUND(I155*H155,2)</f>
        <v>0</v>
      </c>
      <c r="BL155" s="20" t="s">
        <v>338</v>
      </c>
      <c r="BM155" s="227" t="s">
        <v>3549</v>
      </c>
    </row>
    <row r="156" s="2" customFormat="1" ht="16.5" customHeight="1">
      <c r="A156" s="41"/>
      <c r="B156" s="42"/>
      <c r="C156" s="278" t="s">
        <v>507</v>
      </c>
      <c r="D156" s="278" t="s">
        <v>300</v>
      </c>
      <c r="E156" s="279" t="s">
        <v>3346</v>
      </c>
      <c r="F156" s="280" t="s">
        <v>3347</v>
      </c>
      <c r="G156" s="281" t="s">
        <v>274</v>
      </c>
      <c r="H156" s="282">
        <v>60</v>
      </c>
      <c r="I156" s="283"/>
      <c r="J156" s="284">
        <f>ROUND(I156*H156,2)</f>
        <v>0</v>
      </c>
      <c r="K156" s="280" t="s">
        <v>19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6.0000000000000002E-05</v>
      </c>
      <c r="R156" s="225">
        <f>Q156*H156</f>
        <v>0.0035999999999999999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1033</v>
      </c>
      <c r="AT156" s="227" t="s">
        <v>300</v>
      </c>
      <c r="AU156" s="227" t="s">
        <v>81</v>
      </c>
      <c r="AY156" s="20" t="s">
        <v>214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79</v>
      </c>
      <c r="BK156" s="228">
        <f>ROUND(I156*H156,2)</f>
        <v>0</v>
      </c>
      <c r="BL156" s="20" t="s">
        <v>1033</v>
      </c>
      <c r="BM156" s="227" t="s">
        <v>3550</v>
      </c>
    </row>
    <row r="157" s="2" customFormat="1" ht="16.5" customHeight="1">
      <c r="A157" s="41"/>
      <c r="B157" s="42"/>
      <c r="C157" s="278" t="s">
        <v>511</v>
      </c>
      <c r="D157" s="278" t="s">
        <v>300</v>
      </c>
      <c r="E157" s="279" t="s">
        <v>3350</v>
      </c>
      <c r="F157" s="280" t="s">
        <v>3351</v>
      </c>
      <c r="G157" s="281" t="s">
        <v>258</v>
      </c>
      <c r="H157" s="282">
        <v>180</v>
      </c>
      <c r="I157" s="283"/>
      <c r="J157" s="284">
        <f>ROUND(I157*H157,2)</f>
        <v>0</v>
      </c>
      <c r="K157" s="280" t="s">
        <v>19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1.0000000000000001E-05</v>
      </c>
      <c r="R157" s="225">
        <f>Q157*H157</f>
        <v>0.0018000000000000002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1033</v>
      </c>
      <c r="AT157" s="227" t="s">
        <v>300</v>
      </c>
      <c r="AU157" s="227" t="s">
        <v>81</v>
      </c>
      <c r="AY157" s="20" t="s">
        <v>214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79</v>
      </c>
      <c r="BK157" s="228">
        <f>ROUND(I157*H157,2)</f>
        <v>0</v>
      </c>
      <c r="BL157" s="20" t="s">
        <v>1033</v>
      </c>
      <c r="BM157" s="227" t="s">
        <v>3551</v>
      </c>
    </row>
    <row r="158" s="13" customFormat="1">
      <c r="A158" s="13"/>
      <c r="B158" s="234"/>
      <c r="C158" s="235"/>
      <c r="D158" s="236" t="s">
        <v>225</v>
      </c>
      <c r="E158" s="237" t="s">
        <v>19</v>
      </c>
      <c r="F158" s="238" t="s">
        <v>662</v>
      </c>
      <c r="G158" s="235"/>
      <c r="H158" s="239">
        <v>60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225</v>
      </c>
      <c r="AU158" s="245" t="s">
        <v>81</v>
      </c>
      <c r="AV158" s="13" t="s">
        <v>81</v>
      </c>
      <c r="AW158" s="13" t="s">
        <v>33</v>
      </c>
      <c r="AX158" s="13" t="s">
        <v>72</v>
      </c>
      <c r="AY158" s="245" t="s">
        <v>214</v>
      </c>
    </row>
    <row r="159" s="13" customFormat="1">
      <c r="A159" s="13"/>
      <c r="B159" s="234"/>
      <c r="C159" s="235"/>
      <c r="D159" s="236" t="s">
        <v>225</v>
      </c>
      <c r="E159" s="237" t="s">
        <v>19</v>
      </c>
      <c r="F159" s="238" t="s">
        <v>3362</v>
      </c>
      <c r="G159" s="235"/>
      <c r="H159" s="239">
        <v>180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225</v>
      </c>
      <c r="AU159" s="245" t="s">
        <v>81</v>
      </c>
      <c r="AV159" s="13" t="s">
        <v>81</v>
      </c>
      <c r="AW159" s="13" t="s">
        <v>33</v>
      </c>
      <c r="AX159" s="13" t="s">
        <v>79</v>
      </c>
      <c r="AY159" s="245" t="s">
        <v>214</v>
      </c>
    </row>
    <row r="160" s="2" customFormat="1" ht="16.5" customHeight="1">
      <c r="A160" s="41"/>
      <c r="B160" s="42"/>
      <c r="C160" s="216" t="s">
        <v>517</v>
      </c>
      <c r="D160" s="216" t="s">
        <v>216</v>
      </c>
      <c r="E160" s="217" t="s">
        <v>3392</v>
      </c>
      <c r="F160" s="218" t="s">
        <v>3393</v>
      </c>
      <c r="G160" s="219" t="s">
        <v>258</v>
      </c>
      <c r="H160" s="220">
        <v>60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338</v>
      </c>
      <c r="AT160" s="227" t="s">
        <v>216</v>
      </c>
      <c r="AU160" s="227" t="s">
        <v>81</v>
      </c>
      <c r="AY160" s="20" t="s">
        <v>214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79</v>
      </c>
      <c r="BK160" s="228">
        <f>ROUND(I160*H160,2)</f>
        <v>0</v>
      </c>
      <c r="BL160" s="20" t="s">
        <v>338</v>
      </c>
      <c r="BM160" s="227" t="s">
        <v>3552</v>
      </c>
    </row>
    <row r="161" s="2" customFormat="1" ht="16.5" customHeight="1">
      <c r="A161" s="41"/>
      <c r="B161" s="42"/>
      <c r="C161" s="278" t="s">
        <v>526</v>
      </c>
      <c r="D161" s="278" t="s">
        <v>300</v>
      </c>
      <c r="E161" s="279" t="s">
        <v>3395</v>
      </c>
      <c r="F161" s="280" t="s">
        <v>3396</v>
      </c>
      <c r="G161" s="281" t="s">
        <v>2082</v>
      </c>
      <c r="H161" s="282">
        <v>30</v>
      </c>
      <c r="I161" s="283"/>
      <c r="J161" s="284">
        <f>ROUND(I161*H161,2)</f>
        <v>0</v>
      </c>
      <c r="K161" s="280" t="s">
        <v>19</v>
      </c>
      <c r="L161" s="285"/>
      <c r="M161" s="286" t="s">
        <v>19</v>
      </c>
      <c r="N161" s="287" t="s">
        <v>43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461</v>
      </c>
      <c r="AT161" s="227" t="s">
        <v>300</v>
      </c>
      <c r="AU161" s="227" t="s">
        <v>81</v>
      </c>
      <c r="AY161" s="20" t="s">
        <v>214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79</v>
      </c>
      <c r="BK161" s="228">
        <f>ROUND(I161*H161,2)</f>
        <v>0</v>
      </c>
      <c r="BL161" s="20" t="s">
        <v>338</v>
      </c>
      <c r="BM161" s="227" t="s">
        <v>3553</v>
      </c>
    </row>
    <row r="162" s="2" customFormat="1" ht="16.5" customHeight="1">
      <c r="A162" s="41"/>
      <c r="B162" s="42"/>
      <c r="C162" s="278" t="s">
        <v>532</v>
      </c>
      <c r="D162" s="278" t="s">
        <v>300</v>
      </c>
      <c r="E162" s="279" t="s">
        <v>3398</v>
      </c>
      <c r="F162" s="280" t="s">
        <v>3399</v>
      </c>
      <c r="G162" s="281" t="s">
        <v>2082</v>
      </c>
      <c r="H162" s="282">
        <v>30</v>
      </c>
      <c r="I162" s="283"/>
      <c r="J162" s="284">
        <f>ROUND(I162*H162,2)</f>
        <v>0</v>
      </c>
      <c r="K162" s="280" t="s">
        <v>19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461</v>
      </c>
      <c r="AT162" s="227" t="s">
        <v>300</v>
      </c>
      <c r="AU162" s="227" t="s">
        <v>81</v>
      </c>
      <c r="AY162" s="20" t="s">
        <v>214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79</v>
      </c>
      <c r="BK162" s="228">
        <f>ROUND(I162*H162,2)</f>
        <v>0</v>
      </c>
      <c r="BL162" s="20" t="s">
        <v>338</v>
      </c>
      <c r="BM162" s="227" t="s">
        <v>3554</v>
      </c>
    </row>
    <row r="163" s="2" customFormat="1" ht="16.5" customHeight="1">
      <c r="A163" s="41"/>
      <c r="B163" s="42"/>
      <c r="C163" s="278" t="s">
        <v>546</v>
      </c>
      <c r="D163" s="278" t="s">
        <v>300</v>
      </c>
      <c r="E163" s="279" t="s">
        <v>3401</v>
      </c>
      <c r="F163" s="280" t="s">
        <v>3402</v>
      </c>
      <c r="G163" s="281" t="s">
        <v>1288</v>
      </c>
      <c r="H163" s="282">
        <v>10</v>
      </c>
      <c r="I163" s="283"/>
      <c r="J163" s="284">
        <f>ROUND(I163*H163,2)</f>
        <v>0</v>
      </c>
      <c r="K163" s="280" t="s">
        <v>19</v>
      </c>
      <c r="L163" s="285"/>
      <c r="M163" s="286" t="s">
        <v>19</v>
      </c>
      <c r="N163" s="287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461</v>
      </c>
      <c r="AT163" s="227" t="s">
        <v>300</v>
      </c>
      <c r="AU163" s="227" t="s">
        <v>81</v>
      </c>
      <c r="AY163" s="20" t="s">
        <v>214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79</v>
      </c>
      <c r="BK163" s="228">
        <f>ROUND(I163*H163,2)</f>
        <v>0</v>
      </c>
      <c r="BL163" s="20" t="s">
        <v>338</v>
      </c>
      <c r="BM163" s="227" t="s">
        <v>3555</v>
      </c>
    </row>
    <row r="164" s="2" customFormat="1" ht="16.5" customHeight="1">
      <c r="A164" s="41"/>
      <c r="B164" s="42"/>
      <c r="C164" s="278" t="s">
        <v>560</v>
      </c>
      <c r="D164" s="278" t="s">
        <v>300</v>
      </c>
      <c r="E164" s="279" t="s">
        <v>3404</v>
      </c>
      <c r="F164" s="280" t="s">
        <v>3405</v>
      </c>
      <c r="G164" s="281" t="s">
        <v>1288</v>
      </c>
      <c r="H164" s="282">
        <v>20</v>
      </c>
      <c r="I164" s="283"/>
      <c r="J164" s="284">
        <f>ROUND(I164*H164,2)</f>
        <v>0</v>
      </c>
      <c r="K164" s="280" t="s">
        <v>19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461</v>
      </c>
      <c r="AT164" s="227" t="s">
        <v>300</v>
      </c>
      <c r="AU164" s="227" t="s">
        <v>81</v>
      </c>
      <c r="AY164" s="20" t="s">
        <v>214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79</v>
      </c>
      <c r="BK164" s="228">
        <f>ROUND(I164*H164,2)</f>
        <v>0</v>
      </c>
      <c r="BL164" s="20" t="s">
        <v>338</v>
      </c>
      <c r="BM164" s="227" t="s">
        <v>3556</v>
      </c>
    </row>
    <row r="165" s="2" customFormat="1" ht="16.5" customHeight="1">
      <c r="A165" s="41"/>
      <c r="B165" s="42"/>
      <c r="C165" s="278" t="s">
        <v>565</v>
      </c>
      <c r="D165" s="278" t="s">
        <v>300</v>
      </c>
      <c r="E165" s="279" t="s">
        <v>3557</v>
      </c>
      <c r="F165" s="280" t="s">
        <v>3558</v>
      </c>
      <c r="G165" s="281" t="s">
        <v>498</v>
      </c>
      <c r="H165" s="282">
        <v>1</v>
      </c>
      <c r="I165" s="283"/>
      <c r="J165" s="284">
        <f>ROUND(I165*H165,2)</f>
        <v>0</v>
      </c>
      <c r="K165" s="280" t="s">
        <v>19</v>
      </c>
      <c r="L165" s="285"/>
      <c r="M165" s="286" t="s">
        <v>19</v>
      </c>
      <c r="N165" s="287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461</v>
      </c>
      <c r="AT165" s="227" t="s">
        <v>300</v>
      </c>
      <c r="AU165" s="227" t="s">
        <v>81</v>
      </c>
      <c r="AY165" s="20" t="s">
        <v>214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79</v>
      </c>
      <c r="BK165" s="228">
        <f>ROUND(I165*H165,2)</f>
        <v>0</v>
      </c>
      <c r="BL165" s="20" t="s">
        <v>338</v>
      </c>
      <c r="BM165" s="227" t="s">
        <v>3559</v>
      </c>
    </row>
    <row r="166" s="2" customFormat="1" ht="24.15" customHeight="1">
      <c r="A166" s="41"/>
      <c r="B166" s="42"/>
      <c r="C166" s="216" t="s">
        <v>576</v>
      </c>
      <c r="D166" s="216" t="s">
        <v>216</v>
      </c>
      <c r="E166" s="217" t="s">
        <v>3535</v>
      </c>
      <c r="F166" s="218" t="s">
        <v>3536</v>
      </c>
      <c r="G166" s="219" t="s">
        <v>2229</v>
      </c>
      <c r="H166" s="220">
        <v>6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338</v>
      </c>
      <c r="AT166" s="227" t="s">
        <v>216</v>
      </c>
      <c r="AU166" s="227" t="s">
        <v>81</v>
      </c>
      <c r="AY166" s="20" t="s">
        <v>214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79</v>
      </c>
      <c r="BK166" s="228">
        <f>ROUND(I166*H166,2)</f>
        <v>0</v>
      </c>
      <c r="BL166" s="20" t="s">
        <v>338</v>
      </c>
      <c r="BM166" s="227" t="s">
        <v>3560</v>
      </c>
    </row>
    <row r="167" s="12" customFormat="1" ht="22.8" customHeight="1">
      <c r="A167" s="12"/>
      <c r="B167" s="200"/>
      <c r="C167" s="201"/>
      <c r="D167" s="202" t="s">
        <v>71</v>
      </c>
      <c r="E167" s="214" t="s">
        <v>3561</v>
      </c>
      <c r="F167" s="214" t="s">
        <v>3562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SUM(P168:P187)</f>
        <v>0</v>
      </c>
      <c r="Q167" s="208"/>
      <c r="R167" s="209">
        <f>SUM(R168:R187)</f>
        <v>0.00090000000000000008</v>
      </c>
      <c r="S167" s="208"/>
      <c r="T167" s="210">
        <f>SUM(T168:T187)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81</v>
      </c>
      <c r="AT167" s="212" t="s">
        <v>71</v>
      </c>
      <c r="AU167" s="212" t="s">
        <v>79</v>
      </c>
      <c r="AY167" s="211" t="s">
        <v>214</v>
      </c>
      <c r="BK167" s="213">
        <f>SUM(BK168:BK187)</f>
        <v>0</v>
      </c>
    </row>
    <row r="168" s="2" customFormat="1" ht="16.5" customHeight="1">
      <c r="A168" s="41"/>
      <c r="B168" s="42"/>
      <c r="C168" s="216" t="s">
        <v>590</v>
      </c>
      <c r="D168" s="216" t="s">
        <v>216</v>
      </c>
      <c r="E168" s="217" t="s">
        <v>3083</v>
      </c>
      <c r="F168" s="218" t="s">
        <v>3084</v>
      </c>
      <c r="G168" s="219" t="s">
        <v>274</v>
      </c>
      <c r="H168" s="220">
        <v>40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338</v>
      </c>
      <c r="AT168" s="227" t="s">
        <v>216</v>
      </c>
      <c r="AU168" s="227" t="s">
        <v>81</v>
      </c>
      <c r="AY168" s="20" t="s">
        <v>214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79</v>
      </c>
      <c r="BK168" s="228">
        <f>ROUND(I168*H168,2)</f>
        <v>0</v>
      </c>
      <c r="BL168" s="20" t="s">
        <v>338</v>
      </c>
      <c r="BM168" s="227" t="s">
        <v>3563</v>
      </c>
    </row>
    <row r="169" s="2" customFormat="1" ht="16.5" customHeight="1">
      <c r="A169" s="41"/>
      <c r="B169" s="42"/>
      <c r="C169" s="278" t="s">
        <v>597</v>
      </c>
      <c r="D169" s="278" t="s">
        <v>300</v>
      </c>
      <c r="E169" s="279" t="s">
        <v>3564</v>
      </c>
      <c r="F169" s="280" t="s">
        <v>3565</v>
      </c>
      <c r="G169" s="281" t="s">
        <v>274</v>
      </c>
      <c r="H169" s="282">
        <v>40</v>
      </c>
      <c r="I169" s="283"/>
      <c r="J169" s="284">
        <f>ROUND(I169*H169,2)</f>
        <v>0</v>
      </c>
      <c r="K169" s="280" t="s">
        <v>19</v>
      </c>
      <c r="L169" s="285"/>
      <c r="M169" s="286" t="s">
        <v>19</v>
      </c>
      <c r="N169" s="287" t="s">
        <v>43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461</v>
      </c>
      <c r="AT169" s="227" t="s">
        <v>300</v>
      </c>
      <c r="AU169" s="227" t="s">
        <v>81</v>
      </c>
      <c r="AY169" s="20" t="s">
        <v>214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79</v>
      </c>
      <c r="BK169" s="228">
        <f>ROUND(I169*H169,2)</f>
        <v>0</v>
      </c>
      <c r="BL169" s="20" t="s">
        <v>338</v>
      </c>
      <c r="BM169" s="227" t="s">
        <v>3566</v>
      </c>
    </row>
    <row r="170" s="13" customFormat="1">
      <c r="A170" s="13"/>
      <c r="B170" s="234"/>
      <c r="C170" s="235"/>
      <c r="D170" s="236" t="s">
        <v>225</v>
      </c>
      <c r="E170" s="237" t="s">
        <v>19</v>
      </c>
      <c r="F170" s="238" t="s">
        <v>3567</v>
      </c>
      <c r="G170" s="235"/>
      <c r="H170" s="239">
        <v>40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225</v>
      </c>
      <c r="AU170" s="245" t="s">
        <v>81</v>
      </c>
      <c r="AV170" s="13" t="s">
        <v>81</v>
      </c>
      <c r="AW170" s="13" t="s">
        <v>33</v>
      </c>
      <c r="AX170" s="13" t="s">
        <v>79</v>
      </c>
      <c r="AY170" s="245" t="s">
        <v>214</v>
      </c>
    </row>
    <row r="171" s="2" customFormat="1" ht="16.5" customHeight="1">
      <c r="A171" s="41"/>
      <c r="B171" s="42"/>
      <c r="C171" s="216" t="s">
        <v>609</v>
      </c>
      <c r="D171" s="216" t="s">
        <v>216</v>
      </c>
      <c r="E171" s="217" t="s">
        <v>3568</v>
      </c>
      <c r="F171" s="218" t="s">
        <v>3569</v>
      </c>
      <c r="G171" s="219" t="s">
        <v>2229</v>
      </c>
      <c r="H171" s="220">
        <v>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338</v>
      </c>
      <c r="AT171" s="227" t="s">
        <v>216</v>
      </c>
      <c r="AU171" s="227" t="s">
        <v>81</v>
      </c>
      <c r="AY171" s="20" t="s">
        <v>214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79</v>
      </c>
      <c r="BK171" s="228">
        <f>ROUND(I171*H171,2)</f>
        <v>0</v>
      </c>
      <c r="BL171" s="20" t="s">
        <v>338</v>
      </c>
      <c r="BM171" s="227" t="s">
        <v>3570</v>
      </c>
    </row>
    <row r="172" s="2" customFormat="1" ht="16.5" customHeight="1">
      <c r="A172" s="41"/>
      <c r="B172" s="42"/>
      <c r="C172" s="216" t="s">
        <v>614</v>
      </c>
      <c r="D172" s="216" t="s">
        <v>216</v>
      </c>
      <c r="E172" s="217" t="s">
        <v>3571</v>
      </c>
      <c r="F172" s="218" t="s">
        <v>3572</v>
      </c>
      <c r="G172" s="219" t="s">
        <v>258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338</v>
      </c>
      <c r="AT172" s="227" t="s">
        <v>216</v>
      </c>
      <c r="AU172" s="227" t="s">
        <v>81</v>
      </c>
      <c r="AY172" s="20" t="s">
        <v>214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79</v>
      </c>
      <c r="BK172" s="228">
        <f>ROUND(I172*H172,2)</f>
        <v>0</v>
      </c>
      <c r="BL172" s="20" t="s">
        <v>338</v>
      </c>
      <c r="BM172" s="227" t="s">
        <v>3573</v>
      </c>
    </row>
    <row r="173" s="2" customFormat="1" ht="16.5" customHeight="1">
      <c r="A173" s="41"/>
      <c r="B173" s="42"/>
      <c r="C173" s="278" t="s">
        <v>618</v>
      </c>
      <c r="D173" s="278" t="s">
        <v>300</v>
      </c>
      <c r="E173" s="279" t="s">
        <v>3574</v>
      </c>
      <c r="F173" s="280" t="s">
        <v>3575</v>
      </c>
      <c r="G173" s="281" t="s">
        <v>258</v>
      </c>
      <c r="H173" s="282">
        <v>1</v>
      </c>
      <c r="I173" s="283"/>
      <c r="J173" s="284">
        <f>ROUND(I173*H173,2)</f>
        <v>0</v>
      </c>
      <c r="K173" s="280" t="s">
        <v>19</v>
      </c>
      <c r="L173" s="285"/>
      <c r="M173" s="286" t="s">
        <v>19</v>
      </c>
      <c r="N173" s="287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461</v>
      </c>
      <c r="AT173" s="227" t="s">
        <v>300</v>
      </c>
      <c r="AU173" s="227" t="s">
        <v>81</v>
      </c>
      <c r="AY173" s="20" t="s">
        <v>214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79</v>
      </c>
      <c r="BK173" s="228">
        <f>ROUND(I173*H173,2)</f>
        <v>0</v>
      </c>
      <c r="BL173" s="20" t="s">
        <v>338</v>
      </c>
      <c r="BM173" s="227" t="s">
        <v>3576</v>
      </c>
    </row>
    <row r="174" s="13" customFormat="1">
      <c r="A174" s="13"/>
      <c r="B174" s="234"/>
      <c r="C174" s="235"/>
      <c r="D174" s="236" t="s">
        <v>225</v>
      </c>
      <c r="E174" s="237" t="s">
        <v>19</v>
      </c>
      <c r="F174" s="238" t="s">
        <v>3577</v>
      </c>
      <c r="G174" s="235"/>
      <c r="H174" s="239">
        <v>1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225</v>
      </c>
      <c r="AU174" s="245" t="s">
        <v>81</v>
      </c>
      <c r="AV174" s="13" t="s">
        <v>81</v>
      </c>
      <c r="AW174" s="13" t="s">
        <v>33</v>
      </c>
      <c r="AX174" s="13" t="s">
        <v>79</v>
      </c>
      <c r="AY174" s="245" t="s">
        <v>214</v>
      </c>
    </row>
    <row r="175" s="2" customFormat="1" ht="16.5" customHeight="1">
      <c r="A175" s="41"/>
      <c r="B175" s="42"/>
      <c r="C175" s="216" t="s">
        <v>623</v>
      </c>
      <c r="D175" s="216" t="s">
        <v>216</v>
      </c>
      <c r="E175" s="217" t="s">
        <v>3076</v>
      </c>
      <c r="F175" s="218" t="s">
        <v>3077</v>
      </c>
      <c r="G175" s="219" t="s">
        <v>274</v>
      </c>
      <c r="H175" s="220">
        <v>60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338</v>
      </c>
      <c r="AT175" s="227" t="s">
        <v>216</v>
      </c>
      <c r="AU175" s="227" t="s">
        <v>81</v>
      </c>
      <c r="AY175" s="20" t="s">
        <v>214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79</v>
      </c>
      <c r="BK175" s="228">
        <f>ROUND(I175*H175,2)</f>
        <v>0</v>
      </c>
      <c r="BL175" s="20" t="s">
        <v>338</v>
      </c>
      <c r="BM175" s="227" t="s">
        <v>3578</v>
      </c>
    </row>
    <row r="176" s="2" customFormat="1" ht="16.5" customHeight="1">
      <c r="A176" s="41"/>
      <c r="B176" s="42"/>
      <c r="C176" s="278" t="s">
        <v>628</v>
      </c>
      <c r="D176" s="278" t="s">
        <v>300</v>
      </c>
      <c r="E176" s="279" t="s">
        <v>3579</v>
      </c>
      <c r="F176" s="280" t="s">
        <v>3580</v>
      </c>
      <c r="G176" s="281" t="s">
        <v>274</v>
      </c>
      <c r="H176" s="282">
        <v>60</v>
      </c>
      <c r="I176" s="283"/>
      <c r="J176" s="284">
        <f>ROUND(I176*H176,2)</f>
        <v>0</v>
      </c>
      <c r="K176" s="280" t="s">
        <v>19</v>
      </c>
      <c r="L176" s="285"/>
      <c r="M176" s="286" t="s">
        <v>19</v>
      </c>
      <c r="N176" s="287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461</v>
      </c>
      <c r="AT176" s="227" t="s">
        <v>300</v>
      </c>
      <c r="AU176" s="227" t="s">
        <v>81</v>
      </c>
      <c r="AY176" s="20" t="s">
        <v>214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79</v>
      </c>
      <c r="BK176" s="228">
        <f>ROUND(I176*H176,2)</f>
        <v>0</v>
      </c>
      <c r="BL176" s="20" t="s">
        <v>338</v>
      </c>
      <c r="BM176" s="227" t="s">
        <v>3581</v>
      </c>
    </row>
    <row r="177" s="13" customFormat="1">
      <c r="A177" s="13"/>
      <c r="B177" s="234"/>
      <c r="C177" s="235"/>
      <c r="D177" s="236" t="s">
        <v>225</v>
      </c>
      <c r="E177" s="237" t="s">
        <v>19</v>
      </c>
      <c r="F177" s="238" t="s">
        <v>3582</v>
      </c>
      <c r="G177" s="235"/>
      <c r="H177" s="239">
        <v>60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225</v>
      </c>
      <c r="AU177" s="245" t="s">
        <v>81</v>
      </c>
      <c r="AV177" s="13" t="s">
        <v>81</v>
      </c>
      <c r="AW177" s="13" t="s">
        <v>33</v>
      </c>
      <c r="AX177" s="13" t="s">
        <v>79</v>
      </c>
      <c r="AY177" s="245" t="s">
        <v>214</v>
      </c>
    </row>
    <row r="178" s="2" customFormat="1" ht="16.5" customHeight="1">
      <c r="A178" s="41"/>
      <c r="B178" s="42"/>
      <c r="C178" s="216" t="s">
        <v>635</v>
      </c>
      <c r="D178" s="216" t="s">
        <v>216</v>
      </c>
      <c r="E178" s="217" t="s">
        <v>3334</v>
      </c>
      <c r="F178" s="218" t="s">
        <v>3548</v>
      </c>
      <c r="G178" s="219" t="s">
        <v>274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338</v>
      </c>
      <c r="AT178" s="227" t="s">
        <v>216</v>
      </c>
      <c r="AU178" s="227" t="s">
        <v>81</v>
      </c>
      <c r="AY178" s="20" t="s">
        <v>214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79</v>
      </c>
      <c r="BK178" s="228">
        <f>ROUND(I178*H178,2)</f>
        <v>0</v>
      </c>
      <c r="BL178" s="20" t="s">
        <v>338</v>
      </c>
      <c r="BM178" s="227" t="s">
        <v>3583</v>
      </c>
    </row>
    <row r="179" s="2" customFormat="1" ht="16.5" customHeight="1">
      <c r="A179" s="41"/>
      <c r="B179" s="42"/>
      <c r="C179" s="278" t="s">
        <v>640</v>
      </c>
      <c r="D179" s="278" t="s">
        <v>300</v>
      </c>
      <c r="E179" s="279" t="s">
        <v>3346</v>
      </c>
      <c r="F179" s="280" t="s">
        <v>3347</v>
      </c>
      <c r="G179" s="281" t="s">
        <v>274</v>
      </c>
      <c r="H179" s="282">
        <v>10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6.0000000000000002E-05</v>
      </c>
      <c r="R179" s="225">
        <f>Q179*H179</f>
        <v>0.00060000000000000006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1033</v>
      </c>
      <c r="AT179" s="227" t="s">
        <v>300</v>
      </c>
      <c r="AU179" s="227" t="s">
        <v>81</v>
      </c>
      <c r="AY179" s="20" t="s">
        <v>214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79</v>
      </c>
      <c r="BK179" s="228">
        <f>ROUND(I179*H179,2)</f>
        <v>0</v>
      </c>
      <c r="BL179" s="20" t="s">
        <v>1033</v>
      </c>
      <c r="BM179" s="227" t="s">
        <v>3584</v>
      </c>
    </row>
    <row r="180" s="13" customFormat="1">
      <c r="A180" s="13"/>
      <c r="B180" s="234"/>
      <c r="C180" s="235"/>
      <c r="D180" s="236" t="s">
        <v>225</v>
      </c>
      <c r="E180" s="237" t="s">
        <v>19</v>
      </c>
      <c r="F180" s="238" t="s">
        <v>3585</v>
      </c>
      <c r="G180" s="235"/>
      <c r="H180" s="239">
        <v>10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225</v>
      </c>
      <c r="AU180" s="245" t="s">
        <v>81</v>
      </c>
      <c r="AV180" s="13" t="s">
        <v>81</v>
      </c>
      <c r="AW180" s="13" t="s">
        <v>33</v>
      </c>
      <c r="AX180" s="13" t="s">
        <v>79</v>
      </c>
      <c r="AY180" s="245" t="s">
        <v>214</v>
      </c>
    </row>
    <row r="181" s="2" customFormat="1" ht="16.5" customHeight="1">
      <c r="A181" s="41"/>
      <c r="B181" s="42"/>
      <c r="C181" s="278" t="s">
        <v>646</v>
      </c>
      <c r="D181" s="278" t="s">
        <v>300</v>
      </c>
      <c r="E181" s="279" t="s">
        <v>3350</v>
      </c>
      <c r="F181" s="280" t="s">
        <v>3351</v>
      </c>
      <c r="G181" s="281" t="s">
        <v>258</v>
      </c>
      <c r="H181" s="282">
        <v>30</v>
      </c>
      <c r="I181" s="283"/>
      <c r="J181" s="284">
        <f>ROUND(I181*H181,2)</f>
        <v>0</v>
      </c>
      <c r="K181" s="280" t="s">
        <v>19</v>
      </c>
      <c r="L181" s="285"/>
      <c r="M181" s="286" t="s">
        <v>19</v>
      </c>
      <c r="N181" s="287" t="s">
        <v>43</v>
      </c>
      <c r="O181" s="87"/>
      <c r="P181" s="225">
        <f>O181*H181</f>
        <v>0</v>
      </c>
      <c r="Q181" s="225">
        <v>1.0000000000000001E-05</v>
      </c>
      <c r="R181" s="225">
        <f>Q181*H181</f>
        <v>0.00030000000000000003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1033</v>
      </c>
      <c r="AT181" s="227" t="s">
        <v>300</v>
      </c>
      <c r="AU181" s="227" t="s">
        <v>81</v>
      </c>
      <c r="AY181" s="20" t="s">
        <v>214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79</v>
      </c>
      <c r="BK181" s="228">
        <f>ROUND(I181*H181,2)</f>
        <v>0</v>
      </c>
      <c r="BL181" s="20" t="s">
        <v>1033</v>
      </c>
      <c r="BM181" s="227" t="s">
        <v>3586</v>
      </c>
    </row>
    <row r="182" s="13" customFormat="1">
      <c r="A182" s="13"/>
      <c r="B182" s="234"/>
      <c r="C182" s="235"/>
      <c r="D182" s="236" t="s">
        <v>225</v>
      </c>
      <c r="E182" s="237" t="s">
        <v>19</v>
      </c>
      <c r="F182" s="238" t="s">
        <v>3587</v>
      </c>
      <c r="G182" s="235"/>
      <c r="H182" s="239">
        <v>30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225</v>
      </c>
      <c r="AU182" s="245" t="s">
        <v>81</v>
      </c>
      <c r="AV182" s="13" t="s">
        <v>81</v>
      </c>
      <c r="AW182" s="13" t="s">
        <v>33</v>
      </c>
      <c r="AX182" s="13" t="s">
        <v>79</v>
      </c>
      <c r="AY182" s="245" t="s">
        <v>214</v>
      </c>
    </row>
    <row r="183" s="2" customFormat="1" ht="16.5" customHeight="1">
      <c r="A183" s="41"/>
      <c r="B183" s="42"/>
      <c r="C183" s="216" t="s">
        <v>651</v>
      </c>
      <c r="D183" s="216" t="s">
        <v>216</v>
      </c>
      <c r="E183" s="217" t="s">
        <v>3392</v>
      </c>
      <c r="F183" s="218" t="s">
        <v>3393</v>
      </c>
      <c r="G183" s="219" t="s">
        <v>258</v>
      </c>
      <c r="H183" s="220">
        <v>400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338</v>
      </c>
      <c r="AT183" s="227" t="s">
        <v>216</v>
      </c>
      <c r="AU183" s="227" t="s">
        <v>81</v>
      </c>
      <c r="AY183" s="20" t="s">
        <v>214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79</v>
      </c>
      <c r="BK183" s="228">
        <f>ROUND(I183*H183,2)</f>
        <v>0</v>
      </c>
      <c r="BL183" s="20" t="s">
        <v>338</v>
      </c>
      <c r="BM183" s="227" t="s">
        <v>3588</v>
      </c>
    </row>
    <row r="184" s="2" customFormat="1" ht="16.5" customHeight="1">
      <c r="A184" s="41"/>
      <c r="B184" s="42"/>
      <c r="C184" s="278" t="s">
        <v>657</v>
      </c>
      <c r="D184" s="278" t="s">
        <v>300</v>
      </c>
      <c r="E184" s="279" t="s">
        <v>3395</v>
      </c>
      <c r="F184" s="280" t="s">
        <v>3396</v>
      </c>
      <c r="G184" s="281" t="s">
        <v>2082</v>
      </c>
      <c r="H184" s="282">
        <v>200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461</v>
      </c>
      <c r="AT184" s="227" t="s">
        <v>300</v>
      </c>
      <c r="AU184" s="227" t="s">
        <v>81</v>
      </c>
      <c r="AY184" s="20" t="s">
        <v>214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79</v>
      </c>
      <c r="BK184" s="228">
        <f>ROUND(I184*H184,2)</f>
        <v>0</v>
      </c>
      <c r="BL184" s="20" t="s">
        <v>338</v>
      </c>
      <c r="BM184" s="227" t="s">
        <v>3589</v>
      </c>
    </row>
    <row r="185" s="2" customFormat="1" ht="16.5" customHeight="1">
      <c r="A185" s="41"/>
      <c r="B185" s="42"/>
      <c r="C185" s="278" t="s">
        <v>662</v>
      </c>
      <c r="D185" s="278" t="s">
        <v>300</v>
      </c>
      <c r="E185" s="279" t="s">
        <v>3398</v>
      </c>
      <c r="F185" s="280" t="s">
        <v>3399</v>
      </c>
      <c r="G185" s="281" t="s">
        <v>2082</v>
      </c>
      <c r="H185" s="282">
        <v>200</v>
      </c>
      <c r="I185" s="283"/>
      <c r="J185" s="284">
        <f>ROUND(I185*H185,2)</f>
        <v>0</v>
      </c>
      <c r="K185" s="280" t="s">
        <v>19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461</v>
      </c>
      <c r="AT185" s="227" t="s">
        <v>300</v>
      </c>
      <c r="AU185" s="227" t="s">
        <v>81</v>
      </c>
      <c r="AY185" s="20" t="s">
        <v>214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79</v>
      </c>
      <c r="BK185" s="228">
        <f>ROUND(I185*H185,2)</f>
        <v>0</v>
      </c>
      <c r="BL185" s="20" t="s">
        <v>338</v>
      </c>
      <c r="BM185" s="227" t="s">
        <v>3590</v>
      </c>
    </row>
    <row r="186" s="2" customFormat="1" ht="16.5" customHeight="1">
      <c r="A186" s="41"/>
      <c r="B186" s="42"/>
      <c r="C186" s="278" t="s">
        <v>418</v>
      </c>
      <c r="D186" s="278" t="s">
        <v>300</v>
      </c>
      <c r="E186" s="279" t="s">
        <v>3401</v>
      </c>
      <c r="F186" s="280" t="s">
        <v>3402</v>
      </c>
      <c r="G186" s="281" t="s">
        <v>1288</v>
      </c>
      <c r="H186" s="282">
        <v>30</v>
      </c>
      <c r="I186" s="283"/>
      <c r="J186" s="284">
        <f>ROUND(I186*H186,2)</f>
        <v>0</v>
      </c>
      <c r="K186" s="280" t="s">
        <v>19</v>
      </c>
      <c r="L186" s="285"/>
      <c r="M186" s="286" t="s">
        <v>19</v>
      </c>
      <c r="N186" s="287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461</v>
      </c>
      <c r="AT186" s="227" t="s">
        <v>300</v>
      </c>
      <c r="AU186" s="227" t="s">
        <v>81</v>
      </c>
      <c r="AY186" s="20" t="s">
        <v>214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79</v>
      </c>
      <c r="BK186" s="228">
        <f>ROUND(I186*H186,2)</f>
        <v>0</v>
      </c>
      <c r="BL186" s="20" t="s">
        <v>338</v>
      </c>
      <c r="BM186" s="227" t="s">
        <v>3591</v>
      </c>
    </row>
    <row r="187" s="2" customFormat="1" ht="16.5" customHeight="1">
      <c r="A187" s="41"/>
      <c r="B187" s="42"/>
      <c r="C187" s="278" t="s">
        <v>676</v>
      </c>
      <c r="D187" s="278" t="s">
        <v>300</v>
      </c>
      <c r="E187" s="279" t="s">
        <v>3404</v>
      </c>
      <c r="F187" s="280" t="s">
        <v>3405</v>
      </c>
      <c r="G187" s="281" t="s">
        <v>1288</v>
      </c>
      <c r="H187" s="282">
        <v>60</v>
      </c>
      <c r="I187" s="283"/>
      <c r="J187" s="284">
        <f>ROUND(I187*H187,2)</f>
        <v>0</v>
      </c>
      <c r="K187" s="280" t="s">
        <v>19</v>
      </c>
      <c r="L187" s="285"/>
      <c r="M187" s="286" t="s">
        <v>19</v>
      </c>
      <c r="N187" s="287" t="s">
        <v>43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461</v>
      </c>
      <c r="AT187" s="227" t="s">
        <v>300</v>
      </c>
      <c r="AU187" s="227" t="s">
        <v>81</v>
      </c>
      <c r="AY187" s="20" t="s">
        <v>214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79</v>
      </c>
      <c r="BK187" s="228">
        <f>ROUND(I187*H187,2)</f>
        <v>0</v>
      </c>
      <c r="BL187" s="20" t="s">
        <v>338</v>
      </c>
      <c r="BM187" s="227" t="s">
        <v>3592</v>
      </c>
    </row>
    <row r="188" s="12" customFormat="1" ht="22.8" customHeight="1">
      <c r="A188" s="12"/>
      <c r="B188" s="200"/>
      <c r="C188" s="201"/>
      <c r="D188" s="202" t="s">
        <v>71</v>
      </c>
      <c r="E188" s="214" t="s">
        <v>3593</v>
      </c>
      <c r="F188" s="214" t="s">
        <v>3594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SUM(P189:P203)</f>
        <v>0</v>
      </c>
      <c r="Q188" s="208"/>
      <c r="R188" s="209">
        <f>SUM(R189:R203)</f>
        <v>0</v>
      </c>
      <c r="S188" s="208"/>
      <c r="T188" s="210">
        <f>SUM(T189:T203)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81</v>
      </c>
      <c r="AT188" s="212" t="s">
        <v>71</v>
      </c>
      <c r="AU188" s="212" t="s">
        <v>79</v>
      </c>
      <c r="AY188" s="211" t="s">
        <v>214</v>
      </c>
      <c r="BK188" s="213">
        <f>SUM(BK189:BK203)</f>
        <v>0</v>
      </c>
    </row>
    <row r="189" s="2" customFormat="1" ht="16.5" customHeight="1">
      <c r="A189" s="41"/>
      <c r="B189" s="42"/>
      <c r="C189" s="216" t="s">
        <v>441</v>
      </c>
      <c r="D189" s="216" t="s">
        <v>216</v>
      </c>
      <c r="E189" s="217" t="s">
        <v>3595</v>
      </c>
      <c r="F189" s="218" t="s">
        <v>3596</v>
      </c>
      <c r="G189" s="219" t="s">
        <v>258</v>
      </c>
      <c r="H189" s="220">
        <v>4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338</v>
      </c>
      <c r="AT189" s="227" t="s">
        <v>216</v>
      </c>
      <c r="AU189" s="227" t="s">
        <v>81</v>
      </c>
      <c r="AY189" s="20" t="s">
        <v>214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79</v>
      </c>
      <c r="BK189" s="228">
        <f>ROUND(I189*H189,2)</f>
        <v>0</v>
      </c>
      <c r="BL189" s="20" t="s">
        <v>338</v>
      </c>
      <c r="BM189" s="227" t="s">
        <v>3597</v>
      </c>
    </row>
    <row r="190" s="2" customFormat="1" ht="24.15" customHeight="1">
      <c r="A190" s="41"/>
      <c r="B190" s="42"/>
      <c r="C190" s="216" t="s">
        <v>683</v>
      </c>
      <c r="D190" s="216" t="s">
        <v>216</v>
      </c>
      <c r="E190" s="217" t="s">
        <v>3598</v>
      </c>
      <c r="F190" s="218" t="s">
        <v>3599</v>
      </c>
      <c r="G190" s="219" t="s">
        <v>258</v>
      </c>
      <c r="H190" s="220">
        <v>2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683</v>
      </c>
      <c r="AT190" s="227" t="s">
        <v>216</v>
      </c>
      <c r="AU190" s="227" t="s">
        <v>81</v>
      </c>
      <c r="AY190" s="20" t="s">
        <v>214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79</v>
      </c>
      <c r="BK190" s="228">
        <f>ROUND(I190*H190,2)</f>
        <v>0</v>
      </c>
      <c r="BL190" s="20" t="s">
        <v>683</v>
      </c>
      <c r="BM190" s="227" t="s">
        <v>3600</v>
      </c>
    </row>
    <row r="191" s="2" customFormat="1" ht="16.5" customHeight="1">
      <c r="A191" s="41"/>
      <c r="B191" s="42"/>
      <c r="C191" s="278" t="s">
        <v>687</v>
      </c>
      <c r="D191" s="278" t="s">
        <v>300</v>
      </c>
      <c r="E191" s="279" t="s">
        <v>3601</v>
      </c>
      <c r="F191" s="280" t="s">
        <v>3602</v>
      </c>
      <c r="G191" s="281" t="s">
        <v>258</v>
      </c>
      <c r="H191" s="282">
        <v>4</v>
      </c>
      <c r="I191" s="283"/>
      <c r="J191" s="284">
        <f>ROUND(I191*H191,2)</f>
        <v>0</v>
      </c>
      <c r="K191" s="280" t="s">
        <v>19</v>
      </c>
      <c r="L191" s="285"/>
      <c r="M191" s="286" t="s">
        <v>19</v>
      </c>
      <c r="N191" s="287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461</v>
      </c>
      <c r="AT191" s="227" t="s">
        <v>300</v>
      </c>
      <c r="AU191" s="227" t="s">
        <v>81</v>
      </c>
      <c r="AY191" s="20" t="s">
        <v>214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79</v>
      </c>
      <c r="BK191" s="228">
        <f>ROUND(I191*H191,2)</f>
        <v>0</v>
      </c>
      <c r="BL191" s="20" t="s">
        <v>338</v>
      </c>
      <c r="BM191" s="227" t="s">
        <v>3603</v>
      </c>
    </row>
    <row r="192" s="2" customFormat="1" ht="16.5" customHeight="1">
      <c r="A192" s="41"/>
      <c r="B192" s="42"/>
      <c r="C192" s="278" t="s">
        <v>691</v>
      </c>
      <c r="D192" s="278" t="s">
        <v>300</v>
      </c>
      <c r="E192" s="279" t="s">
        <v>3604</v>
      </c>
      <c r="F192" s="280" t="s">
        <v>3605</v>
      </c>
      <c r="G192" s="281" t="s">
        <v>258</v>
      </c>
      <c r="H192" s="282">
        <v>8</v>
      </c>
      <c r="I192" s="283"/>
      <c r="J192" s="284">
        <f>ROUND(I192*H192,2)</f>
        <v>0</v>
      </c>
      <c r="K192" s="280" t="s">
        <v>19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461</v>
      </c>
      <c r="AT192" s="227" t="s">
        <v>300</v>
      </c>
      <c r="AU192" s="227" t="s">
        <v>81</v>
      </c>
      <c r="AY192" s="20" t="s">
        <v>214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79</v>
      </c>
      <c r="BK192" s="228">
        <f>ROUND(I192*H192,2)</f>
        <v>0</v>
      </c>
      <c r="BL192" s="20" t="s">
        <v>338</v>
      </c>
      <c r="BM192" s="227" t="s">
        <v>3606</v>
      </c>
    </row>
    <row r="193" s="2" customFormat="1" ht="16.5" customHeight="1">
      <c r="A193" s="41"/>
      <c r="B193" s="42"/>
      <c r="C193" s="278" t="s">
        <v>695</v>
      </c>
      <c r="D193" s="278" t="s">
        <v>300</v>
      </c>
      <c r="E193" s="279" t="s">
        <v>3607</v>
      </c>
      <c r="F193" s="280" t="s">
        <v>3608</v>
      </c>
      <c r="G193" s="281" t="s">
        <v>258</v>
      </c>
      <c r="H193" s="282">
        <v>2</v>
      </c>
      <c r="I193" s="283"/>
      <c r="J193" s="284">
        <f>ROUND(I193*H193,2)</f>
        <v>0</v>
      </c>
      <c r="K193" s="280" t="s">
        <v>19</v>
      </c>
      <c r="L193" s="285"/>
      <c r="M193" s="286" t="s">
        <v>19</v>
      </c>
      <c r="N193" s="287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461</v>
      </c>
      <c r="AT193" s="227" t="s">
        <v>300</v>
      </c>
      <c r="AU193" s="227" t="s">
        <v>81</v>
      </c>
      <c r="AY193" s="20" t="s">
        <v>214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79</v>
      </c>
      <c r="BK193" s="228">
        <f>ROUND(I193*H193,2)</f>
        <v>0</v>
      </c>
      <c r="BL193" s="20" t="s">
        <v>338</v>
      </c>
      <c r="BM193" s="227" t="s">
        <v>3609</v>
      </c>
    </row>
    <row r="194" s="2" customFormat="1" ht="16.5" customHeight="1">
      <c r="A194" s="41"/>
      <c r="B194" s="42"/>
      <c r="C194" s="278" t="s">
        <v>699</v>
      </c>
      <c r="D194" s="278" t="s">
        <v>300</v>
      </c>
      <c r="E194" s="279" t="s">
        <v>3610</v>
      </c>
      <c r="F194" s="280" t="s">
        <v>3611</v>
      </c>
      <c r="G194" s="281" t="s">
        <v>258</v>
      </c>
      <c r="H194" s="282">
        <v>2</v>
      </c>
      <c r="I194" s="283"/>
      <c r="J194" s="284">
        <f>ROUND(I194*H194,2)</f>
        <v>0</v>
      </c>
      <c r="K194" s="280" t="s">
        <v>19</v>
      </c>
      <c r="L194" s="285"/>
      <c r="M194" s="286" t="s">
        <v>19</v>
      </c>
      <c r="N194" s="287" t="s">
        <v>43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461</v>
      </c>
      <c r="AT194" s="227" t="s">
        <v>300</v>
      </c>
      <c r="AU194" s="227" t="s">
        <v>81</v>
      </c>
      <c r="AY194" s="20" t="s">
        <v>214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79</v>
      </c>
      <c r="BK194" s="228">
        <f>ROUND(I194*H194,2)</f>
        <v>0</v>
      </c>
      <c r="BL194" s="20" t="s">
        <v>338</v>
      </c>
      <c r="BM194" s="227" t="s">
        <v>3612</v>
      </c>
    </row>
    <row r="195" s="2" customFormat="1" ht="16.5" customHeight="1">
      <c r="A195" s="41"/>
      <c r="B195" s="42"/>
      <c r="C195" s="216" t="s">
        <v>705</v>
      </c>
      <c r="D195" s="216" t="s">
        <v>216</v>
      </c>
      <c r="E195" s="217" t="s">
        <v>3613</v>
      </c>
      <c r="F195" s="218" t="s">
        <v>3614</v>
      </c>
      <c r="G195" s="219" t="s">
        <v>274</v>
      </c>
      <c r="H195" s="220">
        <v>200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683</v>
      </c>
      <c r="AT195" s="227" t="s">
        <v>216</v>
      </c>
      <c r="AU195" s="227" t="s">
        <v>81</v>
      </c>
      <c r="AY195" s="20" t="s">
        <v>214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79</v>
      </c>
      <c r="BK195" s="228">
        <f>ROUND(I195*H195,2)</f>
        <v>0</v>
      </c>
      <c r="BL195" s="20" t="s">
        <v>683</v>
      </c>
      <c r="BM195" s="227" t="s">
        <v>3615</v>
      </c>
    </row>
    <row r="196" s="2" customFormat="1" ht="24.15" customHeight="1">
      <c r="A196" s="41"/>
      <c r="B196" s="42"/>
      <c r="C196" s="278" t="s">
        <v>712</v>
      </c>
      <c r="D196" s="278" t="s">
        <v>300</v>
      </c>
      <c r="E196" s="279" t="s">
        <v>3616</v>
      </c>
      <c r="F196" s="280" t="s">
        <v>3154</v>
      </c>
      <c r="G196" s="281" t="s">
        <v>274</v>
      </c>
      <c r="H196" s="282">
        <v>200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461</v>
      </c>
      <c r="AT196" s="227" t="s">
        <v>300</v>
      </c>
      <c r="AU196" s="227" t="s">
        <v>81</v>
      </c>
      <c r="AY196" s="20" t="s">
        <v>214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79</v>
      </c>
      <c r="BK196" s="228">
        <f>ROUND(I196*H196,2)</f>
        <v>0</v>
      </c>
      <c r="BL196" s="20" t="s">
        <v>338</v>
      </c>
      <c r="BM196" s="227" t="s">
        <v>3617</v>
      </c>
    </row>
    <row r="197" s="13" customFormat="1">
      <c r="A197" s="13"/>
      <c r="B197" s="234"/>
      <c r="C197" s="235"/>
      <c r="D197" s="236" t="s">
        <v>225</v>
      </c>
      <c r="E197" s="237" t="s">
        <v>19</v>
      </c>
      <c r="F197" s="238" t="s">
        <v>3618</v>
      </c>
      <c r="G197" s="235"/>
      <c r="H197" s="239">
        <v>200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225</v>
      </c>
      <c r="AU197" s="245" t="s">
        <v>81</v>
      </c>
      <c r="AV197" s="13" t="s">
        <v>81</v>
      </c>
      <c r="AW197" s="13" t="s">
        <v>33</v>
      </c>
      <c r="AX197" s="13" t="s">
        <v>79</v>
      </c>
      <c r="AY197" s="245" t="s">
        <v>214</v>
      </c>
    </row>
    <row r="198" s="2" customFormat="1" ht="16.5" customHeight="1">
      <c r="A198" s="41"/>
      <c r="B198" s="42"/>
      <c r="C198" s="216" t="s">
        <v>720</v>
      </c>
      <c r="D198" s="216" t="s">
        <v>216</v>
      </c>
      <c r="E198" s="217" t="s">
        <v>3619</v>
      </c>
      <c r="F198" s="218" t="s">
        <v>3620</v>
      </c>
      <c r="G198" s="219" t="s">
        <v>274</v>
      </c>
      <c r="H198" s="220">
        <v>80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338</v>
      </c>
      <c r="AT198" s="227" t="s">
        <v>216</v>
      </c>
      <c r="AU198" s="227" t="s">
        <v>81</v>
      </c>
      <c r="AY198" s="20" t="s">
        <v>214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79</v>
      </c>
      <c r="BK198" s="228">
        <f>ROUND(I198*H198,2)</f>
        <v>0</v>
      </c>
      <c r="BL198" s="20" t="s">
        <v>338</v>
      </c>
      <c r="BM198" s="227" t="s">
        <v>3621</v>
      </c>
    </row>
    <row r="199" s="2" customFormat="1" ht="16.5" customHeight="1">
      <c r="A199" s="41"/>
      <c r="B199" s="42"/>
      <c r="C199" s="278" t="s">
        <v>724</v>
      </c>
      <c r="D199" s="278" t="s">
        <v>300</v>
      </c>
      <c r="E199" s="279" t="s">
        <v>3622</v>
      </c>
      <c r="F199" s="280" t="s">
        <v>3623</v>
      </c>
      <c r="G199" s="281" t="s">
        <v>274</v>
      </c>
      <c r="H199" s="282">
        <v>80</v>
      </c>
      <c r="I199" s="283"/>
      <c r="J199" s="284">
        <f>ROUND(I199*H199,2)</f>
        <v>0</v>
      </c>
      <c r="K199" s="280" t="s">
        <v>19</v>
      </c>
      <c r="L199" s="285"/>
      <c r="M199" s="286" t="s">
        <v>19</v>
      </c>
      <c r="N199" s="287" t="s">
        <v>43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461</v>
      </c>
      <c r="AT199" s="227" t="s">
        <v>300</v>
      </c>
      <c r="AU199" s="227" t="s">
        <v>81</v>
      </c>
      <c r="AY199" s="20" t="s">
        <v>214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79</v>
      </c>
      <c r="BK199" s="228">
        <f>ROUND(I199*H199,2)</f>
        <v>0</v>
      </c>
      <c r="BL199" s="20" t="s">
        <v>338</v>
      </c>
      <c r="BM199" s="227" t="s">
        <v>3624</v>
      </c>
    </row>
    <row r="200" s="13" customFormat="1">
      <c r="A200" s="13"/>
      <c r="B200" s="234"/>
      <c r="C200" s="235"/>
      <c r="D200" s="236" t="s">
        <v>225</v>
      </c>
      <c r="E200" s="237" t="s">
        <v>19</v>
      </c>
      <c r="F200" s="238" t="s">
        <v>3625</v>
      </c>
      <c r="G200" s="235"/>
      <c r="H200" s="239">
        <v>80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225</v>
      </c>
      <c r="AU200" s="245" t="s">
        <v>81</v>
      </c>
      <c r="AV200" s="13" t="s">
        <v>81</v>
      </c>
      <c r="AW200" s="13" t="s">
        <v>33</v>
      </c>
      <c r="AX200" s="13" t="s">
        <v>79</v>
      </c>
      <c r="AY200" s="245" t="s">
        <v>214</v>
      </c>
    </row>
    <row r="201" s="2" customFormat="1" ht="16.5" customHeight="1">
      <c r="A201" s="41"/>
      <c r="B201" s="42"/>
      <c r="C201" s="278" t="s">
        <v>728</v>
      </c>
      <c r="D201" s="278" t="s">
        <v>300</v>
      </c>
      <c r="E201" s="279" t="s">
        <v>3626</v>
      </c>
      <c r="F201" s="280" t="s">
        <v>3627</v>
      </c>
      <c r="G201" s="281" t="s">
        <v>498</v>
      </c>
      <c r="H201" s="282">
        <v>1</v>
      </c>
      <c r="I201" s="283"/>
      <c r="J201" s="284">
        <f>ROUND(I201*H201,2)</f>
        <v>0</v>
      </c>
      <c r="K201" s="280" t="s">
        <v>19</v>
      </c>
      <c r="L201" s="285"/>
      <c r="M201" s="286" t="s">
        <v>19</v>
      </c>
      <c r="N201" s="287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461</v>
      </c>
      <c r="AT201" s="227" t="s">
        <v>300</v>
      </c>
      <c r="AU201" s="227" t="s">
        <v>81</v>
      </c>
      <c r="AY201" s="20" t="s">
        <v>214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79</v>
      </c>
      <c r="BK201" s="228">
        <f>ROUND(I201*H201,2)</f>
        <v>0</v>
      </c>
      <c r="BL201" s="20" t="s">
        <v>338</v>
      </c>
      <c r="BM201" s="227" t="s">
        <v>3628</v>
      </c>
    </row>
    <row r="202" s="2" customFormat="1" ht="16.5" customHeight="1">
      <c r="A202" s="41"/>
      <c r="B202" s="42"/>
      <c r="C202" s="216" t="s">
        <v>732</v>
      </c>
      <c r="D202" s="216" t="s">
        <v>216</v>
      </c>
      <c r="E202" s="217" t="s">
        <v>3629</v>
      </c>
      <c r="F202" s="218" t="s">
        <v>3630</v>
      </c>
      <c r="G202" s="219" t="s">
        <v>2229</v>
      </c>
      <c r="H202" s="220">
        <v>17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338</v>
      </c>
      <c r="AT202" s="227" t="s">
        <v>216</v>
      </c>
      <c r="AU202" s="227" t="s">
        <v>81</v>
      </c>
      <c r="AY202" s="20" t="s">
        <v>214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79</v>
      </c>
      <c r="BK202" s="228">
        <f>ROUND(I202*H202,2)</f>
        <v>0</v>
      </c>
      <c r="BL202" s="20" t="s">
        <v>338</v>
      </c>
      <c r="BM202" s="227" t="s">
        <v>3631</v>
      </c>
    </row>
    <row r="203" s="2" customFormat="1" ht="16.5" customHeight="1">
      <c r="A203" s="41"/>
      <c r="B203" s="42"/>
      <c r="C203" s="278" t="s">
        <v>736</v>
      </c>
      <c r="D203" s="278" t="s">
        <v>300</v>
      </c>
      <c r="E203" s="279" t="s">
        <v>3632</v>
      </c>
      <c r="F203" s="280" t="s">
        <v>3633</v>
      </c>
      <c r="G203" s="281" t="s">
        <v>2229</v>
      </c>
      <c r="H203" s="282">
        <v>17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43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461</v>
      </c>
      <c r="AT203" s="227" t="s">
        <v>300</v>
      </c>
      <c r="AU203" s="227" t="s">
        <v>81</v>
      </c>
      <c r="AY203" s="20" t="s">
        <v>214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79</v>
      </c>
      <c r="BK203" s="228">
        <f>ROUND(I203*H203,2)</f>
        <v>0</v>
      </c>
      <c r="BL203" s="20" t="s">
        <v>338</v>
      </c>
      <c r="BM203" s="227" t="s">
        <v>3634</v>
      </c>
    </row>
    <row r="204" s="12" customFormat="1" ht="22.8" customHeight="1">
      <c r="A204" s="12"/>
      <c r="B204" s="200"/>
      <c r="C204" s="201"/>
      <c r="D204" s="202" t="s">
        <v>71</v>
      </c>
      <c r="E204" s="214" t="s">
        <v>3635</v>
      </c>
      <c r="F204" s="214" t="s">
        <v>2630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SUM(P205:P206)</f>
        <v>0</v>
      </c>
      <c r="Q204" s="208"/>
      <c r="R204" s="209">
        <f>SUM(R205:R206)</f>
        <v>0</v>
      </c>
      <c r="S204" s="208"/>
      <c r="T204" s="210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81</v>
      </c>
      <c r="AT204" s="212" t="s">
        <v>71</v>
      </c>
      <c r="AU204" s="212" t="s">
        <v>79</v>
      </c>
      <c r="AY204" s="211" t="s">
        <v>214</v>
      </c>
      <c r="BK204" s="213">
        <f>SUM(BK205:BK206)</f>
        <v>0</v>
      </c>
    </row>
    <row r="205" s="2" customFormat="1" ht="24.15" customHeight="1">
      <c r="A205" s="41"/>
      <c r="B205" s="42"/>
      <c r="C205" s="216" t="s">
        <v>710</v>
      </c>
      <c r="D205" s="216" t="s">
        <v>216</v>
      </c>
      <c r="E205" s="217" t="s">
        <v>3196</v>
      </c>
      <c r="F205" s="218" t="s">
        <v>3197</v>
      </c>
      <c r="G205" s="219" t="s">
        <v>282</v>
      </c>
      <c r="H205" s="220">
        <v>1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3198</v>
      </c>
      <c r="AT205" s="227" t="s">
        <v>216</v>
      </c>
      <c r="AU205" s="227" t="s">
        <v>81</v>
      </c>
      <c r="AY205" s="20" t="s">
        <v>214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79</v>
      </c>
      <c r="BK205" s="228">
        <f>ROUND(I205*H205,2)</f>
        <v>0</v>
      </c>
      <c r="BL205" s="20" t="s">
        <v>3198</v>
      </c>
      <c r="BM205" s="227" t="s">
        <v>3636</v>
      </c>
    </row>
    <row r="206" s="2" customFormat="1" ht="24.15" customHeight="1">
      <c r="A206" s="41"/>
      <c r="B206" s="42"/>
      <c r="C206" s="216" t="s">
        <v>743</v>
      </c>
      <c r="D206" s="216" t="s">
        <v>216</v>
      </c>
      <c r="E206" s="217" t="s">
        <v>3200</v>
      </c>
      <c r="F206" s="218" t="s">
        <v>3201</v>
      </c>
      <c r="G206" s="219" t="s">
        <v>282</v>
      </c>
      <c r="H206" s="220">
        <v>0.5</v>
      </c>
      <c r="I206" s="221"/>
      <c r="J206" s="222">
        <f>ROUND(I206*H206,2)</f>
        <v>0</v>
      </c>
      <c r="K206" s="218" t="s">
        <v>19</v>
      </c>
      <c r="L206" s="47"/>
      <c r="M206" s="300" t="s">
        <v>19</v>
      </c>
      <c r="N206" s="301" t="s">
        <v>43</v>
      </c>
      <c r="O206" s="298"/>
      <c r="P206" s="302">
        <f>O206*H206</f>
        <v>0</v>
      </c>
      <c r="Q206" s="302">
        <v>0</v>
      </c>
      <c r="R206" s="302">
        <f>Q206*H206</f>
        <v>0</v>
      </c>
      <c r="S206" s="302">
        <v>0</v>
      </c>
      <c r="T206" s="303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3198</v>
      </c>
      <c r="AT206" s="227" t="s">
        <v>216</v>
      </c>
      <c r="AU206" s="227" t="s">
        <v>81</v>
      </c>
      <c r="AY206" s="20" t="s">
        <v>214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79</v>
      </c>
      <c r="BK206" s="228">
        <f>ROUND(I206*H206,2)</f>
        <v>0</v>
      </c>
      <c r="BL206" s="20" t="s">
        <v>3198</v>
      </c>
      <c r="BM206" s="227" t="s">
        <v>3637</v>
      </c>
    </row>
    <row r="207" s="2" customFormat="1" ht="6.96" customHeight="1">
      <c r="A207" s="41"/>
      <c r="B207" s="62"/>
      <c r="C207" s="63"/>
      <c r="D207" s="63"/>
      <c r="E207" s="63"/>
      <c r="F207" s="63"/>
      <c r="G207" s="63"/>
      <c r="H207" s="63"/>
      <c r="I207" s="63"/>
      <c r="J207" s="63"/>
      <c r="K207" s="63"/>
      <c r="L207" s="47"/>
      <c r="M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</sheetData>
  <sheetProtection sheet="1" autoFilter="0" formatColumns="0" formatRows="0" objects="1" scenarios="1" spinCount="100000" saltValue="zI/Oeh9FzBdJLTJpy/h8T5CP1vJ++Ilxn2kjXurlGmRYA+cBJR/CGOTFQ/tdVjQJFm6UkmZYnj7rGXFCyYwFug==" hashValue="6F62dmV87nf6bj+WyquOOACrObGkLROZ1g5oOMp3B+11NU29djM0aAWLd1oG01tDRBwTgw9y6REt4pWJ+Yp+wg==" algorithmName="SHA-512" password="CEE1"/>
  <autoFilter ref="C103:K20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3638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ROUND(J101,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ROUND((SUM(BE101:BE235)),  2)</f>
        <v>0</v>
      </c>
      <c r="G37" s="41"/>
      <c r="H37" s="41"/>
      <c r="I37" s="161">
        <v>0.20999999999999999</v>
      </c>
      <c r="J37" s="160">
        <f>ROUND(((SUM(BE101:BE235))*I37),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ROUND((SUM(BF101:BF235)),  2)</f>
        <v>0</v>
      </c>
      <c r="G38" s="41"/>
      <c r="H38" s="41"/>
      <c r="I38" s="161">
        <v>0.14999999999999999</v>
      </c>
      <c r="J38" s="160">
        <f>ROUND(((SUM(BF101:BF235))*I38),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ROUND((SUM(BG101:BG235)),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ROUND((SUM(BH101:BH235)),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ROUND((SUM(BI101:BI235)),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D.1.SO01.4E.1-3 - Nosné trasy SLP a PUCP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J101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3639</v>
      </c>
      <c r="E68" s="181"/>
      <c r="F68" s="181"/>
      <c r="G68" s="181"/>
      <c r="H68" s="181"/>
      <c r="I68" s="181"/>
      <c r="J68" s="182">
        <f>J102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3640</v>
      </c>
      <c r="E69" s="186"/>
      <c r="F69" s="186"/>
      <c r="G69" s="186"/>
      <c r="H69" s="186"/>
      <c r="I69" s="186"/>
      <c r="J69" s="187">
        <f>J103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3641</v>
      </c>
      <c r="E70" s="186"/>
      <c r="F70" s="186"/>
      <c r="G70" s="186"/>
      <c r="H70" s="186"/>
      <c r="I70" s="186"/>
      <c r="J70" s="187">
        <f>J116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3642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3643</v>
      </c>
      <c r="E72" s="186"/>
      <c r="F72" s="186"/>
      <c r="G72" s="186"/>
      <c r="H72" s="186"/>
      <c r="I72" s="186"/>
      <c r="J72" s="187">
        <f>J155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3644</v>
      </c>
      <c r="E73" s="186"/>
      <c r="F73" s="186"/>
      <c r="G73" s="186"/>
      <c r="H73" s="186"/>
      <c r="I73" s="186"/>
      <c r="J73" s="187">
        <f>J176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3645</v>
      </c>
      <c r="E74" s="186"/>
      <c r="F74" s="186"/>
      <c r="G74" s="186"/>
      <c r="H74" s="186"/>
      <c r="I74" s="186"/>
      <c r="J74" s="187">
        <f>J191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3646</v>
      </c>
      <c r="E75" s="186"/>
      <c r="F75" s="186"/>
      <c r="G75" s="186"/>
      <c r="H75" s="186"/>
      <c r="I75" s="186"/>
      <c r="J75" s="187">
        <f>J207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3647</v>
      </c>
      <c r="E76" s="186"/>
      <c r="F76" s="186"/>
      <c r="G76" s="186"/>
      <c r="H76" s="186"/>
      <c r="I76" s="186"/>
      <c r="J76" s="187">
        <f>J221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3648</v>
      </c>
      <c r="E77" s="186"/>
      <c r="F77" s="186"/>
      <c r="G77" s="186"/>
      <c r="H77" s="186"/>
      <c r="I77" s="186"/>
      <c r="J77" s="187">
        <f>J233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199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SUPŠ Jihlava - Helenín - rekonstrukce DM (NEUZNATELNÉ NÁKLADY)</v>
      </c>
      <c r="F87" s="35"/>
      <c r="G87" s="35"/>
      <c r="H87" s="35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158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1" customFormat="1" ht="16.5" customHeight="1">
      <c r="B89" s="24"/>
      <c r="C89" s="25"/>
      <c r="D89" s="25"/>
      <c r="E89" s="173" t="s">
        <v>159</v>
      </c>
      <c r="F89" s="25"/>
      <c r="G89" s="25"/>
      <c r="H89" s="25"/>
      <c r="I89" s="25"/>
      <c r="J89" s="25"/>
      <c r="K89" s="25"/>
      <c r="L89" s="23"/>
    </row>
    <row r="90" s="1" customFormat="1" ht="12" customHeight="1">
      <c r="B90" s="24"/>
      <c r="C90" s="35" t="s">
        <v>160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317" t="s">
        <v>2712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2713</v>
      </c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E13</f>
        <v>D.1.SO01.4E.1-3 - Nosné trasy SLP a PUCP</v>
      </c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F16</f>
        <v>Jihlava - Helenín</v>
      </c>
      <c r="G95" s="43"/>
      <c r="H95" s="43"/>
      <c r="I95" s="35" t="s">
        <v>23</v>
      </c>
      <c r="J95" s="75" t="str">
        <f>IF(J16="","",J16)</f>
        <v>21. 2. 2023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5.65" customHeight="1">
      <c r="A97" s="41"/>
      <c r="B97" s="42"/>
      <c r="C97" s="35" t="s">
        <v>25</v>
      </c>
      <c r="D97" s="43"/>
      <c r="E97" s="43"/>
      <c r="F97" s="30" t="str">
        <f>E19</f>
        <v>Kraj Vysočina, Žižkova 57/1882, 58733 Jihlava</v>
      </c>
      <c r="G97" s="43"/>
      <c r="H97" s="43"/>
      <c r="I97" s="35" t="s">
        <v>31</v>
      </c>
      <c r="J97" s="39" t="str">
        <f>E25</f>
        <v>Obchodní projekt Jihlava, spol.s r.o.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29</v>
      </c>
      <c r="D98" s="43"/>
      <c r="E98" s="43"/>
      <c r="F98" s="30" t="str">
        <f>IF(E22="","",E22)</f>
        <v>Vyplň údaj</v>
      </c>
      <c r="G98" s="43"/>
      <c r="H98" s="43"/>
      <c r="I98" s="35" t="s">
        <v>34</v>
      </c>
      <c r="J98" s="39" t="str">
        <f>E28</f>
        <v xml:space="preserve"> 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9"/>
      <c r="B100" s="190"/>
      <c r="C100" s="191" t="s">
        <v>200</v>
      </c>
      <c r="D100" s="192" t="s">
        <v>57</v>
      </c>
      <c r="E100" s="192" t="s">
        <v>53</v>
      </c>
      <c r="F100" s="192" t="s">
        <v>54</v>
      </c>
      <c r="G100" s="192" t="s">
        <v>201</v>
      </c>
      <c r="H100" s="192" t="s">
        <v>202</v>
      </c>
      <c r="I100" s="192" t="s">
        <v>203</v>
      </c>
      <c r="J100" s="192" t="s">
        <v>164</v>
      </c>
      <c r="K100" s="193" t="s">
        <v>204</v>
      </c>
      <c r="L100" s="194"/>
      <c r="M100" s="95" t="s">
        <v>19</v>
      </c>
      <c r="N100" s="96" t="s">
        <v>42</v>
      </c>
      <c r="O100" s="96" t="s">
        <v>205</v>
      </c>
      <c r="P100" s="96" t="s">
        <v>206</v>
      </c>
      <c r="Q100" s="96" t="s">
        <v>207</v>
      </c>
      <c r="R100" s="96" t="s">
        <v>208</v>
      </c>
      <c r="S100" s="96" t="s">
        <v>209</v>
      </c>
      <c r="T100" s="97" t="s">
        <v>210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1"/>
      <c r="B101" s="42"/>
      <c r="C101" s="102" t="s">
        <v>211</v>
      </c>
      <c r="D101" s="43"/>
      <c r="E101" s="43"/>
      <c r="F101" s="43"/>
      <c r="G101" s="43"/>
      <c r="H101" s="43"/>
      <c r="I101" s="43"/>
      <c r="J101" s="195">
        <f>BK101</f>
        <v>0</v>
      </c>
      <c r="K101" s="43"/>
      <c r="L101" s="47"/>
      <c r="M101" s="98"/>
      <c r="N101" s="196"/>
      <c r="O101" s="99"/>
      <c r="P101" s="197">
        <f>P102</f>
        <v>0</v>
      </c>
      <c r="Q101" s="99"/>
      <c r="R101" s="197">
        <f>R102</f>
        <v>0.17782700000000001</v>
      </c>
      <c r="S101" s="99"/>
      <c r="T101" s="198">
        <f>T102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71</v>
      </c>
      <c r="AU101" s="20" t="s">
        <v>165</v>
      </c>
      <c r="BK101" s="199">
        <f>BK102</f>
        <v>0</v>
      </c>
    </row>
    <row r="102" s="12" customFormat="1" ht="25.92" customHeight="1">
      <c r="A102" s="12"/>
      <c r="B102" s="200"/>
      <c r="C102" s="201"/>
      <c r="D102" s="202" t="s">
        <v>71</v>
      </c>
      <c r="E102" s="203" t="s">
        <v>3649</v>
      </c>
      <c r="F102" s="203" t="s">
        <v>3650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P103+P116+P140+P155+P176+P191+P207+P221+P233</f>
        <v>0</v>
      </c>
      <c r="Q102" s="208"/>
      <c r="R102" s="209">
        <f>R103+R116+R140+R155+R176+R191+R207+R221+R233</f>
        <v>0.17782700000000001</v>
      </c>
      <c r="S102" s="208"/>
      <c r="T102" s="210">
        <f>T103+T116+T140+T155+T176+T191+T207+T221+T233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79</v>
      </c>
      <c r="AT102" s="212" t="s">
        <v>71</v>
      </c>
      <c r="AU102" s="212" t="s">
        <v>72</v>
      </c>
      <c r="AY102" s="211" t="s">
        <v>214</v>
      </c>
      <c r="BK102" s="213">
        <f>BK103+BK116+BK140+BK155+BK176+BK191+BK207+BK221+BK233</f>
        <v>0</v>
      </c>
    </row>
    <row r="103" s="12" customFormat="1" ht="22.8" customHeight="1">
      <c r="A103" s="12"/>
      <c r="B103" s="200"/>
      <c r="C103" s="201"/>
      <c r="D103" s="202" t="s">
        <v>71</v>
      </c>
      <c r="E103" s="214" t="s">
        <v>3651</v>
      </c>
      <c r="F103" s="214" t="s">
        <v>3652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SUM(P104:P115)</f>
        <v>0</v>
      </c>
      <c r="Q103" s="208"/>
      <c r="R103" s="209">
        <f>SUM(R104:R115)</f>
        <v>0.11309600000000002</v>
      </c>
      <c r="S103" s="208"/>
      <c r="T103" s="210">
        <f>SUM(T104:T115)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79</v>
      </c>
      <c r="AT103" s="212" t="s">
        <v>71</v>
      </c>
      <c r="AU103" s="212" t="s">
        <v>79</v>
      </c>
      <c r="AY103" s="211" t="s">
        <v>214</v>
      </c>
      <c r="BK103" s="213">
        <f>SUM(BK104:BK115)</f>
        <v>0</v>
      </c>
    </row>
    <row r="104" s="2" customFormat="1" ht="21.75" customHeight="1">
      <c r="A104" s="41"/>
      <c r="B104" s="42"/>
      <c r="C104" s="216" t="s">
        <v>79</v>
      </c>
      <c r="D104" s="216" t="s">
        <v>216</v>
      </c>
      <c r="E104" s="217" t="s">
        <v>3653</v>
      </c>
      <c r="F104" s="218" t="s">
        <v>3654</v>
      </c>
      <c r="G104" s="219" t="s">
        <v>274</v>
      </c>
      <c r="H104" s="220">
        <v>120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338</v>
      </c>
      <c r="AT104" s="227" t="s">
        <v>216</v>
      </c>
      <c r="AU104" s="227" t="s">
        <v>81</v>
      </c>
      <c r="AY104" s="20" t="s">
        <v>214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338</v>
      </c>
      <c r="BM104" s="227" t="s">
        <v>3655</v>
      </c>
    </row>
    <row r="105" s="13" customFormat="1">
      <c r="A105" s="13"/>
      <c r="B105" s="234"/>
      <c r="C105" s="235"/>
      <c r="D105" s="236" t="s">
        <v>225</v>
      </c>
      <c r="E105" s="237" t="s">
        <v>19</v>
      </c>
      <c r="F105" s="238" t="s">
        <v>3656</v>
      </c>
      <c r="G105" s="235"/>
      <c r="H105" s="239">
        <v>120</v>
      </c>
      <c r="I105" s="240"/>
      <c r="J105" s="235"/>
      <c r="K105" s="235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225</v>
      </c>
      <c r="AU105" s="245" t="s">
        <v>81</v>
      </c>
      <c r="AV105" s="13" t="s">
        <v>81</v>
      </c>
      <c r="AW105" s="13" t="s">
        <v>33</v>
      </c>
      <c r="AX105" s="13" t="s">
        <v>79</v>
      </c>
      <c r="AY105" s="245" t="s">
        <v>214</v>
      </c>
    </row>
    <row r="106" s="2" customFormat="1" ht="16.5" customHeight="1">
      <c r="A106" s="41"/>
      <c r="B106" s="42"/>
      <c r="C106" s="278" t="s">
        <v>81</v>
      </c>
      <c r="D106" s="278" t="s">
        <v>300</v>
      </c>
      <c r="E106" s="279" t="s">
        <v>3657</v>
      </c>
      <c r="F106" s="280" t="s">
        <v>3658</v>
      </c>
      <c r="G106" s="281" t="s">
        <v>274</v>
      </c>
      <c r="H106" s="282">
        <v>120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43</v>
      </c>
      <c r="O106" s="87"/>
      <c r="P106" s="225">
        <f>O106*H106</f>
        <v>0</v>
      </c>
      <c r="Q106" s="225">
        <v>0.00081999999999999998</v>
      </c>
      <c r="R106" s="225">
        <f>Q106*H106</f>
        <v>0.098400000000000001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1033</v>
      </c>
      <c r="AT106" s="227" t="s">
        <v>300</v>
      </c>
      <c r="AU106" s="227" t="s">
        <v>81</v>
      </c>
      <c r="AY106" s="20" t="s">
        <v>214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1033</v>
      </c>
      <c r="BM106" s="227" t="s">
        <v>3659</v>
      </c>
    </row>
    <row r="107" s="13" customFormat="1">
      <c r="A107" s="13"/>
      <c r="B107" s="234"/>
      <c r="C107" s="235"/>
      <c r="D107" s="236" t="s">
        <v>225</v>
      </c>
      <c r="E107" s="237" t="s">
        <v>19</v>
      </c>
      <c r="F107" s="238" t="s">
        <v>3656</v>
      </c>
      <c r="G107" s="235"/>
      <c r="H107" s="239">
        <v>120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225</v>
      </c>
      <c r="AU107" s="245" t="s">
        <v>81</v>
      </c>
      <c r="AV107" s="13" t="s">
        <v>81</v>
      </c>
      <c r="AW107" s="13" t="s">
        <v>33</v>
      </c>
      <c r="AX107" s="13" t="s">
        <v>79</v>
      </c>
      <c r="AY107" s="245" t="s">
        <v>214</v>
      </c>
    </row>
    <row r="108" s="2" customFormat="1" ht="16.5" customHeight="1">
      <c r="A108" s="41"/>
      <c r="B108" s="42"/>
      <c r="C108" s="278" t="s">
        <v>104</v>
      </c>
      <c r="D108" s="278" t="s">
        <v>300</v>
      </c>
      <c r="E108" s="279" t="s">
        <v>3660</v>
      </c>
      <c r="F108" s="280" t="s">
        <v>3661</v>
      </c>
      <c r="G108" s="281" t="s">
        <v>258</v>
      </c>
      <c r="H108" s="282">
        <v>179.99999999999801</v>
      </c>
      <c r="I108" s="283"/>
      <c r="J108" s="284">
        <f>ROUND(I108*H108,2)</f>
        <v>0</v>
      </c>
      <c r="K108" s="280" t="s">
        <v>19</v>
      </c>
      <c r="L108" s="285"/>
      <c r="M108" s="286" t="s">
        <v>19</v>
      </c>
      <c r="N108" s="287" t="s">
        <v>43</v>
      </c>
      <c r="O108" s="87"/>
      <c r="P108" s="225">
        <f>O108*H108</f>
        <v>0</v>
      </c>
      <c r="Q108" s="225">
        <v>3.0000000000000001E-05</v>
      </c>
      <c r="R108" s="225">
        <f>Q108*H108</f>
        <v>0.0053999999999999404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1033</v>
      </c>
      <c r="AT108" s="227" t="s">
        <v>300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1033</v>
      </c>
      <c r="BM108" s="227" t="s">
        <v>3662</v>
      </c>
    </row>
    <row r="109" s="2" customFormat="1" ht="16.5" customHeight="1">
      <c r="A109" s="41"/>
      <c r="B109" s="42"/>
      <c r="C109" s="278" t="s">
        <v>221</v>
      </c>
      <c r="D109" s="278" t="s">
        <v>300</v>
      </c>
      <c r="E109" s="279" t="s">
        <v>3663</v>
      </c>
      <c r="F109" s="280" t="s">
        <v>3664</v>
      </c>
      <c r="G109" s="281" t="s">
        <v>258</v>
      </c>
      <c r="H109" s="282">
        <v>80.000000000000696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43</v>
      </c>
      <c r="O109" s="87"/>
      <c r="P109" s="225">
        <f>O109*H109</f>
        <v>0</v>
      </c>
      <c r="Q109" s="225">
        <v>8.0000000000000007E-05</v>
      </c>
      <c r="R109" s="225">
        <f>Q109*H109</f>
        <v>0.0064000000000000558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1033</v>
      </c>
      <c r="AT109" s="227" t="s">
        <v>300</v>
      </c>
      <c r="AU109" s="227" t="s">
        <v>81</v>
      </c>
      <c r="AY109" s="20" t="s">
        <v>214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79</v>
      </c>
      <c r="BK109" s="228">
        <f>ROUND(I109*H109,2)</f>
        <v>0</v>
      </c>
      <c r="BL109" s="20" t="s">
        <v>1033</v>
      </c>
      <c r="BM109" s="227" t="s">
        <v>3665</v>
      </c>
    </row>
    <row r="110" s="2" customFormat="1" ht="16.5" customHeight="1">
      <c r="A110" s="41"/>
      <c r="B110" s="42"/>
      <c r="C110" s="278" t="s">
        <v>247</v>
      </c>
      <c r="D110" s="278" t="s">
        <v>300</v>
      </c>
      <c r="E110" s="279" t="s">
        <v>3666</v>
      </c>
      <c r="F110" s="280" t="s">
        <v>3667</v>
      </c>
      <c r="G110" s="281" t="s">
        <v>258</v>
      </c>
      <c r="H110" s="282">
        <v>80.000000000000696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1.0000000000000001E-05</v>
      </c>
      <c r="R110" s="225">
        <f>Q110*H110</f>
        <v>0.00080000000000000698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1033</v>
      </c>
      <c r="AT110" s="227" t="s">
        <v>300</v>
      </c>
      <c r="AU110" s="227" t="s">
        <v>81</v>
      </c>
      <c r="AY110" s="20" t="s">
        <v>214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1033</v>
      </c>
      <c r="BM110" s="227" t="s">
        <v>3668</v>
      </c>
    </row>
    <row r="111" s="2" customFormat="1" ht="24.15" customHeight="1">
      <c r="A111" s="41"/>
      <c r="B111" s="42"/>
      <c r="C111" s="216" t="s">
        <v>255</v>
      </c>
      <c r="D111" s="216" t="s">
        <v>216</v>
      </c>
      <c r="E111" s="217" t="s">
        <v>3669</v>
      </c>
      <c r="F111" s="218" t="s">
        <v>3670</v>
      </c>
      <c r="G111" s="219" t="s">
        <v>258</v>
      </c>
      <c r="H111" s="220">
        <v>80.000000000000696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338</v>
      </c>
      <c r="AT111" s="227" t="s">
        <v>216</v>
      </c>
      <c r="AU111" s="227" t="s">
        <v>81</v>
      </c>
      <c r="AY111" s="20" t="s">
        <v>214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338</v>
      </c>
      <c r="BM111" s="227" t="s">
        <v>3671</v>
      </c>
    </row>
    <row r="112" s="2" customFormat="1" ht="16.5" customHeight="1">
      <c r="A112" s="41"/>
      <c r="B112" s="42"/>
      <c r="C112" s="278" t="s">
        <v>261</v>
      </c>
      <c r="D112" s="278" t="s">
        <v>300</v>
      </c>
      <c r="E112" s="279" t="s">
        <v>3672</v>
      </c>
      <c r="F112" s="280" t="s">
        <v>3673</v>
      </c>
      <c r="G112" s="281" t="s">
        <v>258</v>
      </c>
      <c r="H112" s="282">
        <v>80.000000000000696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1033</v>
      </c>
      <c r="AT112" s="227" t="s">
        <v>300</v>
      </c>
      <c r="AU112" s="227" t="s">
        <v>81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1033</v>
      </c>
      <c r="BM112" s="227" t="s">
        <v>3674</v>
      </c>
    </row>
    <row r="113" s="2" customFormat="1" ht="16.5" customHeight="1">
      <c r="A113" s="41"/>
      <c r="B113" s="42"/>
      <c r="C113" s="278" t="s">
        <v>266</v>
      </c>
      <c r="D113" s="278" t="s">
        <v>300</v>
      </c>
      <c r="E113" s="279" t="s">
        <v>3675</v>
      </c>
      <c r="F113" s="280" t="s">
        <v>3676</v>
      </c>
      <c r="G113" s="281" t="s">
        <v>258</v>
      </c>
      <c r="H113" s="282">
        <v>160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43</v>
      </c>
      <c r="O113" s="87"/>
      <c r="P113" s="225">
        <f>O113*H113</f>
        <v>0</v>
      </c>
      <c r="Q113" s="225">
        <v>1.0000000000000001E-05</v>
      </c>
      <c r="R113" s="225">
        <f>Q113*H113</f>
        <v>0.0016000000000000001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1033</v>
      </c>
      <c r="AT113" s="227" t="s">
        <v>300</v>
      </c>
      <c r="AU113" s="227" t="s">
        <v>81</v>
      </c>
      <c r="AY113" s="20" t="s">
        <v>214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1033</v>
      </c>
      <c r="BM113" s="227" t="s">
        <v>3677</v>
      </c>
    </row>
    <row r="114" s="2" customFormat="1" ht="16.5" customHeight="1">
      <c r="A114" s="41"/>
      <c r="B114" s="42"/>
      <c r="C114" s="278" t="s">
        <v>271</v>
      </c>
      <c r="D114" s="278" t="s">
        <v>300</v>
      </c>
      <c r="E114" s="279" t="s">
        <v>3678</v>
      </c>
      <c r="F114" s="280" t="s">
        <v>3679</v>
      </c>
      <c r="G114" s="281" t="s">
        <v>3680</v>
      </c>
      <c r="H114" s="282">
        <v>1.6000000000000001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43</v>
      </c>
      <c r="O114" s="87"/>
      <c r="P114" s="225">
        <f>O114*H114</f>
        <v>0</v>
      </c>
      <c r="Q114" s="225">
        <v>0.00012</v>
      </c>
      <c r="R114" s="225">
        <f>Q114*H114</f>
        <v>0.00019200000000000001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1033</v>
      </c>
      <c r="AT114" s="227" t="s">
        <v>300</v>
      </c>
      <c r="AU114" s="227" t="s">
        <v>81</v>
      </c>
      <c r="AY114" s="20" t="s">
        <v>214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1033</v>
      </c>
      <c r="BM114" s="227" t="s">
        <v>3681</v>
      </c>
    </row>
    <row r="115" s="2" customFormat="1" ht="16.5" customHeight="1">
      <c r="A115" s="41"/>
      <c r="B115" s="42"/>
      <c r="C115" s="278" t="s">
        <v>279</v>
      </c>
      <c r="D115" s="278" t="s">
        <v>300</v>
      </c>
      <c r="E115" s="279" t="s">
        <v>3682</v>
      </c>
      <c r="F115" s="280" t="s">
        <v>3683</v>
      </c>
      <c r="G115" s="281" t="s">
        <v>3680</v>
      </c>
      <c r="H115" s="282">
        <v>1.6000000000000001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43</v>
      </c>
      <c r="O115" s="87"/>
      <c r="P115" s="225">
        <f>O115*H115</f>
        <v>0</v>
      </c>
      <c r="Q115" s="225">
        <v>0.00019000000000000001</v>
      </c>
      <c r="R115" s="225">
        <f>Q115*H115</f>
        <v>0.00030400000000000002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1033</v>
      </c>
      <c r="AT115" s="227" t="s">
        <v>300</v>
      </c>
      <c r="AU115" s="227" t="s">
        <v>81</v>
      </c>
      <c r="AY115" s="20" t="s">
        <v>214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1033</v>
      </c>
      <c r="BM115" s="227" t="s">
        <v>3684</v>
      </c>
    </row>
    <row r="116" s="12" customFormat="1" ht="22.8" customHeight="1">
      <c r="A116" s="12"/>
      <c r="B116" s="200"/>
      <c r="C116" s="201"/>
      <c r="D116" s="202" t="s">
        <v>71</v>
      </c>
      <c r="E116" s="214" t="s">
        <v>3685</v>
      </c>
      <c r="F116" s="214" t="s">
        <v>3686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SUM(P117:P139)</f>
        <v>0</v>
      </c>
      <c r="Q116" s="208"/>
      <c r="R116" s="209">
        <f>SUM(R117:R139)</f>
        <v>0.027854</v>
      </c>
      <c r="S116" s="208"/>
      <c r="T116" s="210">
        <f>SUM(T117:T139)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79</v>
      </c>
      <c r="AT116" s="212" t="s">
        <v>71</v>
      </c>
      <c r="AU116" s="212" t="s">
        <v>79</v>
      </c>
      <c r="AY116" s="211" t="s">
        <v>214</v>
      </c>
      <c r="BK116" s="213">
        <f>SUM(BK117:BK139)</f>
        <v>0</v>
      </c>
    </row>
    <row r="117" s="2" customFormat="1" ht="21.75" customHeight="1">
      <c r="A117" s="41"/>
      <c r="B117" s="42"/>
      <c r="C117" s="216" t="s">
        <v>299</v>
      </c>
      <c r="D117" s="216" t="s">
        <v>216</v>
      </c>
      <c r="E117" s="217" t="s">
        <v>3653</v>
      </c>
      <c r="F117" s="218" t="s">
        <v>3654</v>
      </c>
      <c r="G117" s="219" t="s">
        <v>274</v>
      </c>
      <c r="H117" s="220">
        <v>250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338</v>
      </c>
      <c r="AT117" s="227" t="s">
        <v>216</v>
      </c>
      <c r="AU117" s="227" t="s">
        <v>81</v>
      </c>
      <c r="AY117" s="20" t="s">
        <v>214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338</v>
      </c>
      <c r="BM117" s="227" t="s">
        <v>3687</v>
      </c>
    </row>
    <row r="118" s="13" customFormat="1">
      <c r="A118" s="13"/>
      <c r="B118" s="234"/>
      <c r="C118" s="235"/>
      <c r="D118" s="236" t="s">
        <v>225</v>
      </c>
      <c r="E118" s="237" t="s">
        <v>19</v>
      </c>
      <c r="F118" s="238" t="s">
        <v>3688</v>
      </c>
      <c r="G118" s="235"/>
      <c r="H118" s="239">
        <v>250</v>
      </c>
      <c r="I118" s="240"/>
      <c r="J118" s="235"/>
      <c r="K118" s="235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225</v>
      </c>
      <c r="AU118" s="245" t="s">
        <v>81</v>
      </c>
      <c r="AV118" s="13" t="s">
        <v>81</v>
      </c>
      <c r="AW118" s="13" t="s">
        <v>33</v>
      </c>
      <c r="AX118" s="13" t="s">
        <v>79</v>
      </c>
      <c r="AY118" s="245" t="s">
        <v>214</v>
      </c>
    </row>
    <row r="119" s="2" customFormat="1" ht="16.5" customHeight="1">
      <c r="A119" s="41"/>
      <c r="B119" s="42"/>
      <c r="C119" s="278" t="s">
        <v>305</v>
      </c>
      <c r="D119" s="278" t="s">
        <v>300</v>
      </c>
      <c r="E119" s="279" t="s">
        <v>3689</v>
      </c>
      <c r="F119" s="280" t="s">
        <v>3690</v>
      </c>
      <c r="G119" s="281" t="s">
        <v>274</v>
      </c>
      <c r="H119" s="282">
        <v>250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461</v>
      </c>
      <c r="AT119" s="227" t="s">
        <v>300</v>
      </c>
      <c r="AU119" s="227" t="s">
        <v>81</v>
      </c>
      <c r="AY119" s="20" t="s">
        <v>214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338</v>
      </c>
      <c r="BM119" s="227" t="s">
        <v>3691</v>
      </c>
    </row>
    <row r="120" s="13" customFormat="1">
      <c r="A120" s="13"/>
      <c r="B120" s="234"/>
      <c r="C120" s="235"/>
      <c r="D120" s="236" t="s">
        <v>225</v>
      </c>
      <c r="E120" s="237" t="s">
        <v>19</v>
      </c>
      <c r="F120" s="238" t="s">
        <v>3688</v>
      </c>
      <c r="G120" s="235"/>
      <c r="H120" s="239">
        <v>250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225</v>
      </c>
      <c r="AU120" s="245" t="s">
        <v>81</v>
      </c>
      <c r="AV120" s="13" t="s">
        <v>81</v>
      </c>
      <c r="AW120" s="13" t="s">
        <v>33</v>
      </c>
      <c r="AX120" s="13" t="s">
        <v>79</v>
      </c>
      <c r="AY120" s="245" t="s">
        <v>214</v>
      </c>
    </row>
    <row r="121" s="2" customFormat="1" ht="16.5" customHeight="1">
      <c r="A121" s="41"/>
      <c r="B121" s="42"/>
      <c r="C121" s="278" t="s">
        <v>319</v>
      </c>
      <c r="D121" s="278" t="s">
        <v>300</v>
      </c>
      <c r="E121" s="279" t="s">
        <v>3660</v>
      </c>
      <c r="F121" s="280" t="s">
        <v>3661</v>
      </c>
      <c r="G121" s="281" t="s">
        <v>258</v>
      </c>
      <c r="H121" s="282">
        <v>375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43</v>
      </c>
      <c r="O121" s="87"/>
      <c r="P121" s="225">
        <f>O121*H121</f>
        <v>0</v>
      </c>
      <c r="Q121" s="225">
        <v>3.0000000000000001E-05</v>
      </c>
      <c r="R121" s="225">
        <f>Q121*H121</f>
        <v>0.01125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1033</v>
      </c>
      <c r="AT121" s="227" t="s">
        <v>300</v>
      </c>
      <c r="AU121" s="227" t="s">
        <v>81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1033</v>
      </c>
      <c r="BM121" s="227" t="s">
        <v>3692</v>
      </c>
    </row>
    <row r="122" s="2" customFormat="1" ht="16.5" customHeight="1">
      <c r="A122" s="41"/>
      <c r="B122" s="42"/>
      <c r="C122" s="278" t="s">
        <v>324</v>
      </c>
      <c r="D122" s="278" t="s">
        <v>300</v>
      </c>
      <c r="E122" s="279" t="s">
        <v>3663</v>
      </c>
      <c r="F122" s="280" t="s">
        <v>3664</v>
      </c>
      <c r="G122" s="281" t="s">
        <v>258</v>
      </c>
      <c r="H122" s="282">
        <v>165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43</v>
      </c>
      <c r="O122" s="87"/>
      <c r="P122" s="225">
        <f>O122*H122</f>
        <v>0</v>
      </c>
      <c r="Q122" s="225">
        <v>8.0000000000000007E-05</v>
      </c>
      <c r="R122" s="225">
        <f>Q122*H122</f>
        <v>0.013200000000000002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1033</v>
      </c>
      <c r="AT122" s="227" t="s">
        <v>300</v>
      </c>
      <c r="AU122" s="227" t="s">
        <v>81</v>
      </c>
      <c r="AY122" s="20" t="s">
        <v>214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1033</v>
      </c>
      <c r="BM122" s="227" t="s">
        <v>3693</v>
      </c>
    </row>
    <row r="123" s="2" customFormat="1" ht="16.5" customHeight="1">
      <c r="A123" s="41"/>
      <c r="B123" s="42"/>
      <c r="C123" s="278" t="s">
        <v>8</v>
      </c>
      <c r="D123" s="278" t="s">
        <v>300</v>
      </c>
      <c r="E123" s="279" t="s">
        <v>3666</v>
      </c>
      <c r="F123" s="280" t="s">
        <v>3667</v>
      </c>
      <c r="G123" s="281" t="s">
        <v>258</v>
      </c>
      <c r="H123" s="282">
        <v>165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5">
        <f>O123*H123</f>
        <v>0</v>
      </c>
      <c r="Q123" s="225">
        <v>1.0000000000000001E-05</v>
      </c>
      <c r="R123" s="225">
        <f>Q123*H123</f>
        <v>0.0016500000000000002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1033</v>
      </c>
      <c r="AT123" s="227" t="s">
        <v>300</v>
      </c>
      <c r="AU123" s="227" t="s">
        <v>81</v>
      </c>
      <c r="AY123" s="20" t="s">
        <v>214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1033</v>
      </c>
      <c r="BM123" s="227" t="s">
        <v>3694</v>
      </c>
    </row>
    <row r="124" s="2" customFormat="1" ht="24.15" customHeight="1">
      <c r="A124" s="41"/>
      <c r="B124" s="42"/>
      <c r="C124" s="216" t="s">
        <v>338</v>
      </c>
      <c r="D124" s="216" t="s">
        <v>216</v>
      </c>
      <c r="E124" s="217" t="s">
        <v>3669</v>
      </c>
      <c r="F124" s="218" t="s">
        <v>3670</v>
      </c>
      <c r="G124" s="219" t="s">
        <v>258</v>
      </c>
      <c r="H124" s="220">
        <v>132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338</v>
      </c>
      <c r="AT124" s="227" t="s">
        <v>216</v>
      </c>
      <c r="AU124" s="227" t="s">
        <v>81</v>
      </c>
      <c r="AY124" s="20" t="s">
        <v>214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338</v>
      </c>
      <c r="BM124" s="227" t="s">
        <v>3695</v>
      </c>
    </row>
    <row r="125" s="13" customFormat="1">
      <c r="A125" s="13"/>
      <c r="B125" s="234"/>
      <c r="C125" s="235"/>
      <c r="D125" s="236" t="s">
        <v>225</v>
      </c>
      <c r="E125" s="237" t="s">
        <v>19</v>
      </c>
      <c r="F125" s="238" t="s">
        <v>3696</v>
      </c>
      <c r="G125" s="235"/>
      <c r="H125" s="239">
        <v>132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225</v>
      </c>
      <c r="AU125" s="245" t="s">
        <v>81</v>
      </c>
      <c r="AV125" s="13" t="s">
        <v>81</v>
      </c>
      <c r="AW125" s="13" t="s">
        <v>33</v>
      </c>
      <c r="AX125" s="13" t="s">
        <v>79</v>
      </c>
      <c r="AY125" s="245" t="s">
        <v>214</v>
      </c>
    </row>
    <row r="126" s="2" customFormat="1" ht="16.5" customHeight="1">
      <c r="A126" s="41"/>
      <c r="B126" s="42"/>
      <c r="C126" s="278" t="s">
        <v>345</v>
      </c>
      <c r="D126" s="278" t="s">
        <v>300</v>
      </c>
      <c r="E126" s="279" t="s">
        <v>3697</v>
      </c>
      <c r="F126" s="280" t="s">
        <v>3698</v>
      </c>
      <c r="G126" s="281" t="s">
        <v>258</v>
      </c>
      <c r="H126" s="282">
        <v>132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461</v>
      </c>
      <c r="AT126" s="227" t="s">
        <v>300</v>
      </c>
      <c r="AU126" s="227" t="s">
        <v>81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338</v>
      </c>
      <c r="BM126" s="227" t="s">
        <v>3699</v>
      </c>
    </row>
    <row r="127" s="13" customFormat="1">
      <c r="A127" s="13"/>
      <c r="B127" s="234"/>
      <c r="C127" s="235"/>
      <c r="D127" s="236" t="s">
        <v>225</v>
      </c>
      <c r="E127" s="237" t="s">
        <v>19</v>
      </c>
      <c r="F127" s="238" t="s">
        <v>3696</v>
      </c>
      <c r="G127" s="235"/>
      <c r="H127" s="239">
        <v>132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225</v>
      </c>
      <c r="AU127" s="245" t="s">
        <v>81</v>
      </c>
      <c r="AV127" s="13" t="s">
        <v>81</v>
      </c>
      <c r="AW127" s="13" t="s">
        <v>33</v>
      </c>
      <c r="AX127" s="13" t="s">
        <v>79</v>
      </c>
      <c r="AY127" s="245" t="s">
        <v>214</v>
      </c>
    </row>
    <row r="128" s="2" customFormat="1" ht="16.5" customHeight="1">
      <c r="A128" s="41"/>
      <c r="B128" s="42"/>
      <c r="C128" s="278" t="s">
        <v>352</v>
      </c>
      <c r="D128" s="278" t="s">
        <v>300</v>
      </c>
      <c r="E128" s="279" t="s">
        <v>3675</v>
      </c>
      <c r="F128" s="280" t="s">
        <v>3676</v>
      </c>
      <c r="G128" s="281" t="s">
        <v>258</v>
      </c>
      <c r="H128" s="282">
        <v>132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43</v>
      </c>
      <c r="O128" s="87"/>
      <c r="P128" s="225">
        <f>O128*H128</f>
        <v>0</v>
      </c>
      <c r="Q128" s="225">
        <v>1.0000000000000001E-05</v>
      </c>
      <c r="R128" s="225">
        <f>Q128*H128</f>
        <v>0.0013200000000000002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1033</v>
      </c>
      <c r="AT128" s="227" t="s">
        <v>300</v>
      </c>
      <c r="AU128" s="227" t="s">
        <v>81</v>
      </c>
      <c r="AY128" s="20" t="s">
        <v>214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1033</v>
      </c>
      <c r="BM128" s="227" t="s">
        <v>3700</v>
      </c>
    </row>
    <row r="129" s="13" customFormat="1">
      <c r="A129" s="13"/>
      <c r="B129" s="234"/>
      <c r="C129" s="235"/>
      <c r="D129" s="236" t="s">
        <v>225</v>
      </c>
      <c r="E129" s="237" t="s">
        <v>19</v>
      </c>
      <c r="F129" s="238" t="s">
        <v>3696</v>
      </c>
      <c r="G129" s="235"/>
      <c r="H129" s="239">
        <v>132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225</v>
      </c>
      <c r="AU129" s="245" t="s">
        <v>81</v>
      </c>
      <c r="AV129" s="13" t="s">
        <v>81</v>
      </c>
      <c r="AW129" s="13" t="s">
        <v>33</v>
      </c>
      <c r="AX129" s="13" t="s">
        <v>79</v>
      </c>
      <c r="AY129" s="245" t="s">
        <v>214</v>
      </c>
    </row>
    <row r="130" s="2" customFormat="1" ht="16.5" customHeight="1">
      <c r="A130" s="41"/>
      <c r="B130" s="42"/>
      <c r="C130" s="278" t="s">
        <v>366</v>
      </c>
      <c r="D130" s="278" t="s">
        <v>300</v>
      </c>
      <c r="E130" s="279" t="s">
        <v>3678</v>
      </c>
      <c r="F130" s="280" t="s">
        <v>3679</v>
      </c>
      <c r="G130" s="281" t="s">
        <v>3680</v>
      </c>
      <c r="H130" s="282">
        <v>1.3999999999999999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43</v>
      </c>
      <c r="O130" s="87"/>
      <c r="P130" s="225">
        <f>O130*H130</f>
        <v>0</v>
      </c>
      <c r="Q130" s="225">
        <v>0.00012</v>
      </c>
      <c r="R130" s="225">
        <f>Q130*H130</f>
        <v>0.00016799999999999999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1033</v>
      </c>
      <c r="AT130" s="227" t="s">
        <v>300</v>
      </c>
      <c r="AU130" s="227" t="s">
        <v>81</v>
      </c>
      <c r="AY130" s="20" t="s">
        <v>214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1033</v>
      </c>
      <c r="BM130" s="227" t="s">
        <v>3701</v>
      </c>
    </row>
    <row r="131" s="2" customFormat="1" ht="16.5" customHeight="1">
      <c r="A131" s="41"/>
      <c r="B131" s="42"/>
      <c r="C131" s="278" t="s">
        <v>373</v>
      </c>
      <c r="D131" s="278" t="s">
        <v>300</v>
      </c>
      <c r="E131" s="279" t="s">
        <v>3682</v>
      </c>
      <c r="F131" s="280" t="s">
        <v>3683</v>
      </c>
      <c r="G131" s="281" t="s">
        <v>3680</v>
      </c>
      <c r="H131" s="282">
        <v>1.3999999999999999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43</v>
      </c>
      <c r="O131" s="87"/>
      <c r="P131" s="225">
        <f>O131*H131</f>
        <v>0</v>
      </c>
      <c r="Q131" s="225">
        <v>0.00019000000000000001</v>
      </c>
      <c r="R131" s="225">
        <f>Q131*H131</f>
        <v>0.00026600000000000001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1033</v>
      </c>
      <c r="AT131" s="227" t="s">
        <v>300</v>
      </c>
      <c r="AU131" s="227" t="s">
        <v>81</v>
      </c>
      <c r="AY131" s="20" t="s">
        <v>214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1033</v>
      </c>
      <c r="BM131" s="227" t="s">
        <v>3702</v>
      </c>
    </row>
    <row r="132" s="2" customFormat="1" ht="24.15" customHeight="1">
      <c r="A132" s="41"/>
      <c r="B132" s="42"/>
      <c r="C132" s="216" t="s">
        <v>7</v>
      </c>
      <c r="D132" s="216" t="s">
        <v>216</v>
      </c>
      <c r="E132" s="217" t="s">
        <v>3703</v>
      </c>
      <c r="F132" s="218" t="s">
        <v>3704</v>
      </c>
      <c r="G132" s="219" t="s">
        <v>258</v>
      </c>
      <c r="H132" s="220">
        <v>33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683</v>
      </c>
      <c r="AT132" s="227" t="s">
        <v>216</v>
      </c>
      <c r="AU132" s="227" t="s">
        <v>81</v>
      </c>
      <c r="AY132" s="20" t="s">
        <v>214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79</v>
      </c>
      <c r="BK132" s="228">
        <f>ROUND(I132*H132,2)</f>
        <v>0</v>
      </c>
      <c r="BL132" s="20" t="s">
        <v>683</v>
      </c>
      <c r="BM132" s="227" t="s">
        <v>3705</v>
      </c>
    </row>
    <row r="133" s="13" customFormat="1">
      <c r="A133" s="13"/>
      <c r="B133" s="234"/>
      <c r="C133" s="235"/>
      <c r="D133" s="236" t="s">
        <v>225</v>
      </c>
      <c r="E133" s="237" t="s">
        <v>19</v>
      </c>
      <c r="F133" s="238" t="s">
        <v>3706</v>
      </c>
      <c r="G133" s="235"/>
      <c r="H133" s="239">
        <v>33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225</v>
      </c>
      <c r="AU133" s="245" t="s">
        <v>81</v>
      </c>
      <c r="AV133" s="13" t="s">
        <v>81</v>
      </c>
      <c r="AW133" s="13" t="s">
        <v>33</v>
      </c>
      <c r="AX133" s="13" t="s">
        <v>79</v>
      </c>
      <c r="AY133" s="245" t="s">
        <v>214</v>
      </c>
    </row>
    <row r="134" s="2" customFormat="1" ht="16.5" customHeight="1">
      <c r="A134" s="41"/>
      <c r="B134" s="42"/>
      <c r="C134" s="278" t="s">
        <v>383</v>
      </c>
      <c r="D134" s="278" t="s">
        <v>300</v>
      </c>
      <c r="E134" s="279" t="s">
        <v>3697</v>
      </c>
      <c r="F134" s="280" t="s">
        <v>3698</v>
      </c>
      <c r="G134" s="281" t="s">
        <v>258</v>
      </c>
      <c r="H134" s="282">
        <v>33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461</v>
      </c>
      <c r="AT134" s="227" t="s">
        <v>300</v>
      </c>
      <c r="AU134" s="227" t="s">
        <v>81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338</v>
      </c>
      <c r="BM134" s="227" t="s">
        <v>3707</v>
      </c>
    </row>
    <row r="135" s="13" customFormat="1">
      <c r="A135" s="13"/>
      <c r="B135" s="234"/>
      <c r="C135" s="235"/>
      <c r="D135" s="236" t="s">
        <v>225</v>
      </c>
      <c r="E135" s="237" t="s">
        <v>19</v>
      </c>
      <c r="F135" s="238" t="s">
        <v>3706</v>
      </c>
      <c r="G135" s="235"/>
      <c r="H135" s="239">
        <v>33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225</v>
      </c>
      <c r="AU135" s="245" t="s">
        <v>81</v>
      </c>
      <c r="AV135" s="13" t="s">
        <v>81</v>
      </c>
      <c r="AW135" s="13" t="s">
        <v>33</v>
      </c>
      <c r="AX135" s="13" t="s">
        <v>79</v>
      </c>
      <c r="AY135" s="245" t="s">
        <v>214</v>
      </c>
    </row>
    <row r="136" s="2" customFormat="1" ht="24.15" customHeight="1">
      <c r="A136" s="41"/>
      <c r="B136" s="42"/>
      <c r="C136" s="216" t="s">
        <v>390</v>
      </c>
      <c r="D136" s="216" t="s">
        <v>216</v>
      </c>
      <c r="E136" s="217" t="s">
        <v>3703</v>
      </c>
      <c r="F136" s="218" t="s">
        <v>3704</v>
      </c>
      <c r="G136" s="219" t="s">
        <v>258</v>
      </c>
      <c r="H136" s="220">
        <v>33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683</v>
      </c>
      <c r="AT136" s="227" t="s">
        <v>216</v>
      </c>
      <c r="AU136" s="227" t="s">
        <v>81</v>
      </c>
      <c r="AY136" s="20" t="s">
        <v>214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683</v>
      </c>
      <c r="BM136" s="227" t="s">
        <v>3708</v>
      </c>
    </row>
    <row r="137" s="13" customFormat="1">
      <c r="A137" s="13"/>
      <c r="B137" s="234"/>
      <c r="C137" s="235"/>
      <c r="D137" s="236" t="s">
        <v>225</v>
      </c>
      <c r="E137" s="237" t="s">
        <v>19</v>
      </c>
      <c r="F137" s="238" t="s">
        <v>3706</v>
      </c>
      <c r="G137" s="235"/>
      <c r="H137" s="239">
        <v>33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225</v>
      </c>
      <c r="AU137" s="245" t="s">
        <v>81</v>
      </c>
      <c r="AV137" s="13" t="s">
        <v>81</v>
      </c>
      <c r="AW137" s="13" t="s">
        <v>33</v>
      </c>
      <c r="AX137" s="13" t="s">
        <v>79</v>
      </c>
      <c r="AY137" s="245" t="s">
        <v>214</v>
      </c>
    </row>
    <row r="138" s="2" customFormat="1" ht="16.5" customHeight="1">
      <c r="A138" s="41"/>
      <c r="B138" s="42"/>
      <c r="C138" s="278" t="s">
        <v>399</v>
      </c>
      <c r="D138" s="278" t="s">
        <v>300</v>
      </c>
      <c r="E138" s="279" t="s">
        <v>3709</v>
      </c>
      <c r="F138" s="280" t="s">
        <v>3710</v>
      </c>
      <c r="G138" s="281" t="s">
        <v>258</v>
      </c>
      <c r="H138" s="282">
        <v>33</v>
      </c>
      <c r="I138" s="283"/>
      <c r="J138" s="284">
        <f>ROUND(I138*H138,2)</f>
        <v>0</v>
      </c>
      <c r="K138" s="280" t="s">
        <v>19</v>
      </c>
      <c r="L138" s="285"/>
      <c r="M138" s="286" t="s">
        <v>19</v>
      </c>
      <c r="N138" s="287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461</v>
      </c>
      <c r="AT138" s="227" t="s">
        <v>300</v>
      </c>
      <c r="AU138" s="227" t="s">
        <v>81</v>
      </c>
      <c r="AY138" s="20" t="s">
        <v>214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338</v>
      </c>
      <c r="BM138" s="227" t="s">
        <v>3711</v>
      </c>
    </row>
    <row r="139" s="13" customFormat="1">
      <c r="A139" s="13"/>
      <c r="B139" s="234"/>
      <c r="C139" s="235"/>
      <c r="D139" s="236" t="s">
        <v>225</v>
      </c>
      <c r="E139" s="237" t="s">
        <v>19</v>
      </c>
      <c r="F139" s="238" t="s">
        <v>3706</v>
      </c>
      <c r="G139" s="235"/>
      <c r="H139" s="239">
        <v>33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225</v>
      </c>
      <c r="AU139" s="245" t="s">
        <v>81</v>
      </c>
      <c r="AV139" s="13" t="s">
        <v>81</v>
      </c>
      <c r="AW139" s="13" t="s">
        <v>33</v>
      </c>
      <c r="AX139" s="13" t="s">
        <v>79</v>
      </c>
      <c r="AY139" s="245" t="s">
        <v>214</v>
      </c>
    </row>
    <row r="140" s="12" customFormat="1" ht="22.8" customHeight="1">
      <c r="A140" s="12"/>
      <c r="B140" s="200"/>
      <c r="C140" s="201"/>
      <c r="D140" s="202" t="s">
        <v>71</v>
      </c>
      <c r="E140" s="214" t="s">
        <v>3712</v>
      </c>
      <c r="F140" s="214" t="s">
        <v>3713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SUM(P141:P154)</f>
        <v>0</v>
      </c>
      <c r="Q140" s="208"/>
      <c r="R140" s="209">
        <f>SUM(R141:R154)</f>
        <v>0.0027920000000000006</v>
      </c>
      <c r="S140" s="208"/>
      <c r="T140" s="210">
        <f>SUM(T141:T154)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79</v>
      </c>
      <c r="AT140" s="212" t="s">
        <v>71</v>
      </c>
      <c r="AU140" s="212" t="s">
        <v>79</v>
      </c>
      <c r="AY140" s="211" t="s">
        <v>214</v>
      </c>
      <c r="BK140" s="213">
        <f>SUM(BK141:BK154)</f>
        <v>0</v>
      </c>
    </row>
    <row r="141" s="2" customFormat="1" ht="21.75" customHeight="1">
      <c r="A141" s="41"/>
      <c r="B141" s="42"/>
      <c r="C141" s="216" t="s">
        <v>406</v>
      </c>
      <c r="D141" s="216" t="s">
        <v>216</v>
      </c>
      <c r="E141" s="217" t="s">
        <v>3653</v>
      </c>
      <c r="F141" s="218" t="s">
        <v>3654</v>
      </c>
      <c r="G141" s="219" t="s">
        <v>274</v>
      </c>
      <c r="H141" s="220">
        <v>30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338</v>
      </c>
      <c r="AT141" s="227" t="s">
        <v>216</v>
      </c>
      <c r="AU141" s="227" t="s">
        <v>81</v>
      </c>
      <c r="AY141" s="20" t="s">
        <v>214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79</v>
      </c>
      <c r="BK141" s="228">
        <f>ROUND(I141*H141,2)</f>
        <v>0</v>
      </c>
      <c r="BL141" s="20" t="s">
        <v>338</v>
      </c>
      <c r="BM141" s="227" t="s">
        <v>3714</v>
      </c>
    </row>
    <row r="142" s="13" customFormat="1">
      <c r="A142" s="13"/>
      <c r="B142" s="234"/>
      <c r="C142" s="235"/>
      <c r="D142" s="236" t="s">
        <v>225</v>
      </c>
      <c r="E142" s="237" t="s">
        <v>19</v>
      </c>
      <c r="F142" s="238" t="s">
        <v>3715</v>
      </c>
      <c r="G142" s="235"/>
      <c r="H142" s="239">
        <v>30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225</v>
      </c>
      <c r="AU142" s="245" t="s">
        <v>81</v>
      </c>
      <c r="AV142" s="13" t="s">
        <v>81</v>
      </c>
      <c r="AW142" s="13" t="s">
        <v>33</v>
      </c>
      <c r="AX142" s="13" t="s">
        <v>79</v>
      </c>
      <c r="AY142" s="245" t="s">
        <v>214</v>
      </c>
    </row>
    <row r="143" s="2" customFormat="1" ht="16.5" customHeight="1">
      <c r="A143" s="41"/>
      <c r="B143" s="42"/>
      <c r="C143" s="278" t="s">
        <v>411</v>
      </c>
      <c r="D143" s="278" t="s">
        <v>300</v>
      </c>
      <c r="E143" s="279" t="s">
        <v>3716</v>
      </c>
      <c r="F143" s="280" t="s">
        <v>3717</v>
      </c>
      <c r="G143" s="281" t="s">
        <v>274</v>
      </c>
      <c r="H143" s="282">
        <v>30</v>
      </c>
      <c r="I143" s="283"/>
      <c r="J143" s="284">
        <f>ROUND(I143*H143,2)</f>
        <v>0</v>
      </c>
      <c r="K143" s="280" t="s">
        <v>19</v>
      </c>
      <c r="L143" s="285"/>
      <c r="M143" s="286" t="s">
        <v>19</v>
      </c>
      <c r="N143" s="287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461</v>
      </c>
      <c r="AT143" s="227" t="s">
        <v>300</v>
      </c>
      <c r="AU143" s="227" t="s">
        <v>81</v>
      </c>
      <c r="AY143" s="20" t="s">
        <v>214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338</v>
      </c>
      <c r="BM143" s="227" t="s">
        <v>3718</v>
      </c>
    </row>
    <row r="144" s="13" customFormat="1">
      <c r="A144" s="13"/>
      <c r="B144" s="234"/>
      <c r="C144" s="235"/>
      <c r="D144" s="236" t="s">
        <v>225</v>
      </c>
      <c r="E144" s="237" t="s">
        <v>19</v>
      </c>
      <c r="F144" s="238" t="s">
        <v>3715</v>
      </c>
      <c r="G144" s="235"/>
      <c r="H144" s="239">
        <v>30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225</v>
      </c>
      <c r="AU144" s="245" t="s">
        <v>81</v>
      </c>
      <c r="AV144" s="13" t="s">
        <v>81</v>
      </c>
      <c r="AW144" s="13" t="s">
        <v>33</v>
      </c>
      <c r="AX144" s="13" t="s">
        <v>79</v>
      </c>
      <c r="AY144" s="245" t="s">
        <v>214</v>
      </c>
    </row>
    <row r="145" s="2" customFormat="1" ht="16.5" customHeight="1">
      <c r="A145" s="41"/>
      <c r="B145" s="42"/>
      <c r="C145" s="278" t="s">
        <v>420</v>
      </c>
      <c r="D145" s="278" t="s">
        <v>300</v>
      </c>
      <c r="E145" s="279" t="s">
        <v>3663</v>
      </c>
      <c r="F145" s="280" t="s">
        <v>3664</v>
      </c>
      <c r="G145" s="281" t="s">
        <v>258</v>
      </c>
      <c r="H145" s="282">
        <v>24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43</v>
      </c>
      <c r="O145" s="87"/>
      <c r="P145" s="225">
        <f>O145*H145</f>
        <v>0</v>
      </c>
      <c r="Q145" s="225">
        <v>8.0000000000000007E-05</v>
      </c>
      <c r="R145" s="225">
        <f>Q145*H145</f>
        <v>0.0019200000000000003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1033</v>
      </c>
      <c r="AT145" s="227" t="s">
        <v>300</v>
      </c>
      <c r="AU145" s="227" t="s">
        <v>81</v>
      </c>
      <c r="AY145" s="20" t="s">
        <v>214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79</v>
      </c>
      <c r="BK145" s="228">
        <f>ROUND(I145*H145,2)</f>
        <v>0</v>
      </c>
      <c r="BL145" s="20" t="s">
        <v>1033</v>
      </c>
      <c r="BM145" s="227" t="s">
        <v>3719</v>
      </c>
    </row>
    <row r="146" s="13" customFormat="1">
      <c r="A146" s="13"/>
      <c r="B146" s="234"/>
      <c r="C146" s="235"/>
      <c r="D146" s="236" t="s">
        <v>225</v>
      </c>
      <c r="E146" s="237" t="s">
        <v>19</v>
      </c>
      <c r="F146" s="238" t="s">
        <v>3720</v>
      </c>
      <c r="G146" s="235"/>
      <c r="H146" s="239">
        <v>24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225</v>
      </c>
      <c r="AU146" s="245" t="s">
        <v>81</v>
      </c>
      <c r="AV146" s="13" t="s">
        <v>81</v>
      </c>
      <c r="AW146" s="13" t="s">
        <v>33</v>
      </c>
      <c r="AX146" s="13" t="s">
        <v>79</v>
      </c>
      <c r="AY146" s="245" t="s">
        <v>214</v>
      </c>
    </row>
    <row r="147" s="2" customFormat="1" ht="16.5" customHeight="1">
      <c r="A147" s="41"/>
      <c r="B147" s="42"/>
      <c r="C147" s="278" t="s">
        <v>431</v>
      </c>
      <c r="D147" s="278" t="s">
        <v>300</v>
      </c>
      <c r="E147" s="279" t="s">
        <v>3666</v>
      </c>
      <c r="F147" s="280" t="s">
        <v>3667</v>
      </c>
      <c r="G147" s="281" t="s">
        <v>258</v>
      </c>
      <c r="H147" s="282">
        <v>24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43</v>
      </c>
      <c r="O147" s="87"/>
      <c r="P147" s="225">
        <f>O147*H147</f>
        <v>0</v>
      </c>
      <c r="Q147" s="225">
        <v>1.0000000000000001E-05</v>
      </c>
      <c r="R147" s="225">
        <f>Q147*H147</f>
        <v>0.00024000000000000003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1033</v>
      </c>
      <c r="AT147" s="227" t="s">
        <v>300</v>
      </c>
      <c r="AU147" s="227" t="s">
        <v>81</v>
      </c>
      <c r="AY147" s="20" t="s">
        <v>214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79</v>
      </c>
      <c r="BK147" s="228">
        <f>ROUND(I147*H147,2)</f>
        <v>0</v>
      </c>
      <c r="BL147" s="20" t="s">
        <v>1033</v>
      </c>
      <c r="BM147" s="227" t="s">
        <v>3721</v>
      </c>
    </row>
    <row r="148" s="2" customFormat="1" ht="24.15" customHeight="1">
      <c r="A148" s="41"/>
      <c r="B148" s="42"/>
      <c r="C148" s="216" t="s">
        <v>436</v>
      </c>
      <c r="D148" s="216" t="s">
        <v>216</v>
      </c>
      <c r="E148" s="217" t="s">
        <v>3669</v>
      </c>
      <c r="F148" s="218" t="s">
        <v>3670</v>
      </c>
      <c r="G148" s="219" t="s">
        <v>258</v>
      </c>
      <c r="H148" s="220">
        <v>20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338</v>
      </c>
      <c r="AT148" s="227" t="s">
        <v>216</v>
      </c>
      <c r="AU148" s="227" t="s">
        <v>81</v>
      </c>
      <c r="AY148" s="20" t="s">
        <v>214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79</v>
      </c>
      <c r="BK148" s="228">
        <f>ROUND(I148*H148,2)</f>
        <v>0</v>
      </c>
      <c r="BL148" s="20" t="s">
        <v>338</v>
      </c>
      <c r="BM148" s="227" t="s">
        <v>3722</v>
      </c>
    </row>
    <row r="149" s="2" customFormat="1" ht="16.5" customHeight="1">
      <c r="A149" s="41"/>
      <c r="B149" s="42"/>
      <c r="C149" s="278" t="s">
        <v>443</v>
      </c>
      <c r="D149" s="278" t="s">
        <v>300</v>
      </c>
      <c r="E149" s="279" t="s">
        <v>3672</v>
      </c>
      <c r="F149" s="280" t="s">
        <v>3673</v>
      </c>
      <c r="G149" s="281" t="s">
        <v>258</v>
      </c>
      <c r="H149" s="282">
        <v>24</v>
      </c>
      <c r="I149" s="283"/>
      <c r="J149" s="284">
        <f>ROUND(I149*H149,2)</f>
        <v>0</v>
      </c>
      <c r="K149" s="280" t="s">
        <v>19</v>
      </c>
      <c r="L149" s="285"/>
      <c r="M149" s="286" t="s">
        <v>19</v>
      </c>
      <c r="N149" s="287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1033</v>
      </c>
      <c r="AT149" s="227" t="s">
        <v>300</v>
      </c>
      <c r="AU149" s="227" t="s">
        <v>81</v>
      </c>
      <c r="AY149" s="20" t="s">
        <v>214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79</v>
      </c>
      <c r="BK149" s="228">
        <f>ROUND(I149*H149,2)</f>
        <v>0</v>
      </c>
      <c r="BL149" s="20" t="s">
        <v>1033</v>
      </c>
      <c r="BM149" s="227" t="s">
        <v>3723</v>
      </c>
    </row>
    <row r="150" s="2" customFormat="1" ht="16.5" customHeight="1">
      <c r="A150" s="41"/>
      <c r="B150" s="42"/>
      <c r="C150" s="278" t="s">
        <v>452</v>
      </c>
      <c r="D150" s="278" t="s">
        <v>300</v>
      </c>
      <c r="E150" s="279" t="s">
        <v>3675</v>
      </c>
      <c r="F150" s="280" t="s">
        <v>3676</v>
      </c>
      <c r="G150" s="281" t="s">
        <v>258</v>
      </c>
      <c r="H150" s="282">
        <v>32.200000000000003</v>
      </c>
      <c r="I150" s="283"/>
      <c r="J150" s="284">
        <f>ROUND(I150*H150,2)</f>
        <v>0</v>
      </c>
      <c r="K150" s="280" t="s">
        <v>19</v>
      </c>
      <c r="L150" s="285"/>
      <c r="M150" s="286" t="s">
        <v>19</v>
      </c>
      <c r="N150" s="287" t="s">
        <v>43</v>
      </c>
      <c r="O150" s="87"/>
      <c r="P150" s="225">
        <f>O150*H150</f>
        <v>0</v>
      </c>
      <c r="Q150" s="225">
        <v>1.0000000000000001E-05</v>
      </c>
      <c r="R150" s="225">
        <f>Q150*H150</f>
        <v>0.00032200000000000007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1033</v>
      </c>
      <c r="AT150" s="227" t="s">
        <v>300</v>
      </c>
      <c r="AU150" s="227" t="s">
        <v>81</v>
      </c>
      <c r="AY150" s="20" t="s">
        <v>214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79</v>
      </c>
      <c r="BK150" s="228">
        <f>ROUND(I150*H150,2)</f>
        <v>0</v>
      </c>
      <c r="BL150" s="20" t="s">
        <v>1033</v>
      </c>
      <c r="BM150" s="227" t="s">
        <v>3724</v>
      </c>
    </row>
    <row r="151" s="2" customFormat="1" ht="16.5" customHeight="1">
      <c r="A151" s="41"/>
      <c r="B151" s="42"/>
      <c r="C151" s="278" t="s">
        <v>461</v>
      </c>
      <c r="D151" s="278" t="s">
        <v>300</v>
      </c>
      <c r="E151" s="279" t="s">
        <v>3678</v>
      </c>
      <c r="F151" s="280" t="s">
        <v>3679</v>
      </c>
      <c r="G151" s="281" t="s">
        <v>3680</v>
      </c>
      <c r="H151" s="282">
        <v>1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43</v>
      </c>
      <c r="O151" s="87"/>
      <c r="P151" s="225">
        <f>O151*H151</f>
        <v>0</v>
      </c>
      <c r="Q151" s="225">
        <v>0.00012</v>
      </c>
      <c r="R151" s="225">
        <f>Q151*H151</f>
        <v>0.00012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1033</v>
      </c>
      <c r="AT151" s="227" t="s">
        <v>300</v>
      </c>
      <c r="AU151" s="227" t="s">
        <v>81</v>
      </c>
      <c r="AY151" s="20" t="s">
        <v>214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79</v>
      </c>
      <c r="BK151" s="228">
        <f>ROUND(I151*H151,2)</f>
        <v>0</v>
      </c>
      <c r="BL151" s="20" t="s">
        <v>1033</v>
      </c>
      <c r="BM151" s="227" t="s">
        <v>3725</v>
      </c>
    </row>
    <row r="152" s="13" customFormat="1">
      <c r="A152" s="13"/>
      <c r="B152" s="234"/>
      <c r="C152" s="235"/>
      <c r="D152" s="236" t="s">
        <v>225</v>
      </c>
      <c r="E152" s="237" t="s">
        <v>19</v>
      </c>
      <c r="F152" s="238" t="s">
        <v>3726</v>
      </c>
      <c r="G152" s="235"/>
      <c r="H152" s="239">
        <v>1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225</v>
      </c>
      <c r="AU152" s="245" t="s">
        <v>81</v>
      </c>
      <c r="AV152" s="13" t="s">
        <v>81</v>
      </c>
      <c r="AW152" s="13" t="s">
        <v>33</v>
      </c>
      <c r="AX152" s="13" t="s">
        <v>79</v>
      </c>
      <c r="AY152" s="245" t="s">
        <v>214</v>
      </c>
    </row>
    <row r="153" s="2" customFormat="1" ht="16.5" customHeight="1">
      <c r="A153" s="41"/>
      <c r="B153" s="42"/>
      <c r="C153" s="278" t="s">
        <v>468</v>
      </c>
      <c r="D153" s="278" t="s">
        <v>300</v>
      </c>
      <c r="E153" s="279" t="s">
        <v>3682</v>
      </c>
      <c r="F153" s="280" t="s">
        <v>3683</v>
      </c>
      <c r="G153" s="281" t="s">
        <v>3680</v>
      </c>
      <c r="H153" s="282">
        <v>1</v>
      </c>
      <c r="I153" s="283"/>
      <c r="J153" s="284">
        <f>ROUND(I153*H153,2)</f>
        <v>0</v>
      </c>
      <c r="K153" s="280" t="s">
        <v>19</v>
      </c>
      <c r="L153" s="285"/>
      <c r="M153" s="286" t="s">
        <v>19</v>
      </c>
      <c r="N153" s="287" t="s">
        <v>43</v>
      </c>
      <c r="O153" s="87"/>
      <c r="P153" s="225">
        <f>O153*H153</f>
        <v>0</v>
      </c>
      <c r="Q153" s="225">
        <v>0.00019000000000000001</v>
      </c>
      <c r="R153" s="225">
        <f>Q153*H153</f>
        <v>0.00019000000000000001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1033</v>
      </c>
      <c r="AT153" s="227" t="s">
        <v>300</v>
      </c>
      <c r="AU153" s="227" t="s">
        <v>81</v>
      </c>
      <c r="AY153" s="20" t="s">
        <v>214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79</v>
      </c>
      <c r="BK153" s="228">
        <f>ROUND(I153*H153,2)</f>
        <v>0</v>
      </c>
      <c r="BL153" s="20" t="s">
        <v>1033</v>
      </c>
      <c r="BM153" s="227" t="s">
        <v>3727</v>
      </c>
    </row>
    <row r="154" s="13" customFormat="1">
      <c r="A154" s="13"/>
      <c r="B154" s="234"/>
      <c r="C154" s="235"/>
      <c r="D154" s="236" t="s">
        <v>225</v>
      </c>
      <c r="E154" s="237" t="s">
        <v>19</v>
      </c>
      <c r="F154" s="238" t="s">
        <v>3726</v>
      </c>
      <c r="G154" s="235"/>
      <c r="H154" s="239">
        <v>1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225</v>
      </c>
      <c r="AU154" s="245" t="s">
        <v>81</v>
      </c>
      <c r="AV154" s="13" t="s">
        <v>81</v>
      </c>
      <c r="AW154" s="13" t="s">
        <v>33</v>
      </c>
      <c r="AX154" s="13" t="s">
        <v>79</v>
      </c>
      <c r="AY154" s="245" t="s">
        <v>214</v>
      </c>
    </row>
    <row r="155" s="12" customFormat="1" ht="22.8" customHeight="1">
      <c r="A155" s="12"/>
      <c r="B155" s="200"/>
      <c r="C155" s="201"/>
      <c r="D155" s="202" t="s">
        <v>71</v>
      </c>
      <c r="E155" s="214" t="s">
        <v>3728</v>
      </c>
      <c r="F155" s="214" t="s">
        <v>3729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SUM(P156:P175)</f>
        <v>0</v>
      </c>
      <c r="Q155" s="208"/>
      <c r="R155" s="209">
        <f>SUM(R156:R175)</f>
        <v>0.018599999999999998</v>
      </c>
      <c r="S155" s="208"/>
      <c r="T155" s="210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79</v>
      </c>
      <c r="AT155" s="212" t="s">
        <v>71</v>
      </c>
      <c r="AU155" s="212" t="s">
        <v>79</v>
      </c>
      <c r="AY155" s="211" t="s">
        <v>214</v>
      </c>
      <c r="BK155" s="213">
        <f>SUM(BK156:BK175)</f>
        <v>0</v>
      </c>
    </row>
    <row r="156" s="2" customFormat="1" ht="24.15" customHeight="1">
      <c r="A156" s="41"/>
      <c r="B156" s="42"/>
      <c r="C156" s="216" t="s">
        <v>475</v>
      </c>
      <c r="D156" s="216" t="s">
        <v>216</v>
      </c>
      <c r="E156" s="217" t="s">
        <v>3730</v>
      </c>
      <c r="F156" s="218" t="s">
        <v>3731</v>
      </c>
      <c r="G156" s="219" t="s">
        <v>274</v>
      </c>
      <c r="H156" s="220">
        <v>30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338</v>
      </c>
      <c r="AT156" s="227" t="s">
        <v>216</v>
      </c>
      <c r="AU156" s="227" t="s">
        <v>81</v>
      </c>
      <c r="AY156" s="20" t="s">
        <v>214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79</v>
      </c>
      <c r="BK156" s="228">
        <f>ROUND(I156*H156,2)</f>
        <v>0</v>
      </c>
      <c r="BL156" s="20" t="s">
        <v>338</v>
      </c>
      <c r="BM156" s="227" t="s">
        <v>3732</v>
      </c>
    </row>
    <row r="157" s="13" customFormat="1">
      <c r="A157" s="13"/>
      <c r="B157" s="234"/>
      <c r="C157" s="235"/>
      <c r="D157" s="236" t="s">
        <v>225</v>
      </c>
      <c r="E157" s="237" t="s">
        <v>19</v>
      </c>
      <c r="F157" s="238" t="s">
        <v>3715</v>
      </c>
      <c r="G157" s="235"/>
      <c r="H157" s="239">
        <v>30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225</v>
      </c>
      <c r="AU157" s="245" t="s">
        <v>81</v>
      </c>
      <c r="AV157" s="13" t="s">
        <v>81</v>
      </c>
      <c r="AW157" s="13" t="s">
        <v>33</v>
      </c>
      <c r="AX157" s="13" t="s">
        <v>79</v>
      </c>
      <c r="AY157" s="245" t="s">
        <v>214</v>
      </c>
    </row>
    <row r="158" s="2" customFormat="1" ht="16.5" customHeight="1">
      <c r="A158" s="41"/>
      <c r="B158" s="42"/>
      <c r="C158" s="278" t="s">
        <v>481</v>
      </c>
      <c r="D158" s="278" t="s">
        <v>300</v>
      </c>
      <c r="E158" s="279" t="s">
        <v>3733</v>
      </c>
      <c r="F158" s="280" t="s">
        <v>3734</v>
      </c>
      <c r="G158" s="281" t="s">
        <v>274</v>
      </c>
      <c r="H158" s="282">
        <v>30</v>
      </c>
      <c r="I158" s="283"/>
      <c r="J158" s="284">
        <f>ROUND(I158*H158,2)</f>
        <v>0</v>
      </c>
      <c r="K158" s="280" t="s">
        <v>19</v>
      </c>
      <c r="L158" s="285"/>
      <c r="M158" s="286" t="s">
        <v>19</v>
      </c>
      <c r="N158" s="287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461</v>
      </c>
      <c r="AT158" s="227" t="s">
        <v>300</v>
      </c>
      <c r="AU158" s="227" t="s">
        <v>81</v>
      </c>
      <c r="AY158" s="20" t="s">
        <v>214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79</v>
      </c>
      <c r="BK158" s="228">
        <f>ROUND(I158*H158,2)</f>
        <v>0</v>
      </c>
      <c r="BL158" s="20" t="s">
        <v>338</v>
      </c>
      <c r="BM158" s="227" t="s">
        <v>3735</v>
      </c>
    </row>
    <row r="159" s="13" customFormat="1">
      <c r="A159" s="13"/>
      <c r="B159" s="234"/>
      <c r="C159" s="235"/>
      <c r="D159" s="236" t="s">
        <v>225</v>
      </c>
      <c r="E159" s="237" t="s">
        <v>19</v>
      </c>
      <c r="F159" s="238" t="s">
        <v>3715</v>
      </c>
      <c r="G159" s="235"/>
      <c r="H159" s="239">
        <v>30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225</v>
      </c>
      <c r="AU159" s="245" t="s">
        <v>81</v>
      </c>
      <c r="AV159" s="13" t="s">
        <v>81</v>
      </c>
      <c r="AW159" s="13" t="s">
        <v>33</v>
      </c>
      <c r="AX159" s="13" t="s">
        <v>79</v>
      </c>
      <c r="AY159" s="245" t="s">
        <v>214</v>
      </c>
    </row>
    <row r="160" s="2" customFormat="1" ht="16.5" customHeight="1">
      <c r="A160" s="41"/>
      <c r="B160" s="42"/>
      <c r="C160" s="278" t="s">
        <v>488</v>
      </c>
      <c r="D160" s="278" t="s">
        <v>300</v>
      </c>
      <c r="E160" s="279" t="s">
        <v>3736</v>
      </c>
      <c r="F160" s="280" t="s">
        <v>3737</v>
      </c>
      <c r="G160" s="281" t="s">
        <v>2082</v>
      </c>
      <c r="H160" s="282">
        <v>10</v>
      </c>
      <c r="I160" s="283"/>
      <c r="J160" s="284">
        <f>ROUND(I160*H160,2)</f>
        <v>0</v>
      </c>
      <c r="K160" s="280" t="s">
        <v>19</v>
      </c>
      <c r="L160" s="285"/>
      <c r="M160" s="286" t="s">
        <v>19</v>
      </c>
      <c r="N160" s="287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461</v>
      </c>
      <c r="AT160" s="227" t="s">
        <v>300</v>
      </c>
      <c r="AU160" s="227" t="s">
        <v>81</v>
      </c>
      <c r="AY160" s="20" t="s">
        <v>214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79</v>
      </c>
      <c r="BK160" s="228">
        <f>ROUND(I160*H160,2)</f>
        <v>0</v>
      </c>
      <c r="BL160" s="20" t="s">
        <v>338</v>
      </c>
      <c r="BM160" s="227" t="s">
        <v>3738</v>
      </c>
    </row>
    <row r="161" s="13" customFormat="1">
      <c r="A161" s="13"/>
      <c r="B161" s="234"/>
      <c r="C161" s="235"/>
      <c r="D161" s="236" t="s">
        <v>225</v>
      </c>
      <c r="E161" s="237" t="s">
        <v>19</v>
      </c>
      <c r="F161" s="238" t="s">
        <v>3739</v>
      </c>
      <c r="G161" s="235"/>
      <c r="H161" s="239">
        <v>10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225</v>
      </c>
      <c r="AU161" s="245" t="s">
        <v>81</v>
      </c>
      <c r="AV161" s="13" t="s">
        <v>81</v>
      </c>
      <c r="AW161" s="13" t="s">
        <v>33</v>
      </c>
      <c r="AX161" s="13" t="s">
        <v>79</v>
      </c>
      <c r="AY161" s="245" t="s">
        <v>214</v>
      </c>
    </row>
    <row r="162" s="2" customFormat="1" ht="16.5" customHeight="1">
      <c r="A162" s="41"/>
      <c r="B162" s="42"/>
      <c r="C162" s="278" t="s">
        <v>495</v>
      </c>
      <c r="D162" s="278" t="s">
        <v>300</v>
      </c>
      <c r="E162" s="279" t="s">
        <v>3740</v>
      </c>
      <c r="F162" s="280" t="s">
        <v>3741</v>
      </c>
      <c r="G162" s="281" t="s">
        <v>2082</v>
      </c>
      <c r="H162" s="282">
        <v>60</v>
      </c>
      <c r="I162" s="283"/>
      <c r="J162" s="284">
        <f>ROUND(I162*H162,2)</f>
        <v>0</v>
      </c>
      <c r="K162" s="280" t="s">
        <v>19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461</v>
      </c>
      <c r="AT162" s="227" t="s">
        <v>300</v>
      </c>
      <c r="AU162" s="227" t="s">
        <v>81</v>
      </c>
      <c r="AY162" s="20" t="s">
        <v>214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79</v>
      </c>
      <c r="BK162" s="228">
        <f>ROUND(I162*H162,2)</f>
        <v>0</v>
      </c>
      <c r="BL162" s="20" t="s">
        <v>338</v>
      </c>
      <c r="BM162" s="227" t="s">
        <v>3742</v>
      </c>
    </row>
    <row r="163" s="13" customFormat="1">
      <c r="A163" s="13"/>
      <c r="B163" s="234"/>
      <c r="C163" s="235"/>
      <c r="D163" s="236" t="s">
        <v>225</v>
      </c>
      <c r="E163" s="237" t="s">
        <v>19</v>
      </c>
      <c r="F163" s="238" t="s">
        <v>3743</v>
      </c>
      <c r="G163" s="235"/>
      <c r="H163" s="239">
        <v>60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225</v>
      </c>
      <c r="AU163" s="245" t="s">
        <v>81</v>
      </c>
      <c r="AV163" s="13" t="s">
        <v>81</v>
      </c>
      <c r="AW163" s="13" t="s">
        <v>33</v>
      </c>
      <c r="AX163" s="13" t="s">
        <v>79</v>
      </c>
      <c r="AY163" s="245" t="s">
        <v>214</v>
      </c>
    </row>
    <row r="164" s="2" customFormat="1" ht="16.5" customHeight="1">
      <c r="A164" s="41"/>
      <c r="B164" s="42"/>
      <c r="C164" s="278" t="s">
        <v>500</v>
      </c>
      <c r="D164" s="278" t="s">
        <v>300</v>
      </c>
      <c r="E164" s="279" t="s">
        <v>3744</v>
      </c>
      <c r="F164" s="280" t="s">
        <v>3745</v>
      </c>
      <c r="G164" s="281" t="s">
        <v>2082</v>
      </c>
      <c r="H164" s="282">
        <v>10</v>
      </c>
      <c r="I164" s="283"/>
      <c r="J164" s="284">
        <f>ROUND(I164*H164,2)</f>
        <v>0</v>
      </c>
      <c r="K164" s="280" t="s">
        <v>19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461</v>
      </c>
      <c r="AT164" s="227" t="s">
        <v>300</v>
      </c>
      <c r="AU164" s="227" t="s">
        <v>81</v>
      </c>
      <c r="AY164" s="20" t="s">
        <v>214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79</v>
      </c>
      <c r="BK164" s="228">
        <f>ROUND(I164*H164,2)</f>
        <v>0</v>
      </c>
      <c r="BL164" s="20" t="s">
        <v>338</v>
      </c>
      <c r="BM164" s="227" t="s">
        <v>3746</v>
      </c>
    </row>
    <row r="165" s="13" customFormat="1">
      <c r="A165" s="13"/>
      <c r="B165" s="234"/>
      <c r="C165" s="235"/>
      <c r="D165" s="236" t="s">
        <v>225</v>
      </c>
      <c r="E165" s="237" t="s">
        <v>19</v>
      </c>
      <c r="F165" s="238" t="s">
        <v>3739</v>
      </c>
      <c r="G165" s="235"/>
      <c r="H165" s="239">
        <v>10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225</v>
      </c>
      <c r="AU165" s="245" t="s">
        <v>81</v>
      </c>
      <c r="AV165" s="13" t="s">
        <v>81</v>
      </c>
      <c r="AW165" s="13" t="s">
        <v>33</v>
      </c>
      <c r="AX165" s="13" t="s">
        <v>79</v>
      </c>
      <c r="AY165" s="245" t="s">
        <v>214</v>
      </c>
    </row>
    <row r="166" s="2" customFormat="1" ht="16.5" customHeight="1">
      <c r="A166" s="41"/>
      <c r="B166" s="42"/>
      <c r="C166" s="278" t="s">
        <v>507</v>
      </c>
      <c r="D166" s="278" t="s">
        <v>300</v>
      </c>
      <c r="E166" s="279" t="s">
        <v>3747</v>
      </c>
      <c r="F166" s="280" t="s">
        <v>3748</v>
      </c>
      <c r="G166" s="281" t="s">
        <v>2082</v>
      </c>
      <c r="H166" s="282">
        <v>100</v>
      </c>
      <c r="I166" s="283"/>
      <c r="J166" s="284">
        <f>ROUND(I166*H166,2)</f>
        <v>0</v>
      </c>
      <c r="K166" s="280" t="s">
        <v>19</v>
      </c>
      <c r="L166" s="285"/>
      <c r="M166" s="286" t="s">
        <v>19</v>
      </c>
      <c r="N166" s="287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461</v>
      </c>
      <c r="AT166" s="227" t="s">
        <v>300</v>
      </c>
      <c r="AU166" s="227" t="s">
        <v>81</v>
      </c>
      <c r="AY166" s="20" t="s">
        <v>214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79</v>
      </c>
      <c r="BK166" s="228">
        <f>ROUND(I166*H166,2)</f>
        <v>0</v>
      </c>
      <c r="BL166" s="20" t="s">
        <v>338</v>
      </c>
      <c r="BM166" s="227" t="s">
        <v>3749</v>
      </c>
    </row>
    <row r="167" s="13" customFormat="1">
      <c r="A167" s="13"/>
      <c r="B167" s="234"/>
      <c r="C167" s="235"/>
      <c r="D167" s="236" t="s">
        <v>225</v>
      </c>
      <c r="E167" s="237" t="s">
        <v>19</v>
      </c>
      <c r="F167" s="238" t="s">
        <v>3750</v>
      </c>
      <c r="G167" s="235"/>
      <c r="H167" s="239">
        <v>100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225</v>
      </c>
      <c r="AU167" s="245" t="s">
        <v>81</v>
      </c>
      <c r="AV167" s="13" t="s">
        <v>81</v>
      </c>
      <c r="AW167" s="13" t="s">
        <v>33</v>
      </c>
      <c r="AX167" s="13" t="s">
        <v>79</v>
      </c>
      <c r="AY167" s="245" t="s">
        <v>214</v>
      </c>
    </row>
    <row r="168" s="2" customFormat="1" ht="16.5" customHeight="1">
      <c r="A168" s="41"/>
      <c r="B168" s="42"/>
      <c r="C168" s="278" t="s">
        <v>511</v>
      </c>
      <c r="D168" s="278" t="s">
        <v>300</v>
      </c>
      <c r="E168" s="279" t="s">
        <v>3751</v>
      </c>
      <c r="F168" s="280" t="s">
        <v>3752</v>
      </c>
      <c r="G168" s="281" t="s">
        <v>2082</v>
      </c>
      <c r="H168" s="282">
        <v>60</v>
      </c>
      <c r="I168" s="283"/>
      <c r="J168" s="284">
        <f>ROUND(I168*H168,2)</f>
        <v>0</v>
      </c>
      <c r="K168" s="280" t="s">
        <v>19</v>
      </c>
      <c r="L168" s="285"/>
      <c r="M168" s="286" t="s">
        <v>19</v>
      </c>
      <c r="N168" s="287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461</v>
      </c>
      <c r="AT168" s="227" t="s">
        <v>300</v>
      </c>
      <c r="AU168" s="227" t="s">
        <v>81</v>
      </c>
      <c r="AY168" s="20" t="s">
        <v>214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79</v>
      </c>
      <c r="BK168" s="228">
        <f>ROUND(I168*H168,2)</f>
        <v>0</v>
      </c>
      <c r="BL168" s="20" t="s">
        <v>338</v>
      </c>
      <c r="BM168" s="227" t="s">
        <v>3753</v>
      </c>
    </row>
    <row r="169" s="13" customFormat="1">
      <c r="A169" s="13"/>
      <c r="B169" s="234"/>
      <c r="C169" s="235"/>
      <c r="D169" s="236" t="s">
        <v>225</v>
      </c>
      <c r="E169" s="237" t="s">
        <v>19</v>
      </c>
      <c r="F169" s="238" t="s">
        <v>3743</v>
      </c>
      <c r="G169" s="235"/>
      <c r="H169" s="239">
        <v>60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225</v>
      </c>
      <c r="AU169" s="245" t="s">
        <v>81</v>
      </c>
      <c r="AV169" s="13" t="s">
        <v>81</v>
      </c>
      <c r="AW169" s="13" t="s">
        <v>33</v>
      </c>
      <c r="AX169" s="13" t="s">
        <v>79</v>
      </c>
      <c r="AY169" s="245" t="s">
        <v>214</v>
      </c>
    </row>
    <row r="170" s="2" customFormat="1" ht="16.5" customHeight="1">
      <c r="A170" s="41"/>
      <c r="B170" s="42"/>
      <c r="C170" s="278" t="s">
        <v>517</v>
      </c>
      <c r="D170" s="278" t="s">
        <v>300</v>
      </c>
      <c r="E170" s="279" t="s">
        <v>3754</v>
      </c>
      <c r="F170" s="280" t="s">
        <v>3755</v>
      </c>
      <c r="G170" s="281" t="s">
        <v>2082</v>
      </c>
      <c r="H170" s="282">
        <v>100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461</v>
      </c>
      <c r="AT170" s="227" t="s">
        <v>300</v>
      </c>
      <c r="AU170" s="227" t="s">
        <v>81</v>
      </c>
      <c r="AY170" s="20" t="s">
        <v>214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79</v>
      </c>
      <c r="BK170" s="228">
        <f>ROUND(I170*H170,2)</f>
        <v>0</v>
      </c>
      <c r="BL170" s="20" t="s">
        <v>338</v>
      </c>
      <c r="BM170" s="227" t="s">
        <v>3756</v>
      </c>
    </row>
    <row r="171" s="13" customFormat="1">
      <c r="A171" s="13"/>
      <c r="B171" s="234"/>
      <c r="C171" s="235"/>
      <c r="D171" s="236" t="s">
        <v>225</v>
      </c>
      <c r="E171" s="237" t="s">
        <v>19</v>
      </c>
      <c r="F171" s="238" t="s">
        <v>3750</v>
      </c>
      <c r="G171" s="235"/>
      <c r="H171" s="239">
        <v>100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225</v>
      </c>
      <c r="AU171" s="245" t="s">
        <v>81</v>
      </c>
      <c r="AV171" s="13" t="s">
        <v>81</v>
      </c>
      <c r="AW171" s="13" t="s">
        <v>33</v>
      </c>
      <c r="AX171" s="13" t="s">
        <v>79</v>
      </c>
      <c r="AY171" s="245" t="s">
        <v>214</v>
      </c>
    </row>
    <row r="172" s="2" customFormat="1" ht="16.5" customHeight="1">
      <c r="A172" s="41"/>
      <c r="B172" s="42"/>
      <c r="C172" s="216" t="s">
        <v>526</v>
      </c>
      <c r="D172" s="216" t="s">
        <v>216</v>
      </c>
      <c r="E172" s="217" t="s">
        <v>3757</v>
      </c>
      <c r="F172" s="218" t="s">
        <v>3758</v>
      </c>
      <c r="G172" s="219" t="s">
        <v>258</v>
      </c>
      <c r="H172" s="220">
        <v>6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338</v>
      </c>
      <c r="AT172" s="227" t="s">
        <v>216</v>
      </c>
      <c r="AU172" s="227" t="s">
        <v>81</v>
      </c>
      <c r="AY172" s="20" t="s">
        <v>214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79</v>
      </c>
      <c r="BK172" s="228">
        <f>ROUND(I172*H172,2)</f>
        <v>0</v>
      </c>
      <c r="BL172" s="20" t="s">
        <v>338</v>
      </c>
      <c r="BM172" s="227" t="s">
        <v>3759</v>
      </c>
    </row>
    <row r="173" s="13" customFormat="1">
      <c r="A173" s="13"/>
      <c r="B173" s="234"/>
      <c r="C173" s="235"/>
      <c r="D173" s="236" t="s">
        <v>225</v>
      </c>
      <c r="E173" s="237" t="s">
        <v>19</v>
      </c>
      <c r="F173" s="238" t="s">
        <v>3760</v>
      </c>
      <c r="G173" s="235"/>
      <c r="H173" s="239">
        <v>6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225</v>
      </c>
      <c r="AU173" s="245" t="s">
        <v>81</v>
      </c>
      <c r="AV173" s="13" t="s">
        <v>81</v>
      </c>
      <c r="AW173" s="13" t="s">
        <v>33</v>
      </c>
      <c r="AX173" s="13" t="s">
        <v>79</v>
      </c>
      <c r="AY173" s="245" t="s">
        <v>214</v>
      </c>
    </row>
    <row r="174" s="2" customFormat="1" ht="16.5" customHeight="1">
      <c r="A174" s="41"/>
      <c r="B174" s="42"/>
      <c r="C174" s="278" t="s">
        <v>532</v>
      </c>
      <c r="D174" s="278" t="s">
        <v>300</v>
      </c>
      <c r="E174" s="279" t="s">
        <v>3761</v>
      </c>
      <c r="F174" s="280" t="s">
        <v>3762</v>
      </c>
      <c r="G174" s="281" t="s">
        <v>258</v>
      </c>
      <c r="H174" s="282">
        <v>6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43</v>
      </c>
      <c r="O174" s="87"/>
      <c r="P174" s="225">
        <f>O174*H174</f>
        <v>0</v>
      </c>
      <c r="Q174" s="225">
        <v>0.0030999999999999999</v>
      </c>
      <c r="R174" s="225">
        <f>Q174*H174</f>
        <v>0.018599999999999998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461</v>
      </c>
      <c r="AT174" s="227" t="s">
        <v>300</v>
      </c>
      <c r="AU174" s="227" t="s">
        <v>81</v>
      </c>
      <c r="AY174" s="20" t="s">
        <v>214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79</v>
      </c>
      <c r="BK174" s="228">
        <f>ROUND(I174*H174,2)</f>
        <v>0</v>
      </c>
      <c r="BL174" s="20" t="s">
        <v>338</v>
      </c>
      <c r="BM174" s="227" t="s">
        <v>3763</v>
      </c>
    </row>
    <row r="175" s="13" customFormat="1">
      <c r="A175" s="13"/>
      <c r="B175" s="234"/>
      <c r="C175" s="235"/>
      <c r="D175" s="236" t="s">
        <v>225</v>
      </c>
      <c r="E175" s="237" t="s">
        <v>19</v>
      </c>
      <c r="F175" s="238" t="s">
        <v>3760</v>
      </c>
      <c r="G175" s="235"/>
      <c r="H175" s="239">
        <v>6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81</v>
      </c>
      <c r="AV175" s="13" t="s">
        <v>81</v>
      </c>
      <c r="AW175" s="13" t="s">
        <v>33</v>
      </c>
      <c r="AX175" s="13" t="s">
        <v>79</v>
      </c>
      <c r="AY175" s="245" t="s">
        <v>214</v>
      </c>
    </row>
    <row r="176" s="12" customFormat="1" ht="22.8" customHeight="1">
      <c r="A176" s="12"/>
      <c r="B176" s="200"/>
      <c r="C176" s="201"/>
      <c r="D176" s="202" t="s">
        <v>71</v>
      </c>
      <c r="E176" s="214" t="s">
        <v>3764</v>
      </c>
      <c r="F176" s="214" t="s">
        <v>3765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SUM(P177:P190)</f>
        <v>0</v>
      </c>
      <c r="Q176" s="208"/>
      <c r="R176" s="209">
        <f>SUM(R177:R190)</f>
        <v>0.0026850000000000003</v>
      </c>
      <c r="S176" s="208"/>
      <c r="T176" s="210">
        <f>SUM(T177:T190)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79</v>
      </c>
      <c r="AT176" s="212" t="s">
        <v>71</v>
      </c>
      <c r="AU176" s="212" t="s">
        <v>79</v>
      </c>
      <c r="AY176" s="211" t="s">
        <v>214</v>
      </c>
      <c r="BK176" s="213">
        <f>SUM(BK177:BK190)</f>
        <v>0</v>
      </c>
    </row>
    <row r="177" s="2" customFormat="1" ht="21.75" customHeight="1">
      <c r="A177" s="41"/>
      <c r="B177" s="42"/>
      <c r="C177" s="216" t="s">
        <v>546</v>
      </c>
      <c r="D177" s="216" t="s">
        <v>216</v>
      </c>
      <c r="E177" s="217" t="s">
        <v>3653</v>
      </c>
      <c r="F177" s="218" t="s">
        <v>3654</v>
      </c>
      <c r="G177" s="219" t="s">
        <v>274</v>
      </c>
      <c r="H177" s="220">
        <v>14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338</v>
      </c>
      <c r="AT177" s="227" t="s">
        <v>216</v>
      </c>
      <c r="AU177" s="227" t="s">
        <v>81</v>
      </c>
      <c r="AY177" s="20" t="s">
        <v>214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79</v>
      </c>
      <c r="BK177" s="228">
        <f>ROUND(I177*H177,2)</f>
        <v>0</v>
      </c>
      <c r="BL177" s="20" t="s">
        <v>338</v>
      </c>
      <c r="BM177" s="227" t="s">
        <v>3766</v>
      </c>
    </row>
    <row r="178" s="13" customFormat="1">
      <c r="A178" s="13"/>
      <c r="B178" s="234"/>
      <c r="C178" s="235"/>
      <c r="D178" s="236" t="s">
        <v>225</v>
      </c>
      <c r="E178" s="237" t="s">
        <v>19</v>
      </c>
      <c r="F178" s="238" t="s">
        <v>3767</v>
      </c>
      <c r="G178" s="235"/>
      <c r="H178" s="239">
        <v>14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225</v>
      </c>
      <c r="AU178" s="245" t="s">
        <v>81</v>
      </c>
      <c r="AV178" s="13" t="s">
        <v>81</v>
      </c>
      <c r="AW178" s="13" t="s">
        <v>33</v>
      </c>
      <c r="AX178" s="13" t="s">
        <v>79</v>
      </c>
      <c r="AY178" s="245" t="s">
        <v>214</v>
      </c>
    </row>
    <row r="179" s="2" customFormat="1" ht="16.5" customHeight="1">
      <c r="A179" s="41"/>
      <c r="B179" s="42"/>
      <c r="C179" s="278" t="s">
        <v>560</v>
      </c>
      <c r="D179" s="278" t="s">
        <v>300</v>
      </c>
      <c r="E179" s="279" t="s">
        <v>3768</v>
      </c>
      <c r="F179" s="280" t="s">
        <v>3769</v>
      </c>
      <c r="G179" s="281" t="s">
        <v>274</v>
      </c>
      <c r="H179" s="282">
        <v>14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461</v>
      </c>
      <c r="AT179" s="227" t="s">
        <v>300</v>
      </c>
      <c r="AU179" s="227" t="s">
        <v>81</v>
      </c>
      <c r="AY179" s="20" t="s">
        <v>214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79</v>
      </c>
      <c r="BK179" s="228">
        <f>ROUND(I179*H179,2)</f>
        <v>0</v>
      </c>
      <c r="BL179" s="20" t="s">
        <v>338</v>
      </c>
      <c r="BM179" s="227" t="s">
        <v>3770</v>
      </c>
    </row>
    <row r="180" s="13" customFormat="1">
      <c r="A180" s="13"/>
      <c r="B180" s="234"/>
      <c r="C180" s="235"/>
      <c r="D180" s="236" t="s">
        <v>225</v>
      </c>
      <c r="E180" s="237" t="s">
        <v>19</v>
      </c>
      <c r="F180" s="238" t="s">
        <v>3767</v>
      </c>
      <c r="G180" s="235"/>
      <c r="H180" s="239">
        <v>14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225</v>
      </c>
      <c r="AU180" s="245" t="s">
        <v>81</v>
      </c>
      <c r="AV180" s="13" t="s">
        <v>81</v>
      </c>
      <c r="AW180" s="13" t="s">
        <v>33</v>
      </c>
      <c r="AX180" s="13" t="s">
        <v>79</v>
      </c>
      <c r="AY180" s="245" t="s">
        <v>214</v>
      </c>
    </row>
    <row r="181" s="2" customFormat="1" ht="16.5" customHeight="1">
      <c r="A181" s="41"/>
      <c r="B181" s="42"/>
      <c r="C181" s="278" t="s">
        <v>565</v>
      </c>
      <c r="D181" s="278" t="s">
        <v>300</v>
      </c>
      <c r="E181" s="279" t="s">
        <v>3660</v>
      </c>
      <c r="F181" s="280" t="s">
        <v>3661</v>
      </c>
      <c r="G181" s="281" t="s">
        <v>258</v>
      </c>
      <c r="H181" s="282">
        <v>21</v>
      </c>
      <c r="I181" s="283"/>
      <c r="J181" s="284">
        <f>ROUND(I181*H181,2)</f>
        <v>0</v>
      </c>
      <c r="K181" s="280" t="s">
        <v>19</v>
      </c>
      <c r="L181" s="285"/>
      <c r="M181" s="286" t="s">
        <v>19</v>
      </c>
      <c r="N181" s="287" t="s">
        <v>43</v>
      </c>
      <c r="O181" s="87"/>
      <c r="P181" s="225">
        <f>O181*H181</f>
        <v>0</v>
      </c>
      <c r="Q181" s="225">
        <v>3.0000000000000001E-05</v>
      </c>
      <c r="R181" s="225">
        <f>Q181*H181</f>
        <v>0.00063000000000000003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1033</v>
      </c>
      <c r="AT181" s="227" t="s">
        <v>300</v>
      </c>
      <c r="AU181" s="227" t="s">
        <v>81</v>
      </c>
      <c r="AY181" s="20" t="s">
        <v>214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79</v>
      </c>
      <c r="BK181" s="228">
        <f>ROUND(I181*H181,2)</f>
        <v>0</v>
      </c>
      <c r="BL181" s="20" t="s">
        <v>1033</v>
      </c>
      <c r="BM181" s="227" t="s">
        <v>3771</v>
      </c>
    </row>
    <row r="182" s="2" customFormat="1" ht="16.5" customHeight="1">
      <c r="A182" s="41"/>
      <c r="B182" s="42"/>
      <c r="C182" s="278" t="s">
        <v>576</v>
      </c>
      <c r="D182" s="278" t="s">
        <v>300</v>
      </c>
      <c r="E182" s="279" t="s">
        <v>3663</v>
      </c>
      <c r="F182" s="280" t="s">
        <v>3664</v>
      </c>
      <c r="G182" s="281" t="s">
        <v>258</v>
      </c>
      <c r="H182" s="282">
        <v>18</v>
      </c>
      <c r="I182" s="283"/>
      <c r="J182" s="284">
        <f>ROUND(I182*H182,2)</f>
        <v>0</v>
      </c>
      <c r="K182" s="280" t="s">
        <v>19</v>
      </c>
      <c r="L182" s="285"/>
      <c r="M182" s="286" t="s">
        <v>19</v>
      </c>
      <c r="N182" s="287" t="s">
        <v>43</v>
      </c>
      <c r="O182" s="87"/>
      <c r="P182" s="225">
        <f>O182*H182</f>
        <v>0</v>
      </c>
      <c r="Q182" s="225">
        <v>8.0000000000000007E-05</v>
      </c>
      <c r="R182" s="225">
        <f>Q182*H182</f>
        <v>0.0014400000000000001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1033</v>
      </c>
      <c r="AT182" s="227" t="s">
        <v>300</v>
      </c>
      <c r="AU182" s="227" t="s">
        <v>81</v>
      </c>
      <c r="AY182" s="20" t="s">
        <v>214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79</v>
      </c>
      <c r="BK182" s="228">
        <f>ROUND(I182*H182,2)</f>
        <v>0</v>
      </c>
      <c r="BL182" s="20" t="s">
        <v>1033</v>
      </c>
      <c r="BM182" s="227" t="s">
        <v>3772</v>
      </c>
    </row>
    <row r="183" s="2" customFormat="1" ht="16.5" customHeight="1">
      <c r="A183" s="41"/>
      <c r="B183" s="42"/>
      <c r="C183" s="278" t="s">
        <v>590</v>
      </c>
      <c r="D183" s="278" t="s">
        <v>300</v>
      </c>
      <c r="E183" s="279" t="s">
        <v>3666</v>
      </c>
      <c r="F183" s="280" t="s">
        <v>3667</v>
      </c>
      <c r="G183" s="281" t="s">
        <v>258</v>
      </c>
      <c r="H183" s="282">
        <v>18</v>
      </c>
      <c r="I183" s="283"/>
      <c r="J183" s="284">
        <f>ROUND(I183*H183,2)</f>
        <v>0</v>
      </c>
      <c r="K183" s="280" t="s">
        <v>19</v>
      </c>
      <c r="L183" s="285"/>
      <c r="M183" s="286" t="s">
        <v>19</v>
      </c>
      <c r="N183" s="287" t="s">
        <v>43</v>
      </c>
      <c r="O183" s="87"/>
      <c r="P183" s="225">
        <f>O183*H183</f>
        <v>0</v>
      </c>
      <c r="Q183" s="225">
        <v>1.0000000000000001E-05</v>
      </c>
      <c r="R183" s="225">
        <f>Q183*H183</f>
        <v>0.00018000000000000001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1033</v>
      </c>
      <c r="AT183" s="227" t="s">
        <v>300</v>
      </c>
      <c r="AU183" s="227" t="s">
        <v>81</v>
      </c>
      <c r="AY183" s="20" t="s">
        <v>214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79</v>
      </c>
      <c r="BK183" s="228">
        <f>ROUND(I183*H183,2)</f>
        <v>0</v>
      </c>
      <c r="BL183" s="20" t="s">
        <v>1033</v>
      </c>
      <c r="BM183" s="227" t="s">
        <v>3773</v>
      </c>
    </row>
    <row r="184" s="2" customFormat="1" ht="24.15" customHeight="1">
      <c r="A184" s="41"/>
      <c r="B184" s="42"/>
      <c r="C184" s="216" t="s">
        <v>597</v>
      </c>
      <c r="D184" s="216" t="s">
        <v>216</v>
      </c>
      <c r="E184" s="217" t="s">
        <v>3669</v>
      </c>
      <c r="F184" s="218" t="s">
        <v>3670</v>
      </c>
      <c r="G184" s="219" t="s">
        <v>258</v>
      </c>
      <c r="H184" s="220">
        <v>14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338</v>
      </c>
      <c r="AT184" s="227" t="s">
        <v>216</v>
      </c>
      <c r="AU184" s="227" t="s">
        <v>81</v>
      </c>
      <c r="AY184" s="20" t="s">
        <v>214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79</v>
      </c>
      <c r="BK184" s="228">
        <f>ROUND(I184*H184,2)</f>
        <v>0</v>
      </c>
      <c r="BL184" s="20" t="s">
        <v>338</v>
      </c>
      <c r="BM184" s="227" t="s">
        <v>3774</v>
      </c>
    </row>
    <row r="185" s="13" customFormat="1">
      <c r="A185" s="13"/>
      <c r="B185" s="234"/>
      <c r="C185" s="235"/>
      <c r="D185" s="236" t="s">
        <v>225</v>
      </c>
      <c r="E185" s="237" t="s">
        <v>19</v>
      </c>
      <c r="F185" s="238" t="s">
        <v>3767</v>
      </c>
      <c r="G185" s="235"/>
      <c r="H185" s="239">
        <v>14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225</v>
      </c>
      <c r="AU185" s="245" t="s">
        <v>81</v>
      </c>
      <c r="AV185" s="13" t="s">
        <v>81</v>
      </c>
      <c r="AW185" s="13" t="s">
        <v>33</v>
      </c>
      <c r="AX185" s="13" t="s">
        <v>79</v>
      </c>
      <c r="AY185" s="245" t="s">
        <v>214</v>
      </c>
    </row>
    <row r="186" s="2" customFormat="1" ht="16.5" customHeight="1">
      <c r="A186" s="41"/>
      <c r="B186" s="42"/>
      <c r="C186" s="278" t="s">
        <v>609</v>
      </c>
      <c r="D186" s="278" t="s">
        <v>300</v>
      </c>
      <c r="E186" s="279" t="s">
        <v>3775</v>
      </c>
      <c r="F186" s="280" t="s">
        <v>3776</v>
      </c>
      <c r="G186" s="281" t="s">
        <v>258</v>
      </c>
      <c r="H186" s="282">
        <v>14</v>
      </c>
      <c r="I186" s="283"/>
      <c r="J186" s="284">
        <f>ROUND(I186*H186,2)</f>
        <v>0</v>
      </c>
      <c r="K186" s="280" t="s">
        <v>19</v>
      </c>
      <c r="L186" s="285"/>
      <c r="M186" s="286" t="s">
        <v>19</v>
      </c>
      <c r="N186" s="287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1033</v>
      </c>
      <c r="AT186" s="227" t="s">
        <v>300</v>
      </c>
      <c r="AU186" s="227" t="s">
        <v>81</v>
      </c>
      <c r="AY186" s="20" t="s">
        <v>214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79</v>
      </c>
      <c r="BK186" s="228">
        <f>ROUND(I186*H186,2)</f>
        <v>0</v>
      </c>
      <c r="BL186" s="20" t="s">
        <v>1033</v>
      </c>
      <c r="BM186" s="227" t="s">
        <v>3777</v>
      </c>
    </row>
    <row r="187" s="13" customFormat="1">
      <c r="A187" s="13"/>
      <c r="B187" s="234"/>
      <c r="C187" s="235"/>
      <c r="D187" s="236" t="s">
        <v>225</v>
      </c>
      <c r="E187" s="237" t="s">
        <v>19</v>
      </c>
      <c r="F187" s="238" t="s">
        <v>3767</v>
      </c>
      <c r="G187" s="235"/>
      <c r="H187" s="239">
        <v>14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225</v>
      </c>
      <c r="AU187" s="245" t="s">
        <v>81</v>
      </c>
      <c r="AV187" s="13" t="s">
        <v>81</v>
      </c>
      <c r="AW187" s="13" t="s">
        <v>33</v>
      </c>
      <c r="AX187" s="13" t="s">
        <v>79</v>
      </c>
      <c r="AY187" s="245" t="s">
        <v>214</v>
      </c>
    </row>
    <row r="188" s="2" customFormat="1" ht="16.5" customHeight="1">
      <c r="A188" s="41"/>
      <c r="B188" s="42"/>
      <c r="C188" s="278" t="s">
        <v>614</v>
      </c>
      <c r="D188" s="278" t="s">
        <v>300</v>
      </c>
      <c r="E188" s="279" t="s">
        <v>3675</v>
      </c>
      <c r="F188" s="280" t="s">
        <v>3676</v>
      </c>
      <c r="G188" s="281" t="s">
        <v>258</v>
      </c>
      <c r="H188" s="282">
        <v>28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43</v>
      </c>
      <c r="O188" s="87"/>
      <c r="P188" s="225">
        <f>O188*H188</f>
        <v>0</v>
      </c>
      <c r="Q188" s="225">
        <v>1.0000000000000001E-05</v>
      </c>
      <c r="R188" s="225">
        <f>Q188*H188</f>
        <v>0.00028000000000000003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1033</v>
      </c>
      <c r="AT188" s="227" t="s">
        <v>300</v>
      </c>
      <c r="AU188" s="227" t="s">
        <v>81</v>
      </c>
      <c r="AY188" s="20" t="s">
        <v>214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79</v>
      </c>
      <c r="BK188" s="228">
        <f>ROUND(I188*H188,2)</f>
        <v>0</v>
      </c>
      <c r="BL188" s="20" t="s">
        <v>1033</v>
      </c>
      <c r="BM188" s="227" t="s">
        <v>3778</v>
      </c>
    </row>
    <row r="189" s="2" customFormat="1" ht="16.5" customHeight="1">
      <c r="A189" s="41"/>
      <c r="B189" s="42"/>
      <c r="C189" s="278" t="s">
        <v>618</v>
      </c>
      <c r="D189" s="278" t="s">
        <v>300</v>
      </c>
      <c r="E189" s="279" t="s">
        <v>3678</v>
      </c>
      <c r="F189" s="280" t="s">
        <v>3679</v>
      </c>
      <c r="G189" s="281" t="s">
        <v>3680</v>
      </c>
      <c r="H189" s="282">
        <v>0.5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43</v>
      </c>
      <c r="O189" s="87"/>
      <c r="P189" s="225">
        <f>O189*H189</f>
        <v>0</v>
      </c>
      <c r="Q189" s="225">
        <v>0.00012</v>
      </c>
      <c r="R189" s="225">
        <f>Q189*H189</f>
        <v>6.0000000000000002E-05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1033</v>
      </c>
      <c r="AT189" s="227" t="s">
        <v>300</v>
      </c>
      <c r="AU189" s="227" t="s">
        <v>81</v>
      </c>
      <c r="AY189" s="20" t="s">
        <v>214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79</v>
      </c>
      <c r="BK189" s="228">
        <f>ROUND(I189*H189,2)</f>
        <v>0</v>
      </c>
      <c r="BL189" s="20" t="s">
        <v>1033</v>
      </c>
      <c r="BM189" s="227" t="s">
        <v>3779</v>
      </c>
    </row>
    <row r="190" s="2" customFormat="1" ht="16.5" customHeight="1">
      <c r="A190" s="41"/>
      <c r="B190" s="42"/>
      <c r="C190" s="278" t="s">
        <v>623</v>
      </c>
      <c r="D190" s="278" t="s">
        <v>300</v>
      </c>
      <c r="E190" s="279" t="s">
        <v>3682</v>
      </c>
      <c r="F190" s="280" t="s">
        <v>3683</v>
      </c>
      <c r="G190" s="281" t="s">
        <v>3680</v>
      </c>
      <c r="H190" s="282">
        <v>0.5</v>
      </c>
      <c r="I190" s="283"/>
      <c r="J190" s="284">
        <f>ROUND(I190*H190,2)</f>
        <v>0</v>
      </c>
      <c r="K190" s="280" t="s">
        <v>19</v>
      </c>
      <c r="L190" s="285"/>
      <c r="M190" s="286" t="s">
        <v>19</v>
      </c>
      <c r="N190" s="287" t="s">
        <v>43</v>
      </c>
      <c r="O190" s="87"/>
      <c r="P190" s="225">
        <f>O190*H190</f>
        <v>0</v>
      </c>
      <c r="Q190" s="225">
        <v>0.00019000000000000001</v>
      </c>
      <c r="R190" s="225">
        <f>Q190*H190</f>
        <v>9.5000000000000005E-05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1033</v>
      </c>
      <c r="AT190" s="227" t="s">
        <v>300</v>
      </c>
      <c r="AU190" s="227" t="s">
        <v>81</v>
      </c>
      <c r="AY190" s="20" t="s">
        <v>214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79</v>
      </c>
      <c r="BK190" s="228">
        <f>ROUND(I190*H190,2)</f>
        <v>0</v>
      </c>
      <c r="BL190" s="20" t="s">
        <v>1033</v>
      </c>
      <c r="BM190" s="227" t="s">
        <v>3780</v>
      </c>
    </row>
    <row r="191" s="12" customFormat="1" ht="22.8" customHeight="1">
      <c r="A191" s="12"/>
      <c r="B191" s="200"/>
      <c r="C191" s="201"/>
      <c r="D191" s="202" t="s">
        <v>71</v>
      </c>
      <c r="E191" s="214" t="s">
        <v>3781</v>
      </c>
      <c r="F191" s="214" t="s">
        <v>3782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SUM(P192:P206)</f>
        <v>0</v>
      </c>
      <c r="Q191" s="208"/>
      <c r="R191" s="209">
        <f>SUM(R192:R206)</f>
        <v>0</v>
      </c>
      <c r="S191" s="208"/>
      <c r="T191" s="210">
        <f>SUM(T192:T206)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79</v>
      </c>
      <c r="AT191" s="212" t="s">
        <v>71</v>
      </c>
      <c r="AU191" s="212" t="s">
        <v>79</v>
      </c>
      <c r="AY191" s="211" t="s">
        <v>214</v>
      </c>
      <c r="BK191" s="213">
        <f>SUM(BK192:BK206)</f>
        <v>0</v>
      </c>
    </row>
    <row r="192" s="2" customFormat="1" ht="16.5" customHeight="1">
      <c r="A192" s="41"/>
      <c r="B192" s="42"/>
      <c r="C192" s="216" t="s">
        <v>628</v>
      </c>
      <c r="D192" s="216" t="s">
        <v>216</v>
      </c>
      <c r="E192" s="217" t="s">
        <v>3783</v>
      </c>
      <c r="F192" s="218" t="s">
        <v>3784</v>
      </c>
      <c r="G192" s="219" t="s">
        <v>258</v>
      </c>
      <c r="H192" s="220">
        <v>500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683</v>
      </c>
      <c r="AT192" s="227" t="s">
        <v>216</v>
      </c>
      <c r="AU192" s="227" t="s">
        <v>81</v>
      </c>
      <c r="AY192" s="20" t="s">
        <v>214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79</v>
      </c>
      <c r="BK192" s="228">
        <f>ROUND(I192*H192,2)</f>
        <v>0</v>
      </c>
      <c r="BL192" s="20" t="s">
        <v>683</v>
      </c>
      <c r="BM192" s="227" t="s">
        <v>3785</v>
      </c>
    </row>
    <row r="193" s="13" customFormat="1">
      <c r="A193" s="13"/>
      <c r="B193" s="234"/>
      <c r="C193" s="235"/>
      <c r="D193" s="236" t="s">
        <v>225</v>
      </c>
      <c r="E193" s="237" t="s">
        <v>19</v>
      </c>
      <c r="F193" s="238" t="s">
        <v>3786</v>
      </c>
      <c r="G193" s="235"/>
      <c r="H193" s="239">
        <v>500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225</v>
      </c>
      <c r="AU193" s="245" t="s">
        <v>81</v>
      </c>
      <c r="AV193" s="13" t="s">
        <v>81</v>
      </c>
      <c r="AW193" s="13" t="s">
        <v>33</v>
      </c>
      <c r="AX193" s="13" t="s">
        <v>79</v>
      </c>
      <c r="AY193" s="245" t="s">
        <v>214</v>
      </c>
    </row>
    <row r="194" s="2" customFormat="1" ht="16.5" customHeight="1">
      <c r="A194" s="41"/>
      <c r="B194" s="42"/>
      <c r="C194" s="278" t="s">
        <v>635</v>
      </c>
      <c r="D194" s="278" t="s">
        <v>300</v>
      </c>
      <c r="E194" s="279" t="s">
        <v>3787</v>
      </c>
      <c r="F194" s="280" t="s">
        <v>3788</v>
      </c>
      <c r="G194" s="281" t="s">
        <v>258</v>
      </c>
      <c r="H194" s="282">
        <v>500</v>
      </c>
      <c r="I194" s="283"/>
      <c r="J194" s="284">
        <f>ROUND(I194*H194,2)</f>
        <v>0</v>
      </c>
      <c r="K194" s="280" t="s">
        <v>19</v>
      </c>
      <c r="L194" s="285"/>
      <c r="M194" s="286" t="s">
        <v>19</v>
      </c>
      <c r="N194" s="287" t="s">
        <v>43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461</v>
      </c>
      <c r="AT194" s="227" t="s">
        <v>300</v>
      </c>
      <c r="AU194" s="227" t="s">
        <v>81</v>
      </c>
      <c r="AY194" s="20" t="s">
        <v>214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79</v>
      </c>
      <c r="BK194" s="228">
        <f>ROUND(I194*H194,2)</f>
        <v>0</v>
      </c>
      <c r="BL194" s="20" t="s">
        <v>338</v>
      </c>
      <c r="BM194" s="227" t="s">
        <v>3789</v>
      </c>
    </row>
    <row r="195" s="13" customFormat="1">
      <c r="A195" s="13"/>
      <c r="B195" s="234"/>
      <c r="C195" s="235"/>
      <c r="D195" s="236" t="s">
        <v>225</v>
      </c>
      <c r="E195" s="237" t="s">
        <v>19</v>
      </c>
      <c r="F195" s="238" t="s">
        <v>3786</v>
      </c>
      <c r="G195" s="235"/>
      <c r="H195" s="239">
        <v>500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225</v>
      </c>
      <c r="AU195" s="245" t="s">
        <v>81</v>
      </c>
      <c r="AV195" s="13" t="s">
        <v>81</v>
      </c>
      <c r="AW195" s="13" t="s">
        <v>33</v>
      </c>
      <c r="AX195" s="13" t="s">
        <v>79</v>
      </c>
      <c r="AY195" s="245" t="s">
        <v>214</v>
      </c>
    </row>
    <row r="196" s="2" customFormat="1" ht="16.5" customHeight="1">
      <c r="A196" s="41"/>
      <c r="B196" s="42"/>
      <c r="C196" s="278" t="s">
        <v>640</v>
      </c>
      <c r="D196" s="278" t="s">
        <v>300</v>
      </c>
      <c r="E196" s="279" t="s">
        <v>3790</v>
      </c>
      <c r="F196" s="280" t="s">
        <v>3791</v>
      </c>
      <c r="G196" s="281" t="s">
        <v>258</v>
      </c>
      <c r="H196" s="282">
        <v>500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461</v>
      </c>
      <c r="AT196" s="227" t="s">
        <v>300</v>
      </c>
      <c r="AU196" s="227" t="s">
        <v>81</v>
      </c>
      <c r="AY196" s="20" t="s">
        <v>214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79</v>
      </c>
      <c r="BK196" s="228">
        <f>ROUND(I196*H196,2)</f>
        <v>0</v>
      </c>
      <c r="BL196" s="20" t="s">
        <v>338</v>
      </c>
      <c r="BM196" s="227" t="s">
        <v>3792</v>
      </c>
    </row>
    <row r="197" s="2" customFormat="1" ht="16.5" customHeight="1">
      <c r="A197" s="41"/>
      <c r="B197" s="42"/>
      <c r="C197" s="278" t="s">
        <v>646</v>
      </c>
      <c r="D197" s="278" t="s">
        <v>300</v>
      </c>
      <c r="E197" s="279" t="s">
        <v>3793</v>
      </c>
      <c r="F197" s="280" t="s">
        <v>3794</v>
      </c>
      <c r="G197" s="281" t="s">
        <v>258</v>
      </c>
      <c r="H197" s="282">
        <v>500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461</v>
      </c>
      <c r="AT197" s="227" t="s">
        <v>300</v>
      </c>
      <c r="AU197" s="227" t="s">
        <v>81</v>
      </c>
      <c r="AY197" s="20" t="s">
        <v>214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79</v>
      </c>
      <c r="BK197" s="228">
        <f>ROUND(I197*H197,2)</f>
        <v>0</v>
      </c>
      <c r="BL197" s="20" t="s">
        <v>338</v>
      </c>
      <c r="BM197" s="227" t="s">
        <v>3795</v>
      </c>
    </row>
    <row r="198" s="2" customFormat="1" ht="16.5" customHeight="1">
      <c r="A198" s="41"/>
      <c r="B198" s="42"/>
      <c r="C198" s="216" t="s">
        <v>651</v>
      </c>
      <c r="D198" s="216" t="s">
        <v>216</v>
      </c>
      <c r="E198" s="217" t="s">
        <v>3796</v>
      </c>
      <c r="F198" s="218" t="s">
        <v>3797</v>
      </c>
      <c r="G198" s="219" t="s">
        <v>274</v>
      </c>
      <c r="H198" s="220">
        <v>145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338</v>
      </c>
      <c r="AT198" s="227" t="s">
        <v>216</v>
      </c>
      <c r="AU198" s="227" t="s">
        <v>81</v>
      </c>
      <c r="AY198" s="20" t="s">
        <v>214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79</v>
      </c>
      <c r="BK198" s="228">
        <f>ROUND(I198*H198,2)</f>
        <v>0</v>
      </c>
      <c r="BL198" s="20" t="s">
        <v>338</v>
      </c>
      <c r="BM198" s="227" t="s">
        <v>3798</v>
      </c>
    </row>
    <row r="199" s="2" customFormat="1" ht="16.5" customHeight="1">
      <c r="A199" s="41"/>
      <c r="B199" s="42"/>
      <c r="C199" s="278" t="s">
        <v>657</v>
      </c>
      <c r="D199" s="278" t="s">
        <v>300</v>
      </c>
      <c r="E199" s="279" t="s">
        <v>3799</v>
      </c>
      <c r="F199" s="280" t="s">
        <v>3800</v>
      </c>
      <c r="G199" s="281" t="s">
        <v>258</v>
      </c>
      <c r="H199" s="282">
        <v>55</v>
      </c>
      <c r="I199" s="283"/>
      <c r="J199" s="284">
        <f>ROUND(I199*H199,2)</f>
        <v>0</v>
      </c>
      <c r="K199" s="280" t="s">
        <v>19</v>
      </c>
      <c r="L199" s="285"/>
      <c r="M199" s="286" t="s">
        <v>19</v>
      </c>
      <c r="N199" s="287" t="s">
        <v>43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2623</v>
      </c>
      <c r="AT199" s="227" t="s">
        <v>300</v>
      </c>
      <c r="AU199" s="227" t="s">
        <v>81</v>
      </c>
      <c r="AY199" s="20" t="s">
        <v>214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79</v>
      </c>
      <c r="BK199" s="228">
        <f>ROUND(I199*H199,2)</f>
        <v>0</v>
      </c>
      <c r="BL199" s="20" t="s">
        <v>683</v>
      </c>
      <c r="BM199" s="227" t="s">
        <v>3801</v>
      </c>
    </row>
    <row r="200" s="13" customFormat="1">
      <c r="A200" s="13"/>
      <c r="B200" s="234"/>
      <c r="C200" s="235"/>
      <c r="D200" s="236" t="s">
        <v>225</v>
      </c>
      <c r="E200" s="237" t="s">
        <v>19</v>
      </c>
      <c r="F200" s="238" t="s">
        <v>3802</v>
      </c>
      <c r="G200" s="235"/>
      <c r="H200" s="239">
        <v>55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225</v>
      </c>
      <c r="AU200" s="245" t="s">
        <v>81</v>
      </c>
      <c r="AV200" s="13" t="s">
        <v>81</v>
      </c>
      <c r="AW200" s="13" t="s">
        <v>33</v>
      </c>
      <c r="AX200" s="13" t="s">
        <v>79</v>
      </c>
      <c r="AY200" s="245" t="s">
        <v>214</v>
      </c>
    </row>
    <row r="201" s="2" customFormat="1" ht="16.5" customHeight="1">
      <c r="A201" s="41"/>
      <c r="B201" s="42"/>
      <c r="C201" s="278" t="s">
        <v>662</v>
      </c>
      <c r="D201" s="278" t="s">
        <v>300</v>
      </c>
      <c r="E201" s="279" t="s">
        <v>3803</v>
      </c>
      <c r="F201" s="280" t="s">
        <v>3804</v>
      </c>
      <c r="G201" s="281" t="s">
        <v>258</v>
      </c>
      <c r="H201" s="282">
        <v>60</v>
      </c>
      <c r="I201" s="283"/>
      <c r="J201" s="284">
        <f>ROUND(I201*H201,2)</f>
        <v>0</v>
      </c>
      <c r="K201" s="280" t="s">
        <v>19</v>
      </c>
      <c r="L201" s="285"/>
      <c r="M201" s="286" t="s">
        <v>19</v>
      </c>
      <c r="N201" s="287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2623</v>
      </c>
      <c r="AT201" s="227" t="s">
        <v>300</v>
      </c>
      <c r="AU201" s="227" t="s">
        <v>81</v>
      </c>
      <c r="AY201" s="20" t="s">
        <v>214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79</v>
      </c>
      <c r="BK201" s="228">
        <f>ROUND(I201*H201,2)</f>
        <v>0</v>
      </c>
      <c r="BL201" s="20" t="s">
        <v>683</v>
      </c>
      <c r="BM201" s="227" t="s">
        <v>3805</v>
      </c>
    </row>
    <row r="202" s="13" customFormat="1">
      <c r="A202" s="13"/>
      <c r="B202" s="234"/>
      <c r="C202" s="235"/>
      <c r="D202" s="236" t="s">
        <v>225</v>
      </c>
      <c r="E202" s="237" t="s">
        <v>19</v>
      </c>
      <c r="F202" s="238" t="s">
        <v>3743</v>
      </c>
      <c r="G202" s="235"/>
      <c r="H202" s="239">
        <v>60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225</v>
      </c>
      <c r="AU202" s="245" t="s">
        <v>81</v>
      </c>
      <c r="AV202" s="13" t="s">
        <v>81</v>
      </c>
      <c r="AW202" s="13" t="s">
        <v>33</v>
      </c>
      <c r="AX202" s="13" t="s">
        <v>79</v>
      </c>
      <c r="AY202" s="245" t="s">
        <v>214</v>
      </c>
    </row>
    <row r="203" s="2" customFormat="1" ht="21.75" customHeight="1">
      <c r="A203" s="41"/>
      <c r="B203" s="42"/>
      <c r="C203" s="278" t="s">
        <v>418</v>
      </c>
      <c r="D203" s="278" t="s">
        <v>300</v>
      </c>
      <c r="E203" s="279" t="s">
        <v>3806</v>
      </c>
      <c r="F203" s="280" t="s">
        <v>3807</v>
      </c>
      <c r="G203" s="281" t="s">
        <v>258</v>
      </c>
      <c r="H203" s="282">
        <v>30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43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2623</v>
      </c>
      <c r="AT203" s="227" t="s">
        <v>300</v>
      </c>
      <c r="AU203" s="227" t="s">
        <v>81</v>
      </c>
      <c r="AY203" s="20" t="s">
        <v>214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79</v>
      </c>
      <c r="BK203" s="228">
        <f>ROUND(I203*H203,2)</f>
        <v>0</v>
      </c>
      <c r="BL203" s="20" t="s">
        <v>683</v>
      </c>
      <c r="BM203" s="227" t="s">
        <v>3808</v>
      </c>
    </row>
    <row r="204" s="13" customFormat="1">
      <c r="A204" s="13"/>
      <c r="B204" s="234"/>
      <c r="C204" s="235"/>
      <c r="D204" s="236" t="s">
        <v>225</v>
      </c>
      <c r="E204" s="237" t="s">
        <v>19</v>
      </c>
      <c r="F204" s="238" t="s">
        <v>3715</v>
      </c>
      <c r="G204" s="235"/>
      <c r="H204" s="239">
        <v>30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225</v>
      </c>
      <c r="AU204" s="245" t="s">
        <v>81</v>
      </c>
      <c r="AV204" s="13" t="s">
        <v>81</v>
      </c>
      <c r="AW204" s="13" t="s">
        <v>33</v>
      </c>
      <c r="AX204" s="13" t="s">
        <v>79</v>
      </c>
      <c r="AY204" s="245" t="s">
        <v>214</v>
      </c>
    </row>
    <row r="205" s="2" customFormat="1" ht="16.5" customHeight="1">
      <c r="A205" s="41"/>
      <c r="B205" s="42"/>
      <c r="C205" s="278" t="s">
        <v>676</v>
      </c>
      <c r="D205" s="278" t="s">
        <v>300</v>
      </c>
      <c r="E205" s="279" t="s">
        <v>3809</v>
      </c>
      <c r="F205" s="280" t="s">
        <v>3810</v>
      </c>
      <c r="G205" s="281" t="s">
        <v>2082</v>
      </c>
      <c r="H205" s="282">
        <v>1</v>
      </c>
      <c r="I205" s="283"/>
      <c r="J205" s="284">
        <f>ROUND(I205*H205,2)</f>
        <v>0</v>
      </c>
      <c r="K205" s="280" t="s">
        <v>19</v>
      </c>
      <c r="L205" s="285"/>
      <c r="M205" s="286" t="s">
        <v>19</v>
      </c>
      <c r="N205" s="287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1033</v>
      </c>
      <c r="AT205" s="227" t="s">
        <v>300</v>
      </c>
      <c r="AU205" s="227" t="s">
        <v>81</v>
      </c>
      <c r="AY205" s="20" t="s">
        <v>214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79</v>
      </c>
      <c r="BK205" s="228">
        <f>ROUND(I205*H205,2)</f>
        <v>0</v>
      </c>
      <c r="BL205" s="20" t="s">
        <v>1033</v>
      </c>
      <c r="BM205" s="227" t="s">
        <v>3811</v>
      </c>
    </row>
    <row r="206" s="2" customFormat="1" ht="16.5" customHeight="1">
      <c r="A206" s="41"/>
      <c r="B206" s="42"/>
      <c r="C206" s="278" t="s">
        <v>441</v>
      </c>
      <c r="D206" s="278" t="s">
        <v>300</v>
      </c>
      <c r="E206" s="279" t="s">
        <v>3812</v>
      </c>
      <c r="F206" s="280" t="s">
        <v>3813</v>
      </c>
      <c r="G206" s="281" t="s">
        <v>2082</v>
      </c>
      <c r="H206" s="282">
        <v>1</v>
      </c>
      <c r="I206" s="283"/>
      <c r="J206" s="284">
        <f>ROUND(I206*H206,2)</f>
        <v>0</v>
      </c>
      <c r="K206" s="280" t="s">
        <v>19</v>
      </c>
      <c r="L206" s="285"/>
      <c r="M206" s="286" t="s">
        <v>19</v>
      </c>
      <c r="N206" s="287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1033</v>
      </c>
      <c r="AT206" s="227" t="s">
        <v>300</v>
      </c>
      <c r="AU206" s="227" t="s">
        <v>81</v>
      </c>
      <c r="AY206" s="20" t="s">
        <v>214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79</v>
      </c>
      <c r="BK206" s="228">
        <f>ROUND(I206*H206,2)</f>
        <v>0</v>
      </c>
      <c r="BL206" s="20" t="s">
        <v>1033</v>
      </c>
      <c r="BM206" s="227" t="s">
        <v>3814</v>
      </c>
    </row>
    <row r="207" s="12" customFormat="1" ht="22.8" customHeight="1">
      <c r="A207" s="12"/>
      <c r="B207" s="200"/>
      <c r="C207" s="201"/>
      <c r="D207" s="202" t="s">
        <v>71</v>
      </c>
      <c r="E207" s="214" t="s">
        <v>3815</v>
      </c>
      <c r="F207" s="214" t="s">
        <v>3816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SUM(P208:P220)</f>
        <v>0</v>
      </c>
      <c r="Q207" s="208"/>
      <c r="R207" s="209">
        <f>SUM(R208:R220)</f>
        <v>0.012799999999999999</v>
      </c>
      <c r="S207" s="208"/>
      <c r="T207" s="210">
        <f>SUM(T208:T220)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79</v>
      </c>
      <c r="AT207" s="212" t="s">
        <v>71</v>
      </c>
      <c r="AU207" s="212" t="s">
        <v>79</v>
      </c>
      <c r="AY207" s="211" t="s">
        <v>214</v>
      </c>
      <c r="BK207" s="213">
        <f>SUM(BK208:BK220)</f>
        <v>0</v>
      </c>
    </row>
    <row r="208" s="2" customFormat="1" ht="24.15" customHeight="1">
      <c r="A208" s="41"/>
      <c r="B208" s="42"/>
      <c r="C208" s="216" t="s">
        <v>683</v>
      </c>
      <c r="D208" s="216" t="s">
        <v>216</v>
      </c>
      <c r="E208" s="217" t="s">
        <v>3817</v>
      </c>
      <c r="F208" s="218" t="s">
        <v>3818</v>
      </c>
      <c r="G208" s="219" t="s">
        <v>258</v>
      </c>
      <c r="H208" s="220">
        <v>36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79</v>
      </c>
      <c r="AT208" s="227" t="s">
        <v>216</v>
      </c>
      <c r="AU208" s="227" t="s">
        <v>81</v>
      </c>
      <c r="AY208" s="20" t="s">
        <v>214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79</v>
      </c>
      <c r="BK208" s="228">
        <f>ROUND(I208*H208,2)</f>
        <v>0</v>
      </c>
      <c r="BL208" s="20" t="s">
        <v>79</v>
      </c>
      <c r="BM208" s="227" t="s">
        <v>3819</v>
      </c>
    </row>
    <row r="209" s="13" customFormat="1">
      <c r="A209" s="13"/>
      <c r="B209" s="234"/>
      <c r="C209" s="235"/>
      <c r="D209" s="236" t="s">
        <v>225</v>
      </c>
      <c r="E209" s="237" t="s">
        <v>19</v>
      </c>
      <c r="F209" s="238" t="s">
        <v>3820</v>
      </c>
      <c r="G209" s="235"/>
      <c r="H209" s="239">
        <v>36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225</v>
      </c>
      <c r="AU209" s="245" t="s">
        <v>81</v>
      </c>
      <c r="AV209" s="13" t="s">
        <v>81</v>
      </c>
      <c r="AW209" s="13" t="s">
        <v>33</v>
      </c>
      <c r="AX209" s="13" t="s">
        <v>79</v>
      </c>
      <c r="AY209" s="245" t="s">
        <v>214</v>
      </c>
    </row>
    <row r="210" s="2" customFormat="1" ht="16.5" customHeight="1">
      <c r="A210" s="41"/>
      <c r="B210" s="42"/>
      <c r="C210" s="278" t="s">
        <v>687</v>
      </c>
      <c r="D210" s="278" t="s">
        <v>300</v>
      </c>
      <c r="E210" s="279" t="s">
        <v>3821</v>
      </c>
      <c r="F210" s="280" t="s">
        <v>3822</v>
      </c>
      <c r="G210" s="281" t="s">
        <v>258</v>
      </c>
      <c r="H210" s="282">
        <v>36</v>
      </c>
      <c r="I210" s="283"/>
      <c r="J210" s="284">
        <f>ROUND(I210*H210,2)</f>
        <v>0</v>
      </c>
      <c r="K210" s="280" t="s">
        <v>19</v>
      </c>
      <c r="L210" s="285"/>
      <c r="M210" s="286" t="s">
        <v>19</v>
      </c>
      <c r="N210" s="287" t="s">
        <v>43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461</v>
      </c>
      <c r="AT210" s="227" t="s">
        <v>300</v>
      </c>
      <c r="AU210" s="227" t="s">
        <v>81</v>
      </c>
      <c r="AY210" s="20" t="s">
        <v>214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79</v>
      </c>
      <c r="BK210" s="228">
        <f>ROUND(I210*H210,2)</f>
        <v>0</v>
      </c>
      <c r="BL210" s="20" t="s">
        <v>338</v>
      </c>
      <c r="BM210" s="227" t="s">
        <v>3823</v>
      </c>
    </row>
    <row r="211" s="13" customFormat="1">
      <c r="A211" s="13"/>
      <c r="B211" s="234"/>
      <c r="C211" s="235"/>
      <c r="D211" s="236" t="s">
        <v>225</v>
      </c>
      <c r="E211" s="237" t="s">
        <v>19</v>
      </c>
      <c r="F211" s="238" t="s">
        <v>3820</v>
      </c>
      <c r="G211" s="235"/>
      <c r="H211" s="239">
        <v>36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225</v>
      </c>
      <c r="AU211" s="245" t="s">
        <v>81</v>
      </c>
      <c r="AV211" s="13" t="s">
        <v>81</v>
      </c>
      <c r="AW211" s="13" t="s">
        <v>33</v>
      </c>
      <c r="AX211" s="13" t="s">
        <v>79</v>
      </c>
      <c r="AY211" s="245" t="s">
        <v>214</v>
      </c>
    </row>
    <row r="212" s="2" customFormat="1" ht="24.15" customHeight="1">
      <c r="A212" s="41"/>
      <c r="B212" s="42"/>
      <c r="C212" s="216" t="s">
        <v>691</v>
      </c>
      <c r="D212" s="216" t="s">
        <v>216</v>
      </c>
      <c r="E212" s="217" t="s">
        <v>3824</v>
      </c>
      <c r="F212" s="218" t="s">
        <v>3825</v>
      </c>
      <c r="G212" s="219" t="s">
        <v>274</v>
      </c>
      <c r="H212" s="220">
        <v>200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338</v>
      </c>
      <c r="AT212" s="227" t="s">
        <v>216</v>
      </c>
      <c r="AU212" s="227" t="s">
        <v>81</v>
      </c>
      <c r="AY212" s="20" t="s">
        <v>214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79</v>
      </c>
      <c r="BK212" s="228">
        <f>ROUND(I212*H212,2)</f>
        <v>0</v>
      </c>
      <c r="BL212" s="20" t="s">
        <v>338</v>
      </c>
      <c r="BM212" s="227" t="s">
        <v>3826</v>
      </c>
    </row>
    <row r="213" s="2" customFormat="1" ht="16.5" customHeight="1">
      <c r="A213" s="41"/>
      <c r="B213" s="42"/>
      <c r="C213" s="278" t="s">
        <v>695</v>
      </c>
      <c r="D213" s="278" t="s">
        <v>300</v>
      </c>
      <c r="E213" s="279" t="s">
        <v>3827</v>
      </c>
      <c r="F213" s="280" t="s">
        <v>3828</v>
      </c>
      <c r="G213" s="281" t="s">
        <v>274</v>
      </c>
      <c r="H213" s="282">
        <v>50</v>
      </c>
      <c r="I213" s="283"/>
      <c r="J213" s="284">
        <f>ROUND(I213*H213,2)</f>
        <v>0</v>
      </c>
      <c r="K213" s="280" t="s">
        <v>19</v>
      </c>
      <c r="L213" s="285"/>
      <c r="M213" s="286" t="s">
        <v>19</v>
      </c>
      <c r="N213" s="287" t="s">
        <v>43</v>
      </c>
      <c r="O213" s="87"/>
      <c r="P213" s="225">
        <f>O213*H213</f>
        <v>0</v>
      </c>
      <c r="Q213" s="225">
        <v>6.9999999999999994E-05</v>
      </c>
      <c r="R213" s="225">
        <f>Q213*H213</f>
        <v>0.0034999999999999996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2623</v>
      </c>
      <c r="AT213" s="227" t="s">
        <v>300</v>
      </c>
      <c r="AU213" s="227" t="s">
        <v>81</v>
      </c>
      <c r="AY213" s="20" t="s">
        <v>214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79</v>
      </c>
      <c r="BK213" s="228">
        <f>ROUND(I213*H213,2)</f>
        <v>0</v>
      </c>
      <c r="BL213" s="20" t="s">
        <v>683</v>
      </c>
      <c r="BM213" s="227" t="s">
        <v>3829</v>
      </c>
    </row>
    <row r="214" s="2" customFormat="1" ht="16.5" customHeight="1">
      <c r="A214" s="41"/>
      <c r="B214" s="42"/>
      <c r="C214" s="278" t="s">
        <v>699</v>
      </c>
      <c r="D214" s="278" t="s">
        <v>300</v>
      </c>
      <c r="E214" s="279" t="s">
        <v>3830</v>
      </c>
      <c r="F214" s="280" t="s">
        <v>3831</v>
      </c>
      <c r="G214" s="281" t="s">
        <v>274</v>
      </c>
      <c r="H214" s="282">
        <v>150</v>
      </c>
      <c r="I214" s="283"/>
      <c r="J214" s="284">
        <f>ROUND(I214*H214,2)</f>
        <v>0</v>
      </c>
      <c r="K214" s="280" t="s">
        <v>19</v>
      </c>
      <c r="L214" s="285"/>
      <c r="M214" s="286" t="s">
        <v>19</v>
      </c>
      <c r="N214" s="287" t="s">
        <v>43</v>
      </c>
      <c r="O214" s="87"/>
      <c r="P214" s="225">
        <f>O214*H214</f>
        <v>0</v>
      </c>
      <c r="Q214" s="225">
        <v>5.0000000000000002E-05</v>
      </c>
      <c r="R214" s="225">
        <f>Q214*H214</f>
        <v>0.0075000000000000006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2623</v>
      </c>
      <c r="AT214" s="227" t="s">
        <v>300</v>
      </c>
      <c r="AU214" s="227" t="s">
        <v>81</v>
      </c>
      <c r="AY214" s="20" t="s">
        <v>214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79</v>
      </c>
      <c r="BK214" s="228">
        <f>ROUND(I214*H214,2)</f>
        <v>0</v>
      </c>
      <c r="BL214" s="20" t="s">
        <v>683</v>
      </c>
      <c r="BM214" s="227" t="s">
        <v>3832</v>
      </c>
    </row>
    <row r="215" s="2" customFormat="1" ht="24.15" customHeight="1">
      <c r="A215" s="41"/>
      <c r="B215" s="42"/>
      <c r="C215" s="216" t="s">
        <v>705</v>
      </c>
      <c r="D215" s="216" t="s">
        <v>216</v>
      </c>
      <c r="E215" s="217" t="s">
        <v>3833</v>
      </c>
      <c r="F215" s="218" t="s">
        <v>3834</v>
      </c>
      <c r="G215" s="219" t="s">
        <v>258</v>
      </c>
      <c r="H215" s="220">
        <v>60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338</v>
      </c>
      <c r="AT215" s="227" t="s">
        <v>216</v>
      </c>
      <c r="AU215" s="227" t="s">
        <v>81</v>
      </c>
      <c r="AY215" s="20" t="s">
        <v>214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79</v>
      </c>
      <c r="BK215" s="228">
        <f>ROUND(I215*H215,2)</f>
        <v>0</v>
      </c>
      <c r="BL215" s="20" t="s">
        <v>338</v>
      </c>
      <c r="BM215" s="227" t="s">
        <v>3835</v>
      </c>
    </row>
    <row r="216" s="13" customFormat="1">
      <c r="A216" s="13"/>
      <c r="B216" s="234"/>
      <c r="C216" s="235"/>
      <c r="D216" s="236" t="s">
        <v>225</v>
      </c>
      <c r="E216" s="237" t="s">
        <v>19</v>
      </c>
      <c r="F216" s="238" t="s">
        <v>3743</v>
      </c>
      <c r="G216" s="235"/>
      <c r="H216" s="239">
        <v>60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225</v>
      </c>
      <c r="AU216" s="245" t="s">
        <v>81</v>
      </c>
      <c r="AV216" s="13" t="s">
        <v>81</v>
      </c>
      <c r="AW216" s="13" t="s">
        <v>33</v>
      </c>
      <c r="AX216" s="13" t="s">
        <v>79</v>
      </c>
      <c r="AY216" s="245" t="s">
        <v>214</v>
      </c>
    </row>
    <row r="217" s="2" customFormat="1" ht="16.5" customHeight="1">
      <c r="A217" s="41"/>
      <c r="B217" s="42"/>
      <c r="C217" s="278" t="s">
        <v>712</v>
      </c>
      <c r="D217" s="278" t="s">
        <v>300</v>
      </c>
      <c r="E217" s="279" t="s">
        <v>3836</v>
      </c>
      <c r="F217" s="280" t="s">
        <v>3837</v>
      </c>
      <c r="G217" s="281" t="s">
        <v>258</v>
      </c>
      <c r="H217" s="282">
        <v>30</v>
      </c>
      <c r="I217" s="283"/>
      <c r="J217" s="284">
        <f>ROUND(I217*H217,2)</f>
        <v>0</v>
      </c>
      <c r="K217" s="280" t="s">
        <v>19</v>
      </c>
      <c r="L217" s="285"/>
      <c r="M217" s="286" t="s">
        <v>19</v>
      </c>
      <c r="N217" s="287" t="s">
        <v>43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461</v>
      </c>
      <c r="AT217" s="227" t="s">
        <v>300</v>
      </c>
      <c r="AU217" s="227" t="s">
        <v>81</v>
      </c>
      <c r="AY217" s="20" t="s">
        <v>214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79</v>
      </c>
      <c r="BK217" s="228">
        <f>ROUND(I217*H217,2)</f>
        <v>0</v>
      </c>
      <c r="BL217" s="20" t="s">
        <v>338</v>
      </c>
      <c r="BM217" s="227" t="s">
        <v>3838</v>
      </c>
    </row>
    <row r="218" s="13" customFormat="1">
      <c r="A218" s="13"/>
      <c r="B218" s="234"/>
      <c r="C218" s="235"/>
      <c r="D218" s="236" t="s">
        <v>225</v>
      </c>
      <c r="E218" s="237" t="s">
        <v>19</v>
      </c>
      <c r="F218" s="238" t="s">
        <v>3715</v>
      </c>
      <c r="G218" s="235"/>
      <c r="H218" s="239">
        <v>30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225</v>
      </c>
      <c r="AU218" s="245" t="s">
        <v>81</v>
      </c>
      <c r="AV218" s="13" t="s">
        <v>81</v>
      </c>
      <c r="AW218" s="13" t="s">
        <v>33</v>
      </c>
      <c r="AX218" s="13" t="s">
        <v>79</v>
      </c>
      <c r="AY218" s="245" t="s">
        <v>214</v>
      </c>
    </row>
    <row r="219" s="2" customFormat="1" ht="16.5" customHeight="1">
      <c r="A219" s="41"/>
      <c r="B219" s="42"/>
      <c r="C219" s="278" t="s">
        <v>720</v>
      </c>
      <c r="D219" s="278" t="s">
        <v>300</v>
      </c>
      <c r="E219" s="279" t="s">
        <v>3839</v>
      </c>
      <c r="F219" s="280" t="s">
        <v>3840</v>
      </c>
      <c r="G219" s="281" t="s">
        <v>258</v>
      </c>
      <c r="H219" s="282">
        <v>30</v>
      </c>
      <c r="I219" s="283"/>
      <c r="J219" s="284">
        <f>ROUND(I219*H219,2)</f>
        <v>0</v>
      </c>
      <c r="K219" s="280" t="s">
        <v>19</v>
      </c>
      <c r="L219" s="285"/>
      <c r="M219" s="286" t="s">
        <v>19</v>
      </c>
      <c r="N219" s="287" t="s">
        <v>43</v>
      </c>
      <c r="O219" s="87"/>
      <c r="P219" s="225">
        <f>O219*H219</f>
        <v>0</v>
      </c>
      <c r="Q219" s="225">
        <v>6.0000000000000002E-05</v>
      </c>
      <c r="R219" s="225">
        <f>Q219*H219</f>
        <v>0.0018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461</v>
      </c>
      <c r="AT219" s="227" t="s">
        <v>300</v>
      </c>
      <c r="AU219" s="227" t="s">
        <v>81</v>
      </c>
      <c r="AY219" s="20" t="s">
        <v>214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79</v>
      </c>
      <c r="BK219" s="228">
        <f>ROUND(I219*H219,2)</f>
        <v>0</v>
      </c>
      <c r="BL219" s="20" t="s">
        <v>338</v>
      </c>
      <c r="BM219" s="227" t="s">
        <v>3841</v>
      </c>
    </row>
    <row r="220" s="13" customFormat="1">
      <c r="A220" s="13"/>
      <c r="B220" s="234"/>
      <c r="C220" s="235"/>
      <c r="D220" s="236" t="s">
        <v>225</v>
      </c>
      <c r="E220" s="237" t="s">
        <v>19</v>
      </c>
      <c r="F220" s="238" t="s">
        <v>3715</v>
      </c>
      <c r="G220" s="235"/>
      <c r="H220" s="239">
        <v>30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225</v>
      </c>
      <c r="AU220" s="245" t="s">
        <v>81</v>
      </c>
      <c r="AV220" s="13" t="s">
        <v>81</v>
      </c>
      <c r="AW220" s="13" t="s">
        <v>33</v>
      </c>
      <c r="AX220" s="13" t="s">
        <v>79</v>
      </c>
      <c r="AY220" s="245" t="s">
        <v>214</v>
      </c>
    </row>
    <row r="221" s="12" customFormat="1" ht="22.8" customHeight="1">
      <c r="A221" s="12"/>
      <c r="B221" s="200"/>
      <c r="C221" s="201"/>
      <c r="D221" s="202" t="s">
        <v>71</v>
      </c>
      <c r="E221" s="214" t="s">
        <v>3842</v>
      </c>
      <c r="F221" s="214" t="s">
        <v>3843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SUM(P222:P232)</f>
        <v>0</v>
      </c>
      <c r="Q221" s="208"/>
      <c r="R221" s="209">
        <f>SUM(R222:R232)</f>
        <v>0</v>
      </c>
      <c r="S221" s="208"/>
      <c r="T221" s="210">
        <f>SUM(T222:T232)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79</v>
      </c>
      <c r="AT221" s="212" t="s">
        <v>71</v>
      </c>
      <c r="AU221" s="212" t="s">
        <v>79</v>
      </c>
      <c r="AY221" s="211" t="s">
        <v>214</v>
      </c>
      <c r="BK221" s="213">
        <f>SUM(BK222:BK232)</f>
        <v>0</v>
      </c>
    </row>
    <row r="222" s="2" customFormat="1" ht="16.5" customHeight="1">
      <c r="A222" s="41"/>
      <c r="B222" s="42"/>
      <c r="C222" s="216" t="s">
        <v>724</v>
      </c>
      <c r="D222" s="216" t="s">
        <v>216</v>
      </c>
      <c r="E222" s="217" t="s">
        <v>3844</v>
      </c>
      <c r="F222" s="218" t="s">
        <v>3845</v>
      </c>
      <c r="G222" s="219" t="s">
        <v>258</v>
      </c>
      <c r="H222" s="220">
        <v>216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338</v>
      </c>
      <c r="AT222" s="227" t="s">
        <v>216</v>
      </c>
      <c r="AU222" s="227" t="s">
        <v>81</v>
      </c>
      <c r="AY222" s="20" t="s">
        <v>214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79</v>
      </c>
      <c r="BK222" s="228">
        <f>ROUND(I222*H222,2)</f>
        <v>0</v>
      </c>
      <c r="BL222" s="20" t="s">
        <v>338</v>
      </c>
      <c r="BM222" s="227" t="s">
        <v>3846</v>
      </c>
    </row>
    <row r="223" s="2" customFormat="1" ht="16.5" customHeight="1">
      <c r="A223" s="41"/>
      <c r="B223" s="42"/>
      <c r="C223" s="216" t="s">
        <v>728</v>
      </c>
      <c r="D223" s="216" t="s">
        <v>216</v>
      </c>
      <c r="E223" s="217" t="s">
        <v>3847</v>
      </c>
      <c r="F223" s="218" t="s">
        <v>3848</v>
      </c>
      <c r="G223" s="219" t="s">
        <v>258</v>
      </c>
      <c r="H223" s="220">
        <v>0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338</v>
      </c>
      <c r="AT223" s="227" t="s">
        <v>216</v>
      </c>
      <c r="AU223" s="227" t="s">
        <v>81</v>
      </c>
      <c r="AY223" s="20" t="s">
        <v>214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79</v>
      </c>
      <c r="BK223" s="228">
        <f>ROUND(I223*H223,2)</f>
        <v>0</v>
      </c>
      <c r="BL223" s="20" t="s">
        <v>338</v>
      </c>
      <c r="BM223" s="227" t="s">
        <v>3849</v>
      </c>
    </row>
    <row r="224" s="2" customFormat="1" ht="16.5" customHeight="1">
      <c r="A224" s="41"/>
      <c r="B224" s="42"/>
      <c r="C224" s="216" t="s">
        <v>732</v>
      </c>
      <c r="D224" s="216" t="s">
        <v>216</v>
      </c>
      <c r="E224" s="217" t="s">
        <v>3850</v>
      </c>
      <c r="F224" s="218" t="s">
        <v>3851</v>
      </c>
      <c r="G224" s="219" t="s">
        <v>258</v>
      </c>
      <c r="H224" s="220">
        <v>0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338</v>
      </c>
      <c r="AT224" s="227" t="s">
        <v>216</v>
      </c>
      <c r="AU224" s="227" t="s">
        <v>81</v>
      </c>
      <c r="AY224" s="20" t="s">
        <v>214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79</v>
      </c>
      <c r="BK224" s="228">
        <f>ROUND(I224*H224,2)</f>
        <v>0</v>
      </c>
      <c r="BL224" s="20" t="s">
        <v>338</v>
      </c>
      <c r="BM224" s="227" t="s">
        <v>3852</v>
      </c>
    </row>
    <row r="225" s="2" customFormat="1" ht="16.5" customHeight="1">
      <c r="A225" s="41"/>
      <c r="B225" s="42"/>
      <c r="C225" s="216" t="s">
        <v>736</v>
      </c>
      <c r="D225" s="216" t="s">
        <v>216</v>
      </c>
      <c r="E225" s="217" t="s">
        <v>3853</v>
      </c>
      <c r="F225" s="218" t="s">
        <v>3854</v>
      </c>
      <c r="G225" s="219" t="s">
        <v>258</v>
      </c>
      <c r="H225" s="220">
        <v>216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338</v>
      </c>
      <c r="AT225" s="227" t="s">
        <v>216</v>
      </c>
      <c r="AU225" s="227" t="s">
        <v>81</v>
      </c>
      <c r="AY225" s="20" t="s">
        <v>214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79</v>
      </c>
      <c r="BK225" s="228">
        <f>ROUND(I225*H225,2)</f>
        <v>0</v>
      </c>
      <c r="BL225" s="20" t="s">
        <v>338</v>
      </c>
      <c r="BM225" s="227" t="s">
        <v>3855</v>
      </c>
    </row>
    <row r="226" s="2" customFormat="1" ht="24.15" customHeight="1">
      <c r="A226" s="41"/>
      <c r="B226" s="42"/>
      <c r="C226" s="278" t="s">
        <v>710</v>
      </c>
      <c r="D226" s="278" t="s">
        <v>300</v>
      </c>
      <c r="E226" s="279" t="s">
        <v>3856</v>
      </c>
      <c r="F226" s="280" t="s">
        <v>3857</v>
      </c>
      <c r="G226" s="281" t="s">
        <v>258</v>
      </c>
      <c r="H226" s="282">
        <v>180</v>
      </c>
      <c r="I226" s="283"/>
      <c r="J226" s="284">
        <f>ROUND(I226*H226,2)</f>
        <v>0</v>
      </c>
      <c r="K226" s="280" t="s">
        <v>19</v>
      </c>
      <c r="L226" s="285"/>
      <c r="M226" s="286" t="s">
        <v>19</v>
      </c>
      <c r="N226" s="287" t="s">
        <v>43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2623</v>
      </c>
      <c r="AT226" s="227" t="s">
        <v>300</v>
      </c>
      <c r="AU226" s="227" t="s">
        <v>81</v>
      </c>
      <c r="AY226" s="20" t="s">
        <v>214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79</v>
      </c>
      <c r="BK226" s="228">
        <f>ROUND(I226*H226,2)</f>
        <v>0</v>
      </c>
      <c r="BL226" s="20" t="s">
        <v>683</v>
      </c>
      <c r="BM226" s="227" t="s">
        <v>3858</v>
      </c>
    </row>
    <row r="227" s="13" customFormat="1">
      <c r="A227" s="13"/>
      <c r="B227" s="234"/>
      <c r="C227" s="235"/>
      <c r="D227" s="236" t="s">
        <v>225</v>
      </c>
      <c r="E227" s="237" t="s">
        <v>19</v>
      </c>
      <c r="F227" s="238" t="s">
        <v>3859</v>
      </c>
      <c r="G227" s="235"/>
      <c r="H227" s="239">
        <v>180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225</v>
      </c>
      <c r="AU227" s="245" t="s">
        <v>81</v>
      </c>
      <c r="AV227" s="13" t="s">
        <v>81</v>
      </c>
      <c r="AW227" s="13" t="s">
        <v>33</v>
      </c>
      <c r="AX227" s="13" t="s">
        <v>79</v>
      </c>
      <c r="AY227" s="245" t="s">
        <v>214</v>
      </c>
    </row>
    <row r="228" s="2" customFormat="1" ht="16.5" customHeight="1">
      <c r="A228" s="41"/>
      <c r="B228" s="42"/>
      <c r="C228" s="278" t="s">
        <v>743</v>
      </c>
      <c r="D228" s="278" t="s">
        <v>300</v>
      </c>
      <c r="E228" s="279" t="s">
        <v>3860</v>
      </c>
      <c r="F228" s="280" t="s">
        <v>3861</v>
      </c>
      <c r="G228" s="281" t="s">
        <v>258</v>
      </c>
      <c r="H228" s="282">
        <v>24</v>
      </c>
      <c r="I228" s="283"/>
      <c r="J228" s="284">
        <f>ROUND(I228*H228,2)</f>
        <v>0</v>
      </c>
      <c r="K228" s="280" t="s">
        <v>19</v>
      </c>
      <c r="L228" s="285"/>
      <c r="M228" s="286" t="s">
        <v>19</v>
      </c>
      <c r="N228" s="287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2623</v>
      </c>
      <c r="AT228" s="227" t="s">
        <v>300</v>
      </c>
      <c r="AU228" s="227" t="s">
        <v>81</v>
      </c>
      <c r="AY228" s="20" t="s">
        <v>214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79</v>
      </c>
      <c r="BK228" s="228">
        <f>ROUND(I228*H228,2)</f>
        <v>0</v>
      </c>
      <c r="BL228" s="20" t="s">
        <v>683</v>
      </c>
      <c r="BM228" s="227" t="s">
        <v>3862</v>
      </c>
    </row>
    <row r="229" s="13" customFormat="1">
      <c r="A229" s="13"/>
      <c r="B229" s="234"/>
      <c r="C229" s="235"/>
      <c r="D229" s="236" t="s">
        <v>225</v>
      </c>
      <c r="E229" s="237" t="s">
        <v>19</v>
      </c>
      <c r="F229" s="238" t="s">
        <v>3720</v>
      </c>
      <c r="G229" s="235"/>
      <c r="H229" s="239">
        <v>24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225</v>
      </c>
      <c r="AU229" s="245" t="s">
        <v>81</v>
      </c>
      <c r="AV229" s="13" t="s">
        <v>81</v>
      </c>
      <c r="AW229" s="13" t="s">
        <v>33</v>
      </c>
      <c r="AX229" s="13" t="s">
        <v>79</v>
      </c>
      <c r="AY229" s="245" t="s">
        <v>214</v>
      </c>
    </row>
    <row r="230" s="2" customFormat="1" ht="16.5" customHeight="1">
      <c r="A230" s="41"/>
      <c r="B230" s="42"/>
      <c r="C230" s="278" t="s">
        <v>747</v>
      </c>
      <c r="D230" s="278" t="s">
        <v>300</v>
      </c>
      <c r="E230" s="279" t="s">
        <v>3863</v>
      </c>
      <c r="F230" s="280" t="s">
        <v>3864</v>
      </c>
      <c r="G230" s="281" t="s">
        <v>258</v>
      </c>
      <c r="H230" s="282">
        <v>12</v>
      </c>
      <c r="I230" s="283"/>
      <c r="J230" s="284">
        <f>ROUND(I230*H230,2)</f>
        <v>0</v>
      </c>
      <c r="K230" s="280" t="s">
        <v>19</v>
      </c>
      <c r="L230" s="285"/>
      <c r="M230" s="286" t="s">
        <v>19</v>
      </c>
      <c r="N230" s="287" t="s">
        <v>43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2623</v>
      </c>
      <c r="AT230" s="227" t="s">
        <v>300</v>
      </c>
      <c r="AU230" s="227" t="s">
        <v>81</v>
      </c>
      <c r="AY230" s="20" t="s">
        <v>214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79</v>
      </c>
      <c r="BK230" s="228">
        <f>ROUND(I230*H230,2)</f>
        <v>0</v>
      </c>
      <c r="BL230" s="20" t="s">
        <v>683</v>
      </c>
      <c r="BM230" s="227" t="s">
        <v>3865</v>
      </c>
    </row>
    <row r="231" s="13" customFormat="1">
      <c r="A231" s="13"/>
      <c r="B231" s="234"/>
      <c r="C231" s="235"/>
      <c r="D231" s="236" t="s">
        <v>225</v>
      </c>
      <c r="E231" s="237" t="s">
        <v>19</v>
      </c>
      <c r="F231" s="238" t="s">
        <v>3866</v>
      </c>
      <c r="G231" s="235"/>
      <c r="H231" s="239">
        <v>12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225</v>
      </c>
      <c r="AU231" s="245" t="s">
        <v>81</v>
      </c>
      <c r="AV231" s="13" t="s">
        <v>81</v>
      </c>
      <c r="AW231" s="13" t="s">
        <v>33</v>
      </c>
      <c r="AX231" s="13" t="s">
        <v>79</v>
      </c>
      <c r="AY231" s="245" t="s">
        <v>214</v>
      </c>
    </row>
    <row r="232" s="2" customFormat="1" ht="16.5" customHeight="1">
      <c r="A232" s="41"/>
      <c r="B232" s="42"/>
      <c r="C232" s="216" t="s">
        <v>753</v>
      </c>
      <c r="D232" s="216" t="s">
        <v>216</v>
      </c>
      <c r="E232" s="217" t="s">
        <v>3867</v>
      </c>
      <c r="F232" s="218" t="s">
        <v>3868</v>
      </c>
      <c r="G232" s="219" t="s">
        <v>274</v>
      </c>
      <c r="H232" s="220">
        <v>410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338</v>
      </c>
      <c r="AT232" s="227" t="s">
        <v>216</v>
      </c>
      <c r="AU232" s="227" t="s">
        <v>81</v>
      </c>
      <c r="AY232" s="20" t="s">
        <v>214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79</v>
      </c>
      <c r="BK232" s="228">
        <f>ROUND(I232*H232,2)</f>
        <v>0</v>
      </c>
      <c r="BL232" s="20" t="s">
        <v>338</v>
      </c>
      <c r="BM232" s="227" t="s">
        <v>3869</v>
      </c>
    </row>
    <row r="233" s="12" customFormat="1" ht="22.8" customHeight="1">
      <c r="A233" s="12"/>
      <c r="B233" s="200"/>
      <c r="C233" s="201"/>
      <c r="D233" s="202" t="s">
        <v>71</v>
      </c>
      <c r="E233" s="214" t="s">
        <v>3870</v>
      </c>
      <c r="F233" s="214" t="s">
        <v>2630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SUM(P234:P235)</f>
        <v>0</v>
      </c>
      <c r="Q233" s="208"/>
      <c r="R233" s="209">
        <f>SUM(R234:R235)</f>
        <v>0</v>
      </c>
      <c r="S233" s="208"/>
      <c r="T233" s="210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81</v>
      </c>
      <c r="AT233" s="212" t="s">
        <v>71</v>
      </c>
      <c r="AU233" s="212" t="s">
        <v>79</v>
      </c>
      <c r="AY233" s="211" t="s">
        <v>214</v>
      </c>
      <c r="BK233" s="213">
        <f>SUM(BK234:BK235)</f>
        <v>0</v>
      </c>
    </row>
    <row r="234" s="2" customFormat="1" ht="24.15" customHeight="1">
      <c r="A234" s="41"/>
      <c r="B234" s="42"/>
      <c r="C234" s="216" t="s">
        <v>757</v>
      </c>
      <c r="D234" s="216" t="s">
        <v>216</v>
      </c>
      <c r="E234" s="217" t="s">
        <v>3196</v>
      </c>
      <c r="F234" s="218" t="s">
        <v>3197</v>
      </c>
      <c r="G234" s="219" t="s">
        <v>282</v>
      </c>
      <c r="H234" s="220">
        <v>3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3198</v>
      </c>
      <c r="AT234" s="227" t="s">
        <v>216</v>
      </c>
      <c r="AU234" s="227" t="s">
        <v>81</v>
      </c>
      <c r="AY234" s="20" t="s">
        <v>214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79</v>
      </c>
      <c r="BK234" s="228">
        <f>ROUND(I234*H234,2)</f>
        <v>0</v>
      </c>
      <c r="BL234" s="20" t="s">
        <v>3198</v>
      </c>
      <c r="BM234" s="227" t="s">
        <v>3871</v>
      </c>
    </row>
    <row r="235" s="2" customFormat="1" ht="24.15" customHeight="1">
      <c r="A235" s="41"/>
      <c r="B235" s="42"/>
      <c r="C235" s="216" t="s">
        <v>763</v>
      </c>
      <c r="D235" s="216" t="s">
        <v>216</v>
      </c>
      <c r="E235" s="217" t="s">
        <v>3200</v>
      </c>
      <c r="F235" s="218" t="s">
        <v>3201</v>
      </c>
      <c r="G235" s="219" t="s">
        <v>282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300" t="s">
        <v>19</v>
      </c>
      <c r="N235" s="301" t="s">
        <v>43</v>
      </c>
      <c r="O235" s="298"/>
      <c r="P235" s="302">
        <f>O235*H235</f>
        <v>0</v>
      </c>
      <c r="Q235" s="302">
        <v>0</v>
      </c>
      <c r="R235" s="302">
        <f>Q235*H235</f>
        <v>0</v>
      </c>
      <c r="S235" s="302">
        <v>0</v>
      </c>
      <c r="T235" s="303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3198</v>
      </c>
      <c r="AT235" s="227" t="s">
        <v>216</v>
      </c>
      <c r="AU235" s="227" t="s">
        <v>81</v>
      </c>
      <c r="AY235" s="20" t="s">
        <v>214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79</v>
      </c>
      <c r="BK235" s="228">
        <f>ROUND(I235*H235,2)</f>
        <v>0</v>
      </c>
      <c r="BL235" s="20" t="s">
        <v>3198</v>
      </c>
      <c r="BM235" s="227" t="s">
        <v>3872</v>
      </c>
    </row>
    <row r="236" s="2" customFormat="1" ht="6.96" customHeight="1">
      <c r="A236" s="41"/>
      <c r="B236" s="62"/>
      <c r="C236" s="63"/>
      <c r="D236" s="63"/>
      <c r="E236" s="63"/>
      <c r="F236" s="63"/>
      <c r="G236" s="63"/>
      <c r="H236" s="63"/>
      <c r="I236" s="63"/>
      <c r="J236" s="63"/>
      <c r="K236" s="63"/>
      <c r="L236" s="47"/>
      <c r="M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</sheetData>
  <sheetProtection sheet="1" autoFilter="0" formatColumns="0" formatRows="0" objects="1" scenarios="1" spinCount="100000" saltValue="nWdvHnkk5ESNM1Wcc07zJHHLJf+A3boX5U7hWlK3w51bWIg/3PMwFj7CcAlTmP9Y6f5hT0ew0TPilad27rKJJg==" hashValue="UHaZBvLc3MQVz1wTTktpyY3PoS/E0X4z+PAohdYXcCZELdxZMxhKr3LesBw7AFdbpb8qFC2p9skllPqtNdWCeA==" algorithmName="SHA-512" password="CEE1"/>
  <autoFilter ref="C100:K2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3873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ROUND((SUM(BE99:BE134)),  2)</f>
        <v>0</v>
      </c>
      <c r="G37" s="41"/>
      <c r="H37" s="41"/>
      <c r="I37" s="161">
        <v>0.20999999999999999</v>
      </c>
      <c r="J37" s="160">
        <f>ROUND(((SUM(BE99:BE134))*I37),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ROUND((SUM(BF99:BF134)),  2)</f>
        <v>0</v>
      </c>
      <c r="G38" s="41"/>
      <c r="H38" s="41"/>
      <c r="I38" s="161">
        <v>0.14999999999999999</v>
      </c>
      <c r="J38" s="160">
        <f>ROUND(((SUM(BF99:BF134))*I38),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ROUND((SUM(BG99:BG134)),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ROUND((SUM(BH99:BH134)),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ROUND((SUM(BI99:BI134)),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D.1.SO01.4E.1-4 - Systém VSS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3874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3875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3876</v>
      </c>
      <c r="E70" s="186"/>
      <c r="F70" s="186"/>
      <c r="G70" s="186"/>
      <c r="H70" s="186"/>
      <c r="I70" s="186"/>
      <c r="J70" s="187">
        <f>J105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3877</v>
      </c>
      <c r="E71" s="186"/>
      <c r="F71" s="186"/>
      <c r="G71" s="186"/>
      <c r="H71" s="186"/>
      <c r="I71" s="186"/>
      <c r="J71" s="187">
        <f>J109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3878</v>
      </c>
      <c r="E72" s="186"/>
      <c r="F72" s="186"/>
      <c r="G72" s="186"/>
      <c r="H72" s="186"/>
      <c r="I72" s="186"/>
      <c r="J72" s="187">
        <f>J118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3879</v>
      </c>
      <c r="E73" s="186"/>
      <c r="F73" s="186"/>
      <c r="G73" s="186"/>
      <c r="H73" s="186"/>
      <c r="I73" s="186"/>
      <c r="J73" s="187">
        <f>J119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4"/>
      <c r="C74" s="128"/>
      <c r="D74" s="185" t="s">
        <v>3880</v>
      </c>
      <c r="E74" s="186"/>
      <c r="F74" s="186"/>
      <c r="G74" s="186"/>
      <c r="H74" s="186"/>
      <c r="I74" s="186"/>
      <c r="J74" s="187">
        <f>J123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3881</v>
      </c>
      <c r="E75" s="186"/>
      <c r="F75" s="186"/>
      <c r="G75" s="186"/>
      <c r="H75" s="186"/>
      <c r="I75" s="186"/>
      <c r="J75" s="187">
        <f>J132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SUPŠ Jihlava - Helenín - rekonstrukce DM (NEUZNATELNÉ NÁKLADY)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158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159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160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317" t="s">
        <v>2712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2713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D.1.SO01.4E.1-4 - Systém VSS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Jihlava - Helenín</v>
      </c>
      <c r="G93" s="43"/>
      <c r="H93" s="43"/>
      <c r="I93" s="35" t="s">
        <v>23</v>
      </c>
      <c r="J93" s="75" t="str">
        <f>IF(J16="","",J16)</f>
        <v>21. 2. 2023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5" t="s">
        <v>25</v>
      </c>
      <c r="D95" s="43"/>
      <c r="E95" s="43"/>
      <c r="F95" s="30" t="str">
        <f>E19</f>
        <v>Kraj Vysočina, Žižkova 57/1882, 58733 Jihlava</v>
      </c>
      <c r="G95" s="43"/>
      <c r="H95" s="43"/>
      <c r="I95" s="35" t="s">
        <v>31</v>
      </c>
      <c r="J95" s="39" t="str">
        <f>E25</f>
        <v>Obchodní projekt Jihlava, spol.s 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34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200</v>
      </c>
      <c r="D98" s="192" t="s">
        <v>57</v>
      </c>
      <c r="E98" s="192" t="s">
        <v>53</v>
      </c>
      <c r="F98" s="192" t="s">
        <v>54</v>
      </c>
      <c r="G98" s="192" t="s">
        <v>201</v>
      </c>
      <c r="H98" s="192" t="s">
        <v>202</v>
      </c>
      <c r="I98" s="192" t="s">
        <v>203</v>
      </c>
      <c r="J98" s="192" t="s">
        <v>164</v>
      </c>
      <c r="K98" s="193" t="s">
        <v>204</v>
      </c>
      <c r="L98" s="194"/>
      <c r="M98" s="95" t="s">
        <v>19</v>
      </c>
      <c r="N98" s="96" t="s">
        <v>42</v>
      </c>
      <c r="O98" s="96" t="s">
        <v>205</v>
      </c>
      <c r="P98" s="96" t="s">
        <v>206</v>
      </c>
      <c r="Q98" s="96" t="s">
        <v>207</v>
      </c>
      <c r="R98" s="96" t="s">
        <v>208</v>
      </c>
      <c r="S98" s="96" t="s">
        <v>209</v>
      </c>
      <c r="T98" s="97" t="s">
        <v>210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211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</f>
        <v>0</v>
      </c>
      <c r="Q99" s="99"/>
      <c r="R99" s="197">
        <f>R100</f>
        <v>0</v>
      </c>
      <c r="S99" s="99"/>
      <c r="T99" s="198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71</v>
      </c>
      <c r="AU99" s="20" t="s">
        <v>165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71</v>
      </c>
      <c r="E100" s="203" t="s">
        <v>3882</v>
      </c>
      <c r="F100" s="203" t="s">
        <v>3883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P101+P105+P109+P118+P132</f>
        <v>0</v>
      </c>
      <c r="Q100" s="208"/>
      <c r="R100" s="209">
        <f>R101+R105+R109+R118+R132</f>
        <v>0</v>
      </c>
      <c r="S100" s="208"/>
      <c r="T100" s="210">
        <f>T101+T105+T109+T118+T132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71</v>
      </c>
      <c r="AU100" s="212" t="s">
        <v>72</v>
      </c>
      <c r="AY100" s="211" t="s">
        <v>214</v>
      </c>
      <c r="BK100" s="213">
        <f>BK101+BK105+BK109+BK118+BK132</f>
        <v>0</v>
      </c>
    </row>
    <row r="101" s="12" customFormat="1" ht="22.8" customHeight="1">
      <c r="A101" s="12"/>
      <c r="B101" s="200"/>
      <c r="C101" s="201"/>
      <c r="D101" s="202" t="s">
        <v>71</v>
      </c>
      <c r="E101" s="214" t="s">
        <v>3884</v>
      </c>
      <c r="F101" s="214" t="s">
        <v>3885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71</v>
      </c>
      <c r="AU101" s="212" t="s">
        <v>79</v>
      </c>
      <c r="AY101" s="211" t="s">
        <v>214</v>
      </c>
      <c r="BK101" s="213">
        <f>SUM(BK102:BK104)</f>
        <v>0</v>
      </c>
    </row>
    <row r="102" s="2" customFormat="1" ht="16.5" customHeight="1">
      <c r="A102" s="41"/>
      <c r="B102" s="42"/>
      <c r="C102" s="216" t="s">
        <v>79</v>
      </c>
      <c r="D102" s="216" t="s">
        <v>216</v>
      </c>
      <c r="E102" s="217" t="s">
        <v>3886</v>
      </c>
      <c r="F102" s="218" t="s">
        <v>3887</v>
      </c>
      <c r="G102" s="219" t="s">
        <v>258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338</v>
      </c>
      <c r="AT102" s="227" t="s">
        <v>216</v>
      </c>
      <c r="AU102" s="227" t="s">
        <v>81</v>
      </c>
      <c r="AY102" s="20" t="s">
        <v>214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79</v>
      </c>
      <c r="BK102" s="228">
        <f>ROUND(I102*H102,2)</f>
        <v>0</v>
      </c>
      <c r="BL102" s="20" t="s">
        <v>338</v>
      </c>
      <c r="BM102" s="227" t="s">
        <v>3888</v>
      </c>
    </row>
    <row r="103" s="2" customFormat="1" ht="16.5" customHeight="1">
      <c r="A103" s="41"/>
      <c r="B103" s="42"/>
      <c r="C103" s="278" t="s">
        <v>81</v>
      </c>
      <c r="D103" s="278" t="s">
        <v>300</v>
      </c>
      <c r="E103" s="279" t="s">
        <v>3889</v>
      </c>
      <c r="F103" s="280" t="s">
        <v>3890</v>
      </c>
      <c r="G103" s="281" t="s">
        <v>258</v>
      </c>
      <c r="H103" s="282">
        <v>1</v>
      </c>
      <c r="I103" s="283"/>
      <c r="J103" s="284">
        <f>ROUND(I103*H103,2)</f>
        <v>0</v>
      </c>
      <c r="K103" s="280" t="s">
        <v>19</v>
      </c>
      <c r="L103" s="285"/>
      <c r="M103" s="286" t="s">
        <v>19</v>
      </c>
      <c r="N103" s="287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461</v>
      </c>
      <c r="AT103" s="227" t="s">
        <v>300</v>
      </c>
      <c r="AU103" s="227" t="s">
        <v>81</v>
      </c>
      <c r="AY103" s="20" t="s">
        <v>214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338</v>
      </c>
      <c r="BM103" s="227" t="s">
        <v>3891</v>
      </c>
    </row>
    <row r="104" s="13" customFormat="1">
      <c r="A104" s="13"/>
      <c r="B104" s="234"/>
      <c r="C104" s="235"/>
      <c r="D104" s="236" t="s">
        <v>225</v>
      </c>
      <c r="E104" s="237" t="s">
        <v>19</v>
      </c>
      <c r="F104" s="238" t="s">
        <v>3892</v>
      </c>
      <c r="G104" s="235"/>
      <c r="H104" s="239">
        <v>1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225</v>
      </c>
      <c r="AU104" s="245" t="s">
        <v>81</v>
      </c>
      <c r="AV104" s="13" t="s">
        <v>81</v>
      </c>
      <c r="AW104" s="13" t="s">
        <v>33</v>
      </c>
      <c r="AX104" s="13" t="s">
        <v>79</v>
      </c>
      <c r="AY104" s="245" t="s">
        <v>214</v>
      </c>
    </row>
    <row r="105" s="12" customFormat="1" ht="22.8" customHeight="1">
      <c r="A105" s="12"/>
      <c r="B105" s="200"/>
      <c r="C105" s="201"/>
      <c r="D105" s="202" t="s">
        <v>71</v>
      </c>
      <c r="E105" s="214" t="s">
        <v>3893</v>
      </c>
      <c r="F105" s="214" t="s">
        <v>3894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81</v>
      </c>
      <c r="AT105" s="212" t="s">
        <v>71</v>
      </c>
      <c r="AU105" s="212" t="s">
        <v>79</v>
      </c>
      <c r="AY105" s="211" t="s">
        <v>214</v>
      </c>
      <c r="BK105" s="213">
        <f>SUM(BK106:BK108)</f>
        <v>0</v>
      </c>
    </row>
    <row r="106" s="2" customFormat="1" ht="16.5" customHeight="1">
      <c r="A106" s="41"/>
      <c r="B106" s="42"/>
      <c r="C106" s="216" t="s">
        <v>104</v>
      </c>
      <c r="D106" s="216" t="s">
        <v>216</v>
      </c>
      <c r="E106" s="217" t="s">
        <v>3895</v>
      </c>
      <c r="F106" s="218" t="s">
        <v>3896</v>
      </c>
      <c r="G106" s="219" t="s">
        <v>258</v>
      </c>
      <c r="H106" s="220">
        <v>17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338</v>
      </c>
      <c r="AT106" s="227" t="s">
        <v>216</v>
      </c>
      <c r="AU106" s="227" t="s">
        <v>81</v>
      </c>
      <c r="AY106" s="20" t="s">
        <v>214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338</v>
      </c>
      <c r="BM106" s="227" t="s">
        <v>3897</v>
      </c>
    </row>
    <row r="107" s="2" customFormat="1" ht="37.8" customHeight="1">
      <c r="A107" s="41"/>
      <c r="B107" s="42"/>
      <c r="C107" s="278" t="s">
        <v>221</v>
      </c>
      <c r="D107" s="278" t="s">
        <v>300</v>
      </c>
      <c r="E107" s="279" t="s">
        <v>3898</v>
      </c>
      <c r="F107" s="280" t="s">
        <v>3899</v>
      </c>
      <c r="G107" s="281" t="s">
        <v>2082</v>
      </c>
      <c r="H107" s="282">
        <v>17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266</v>
      </c>
      <c r="AT107" s="227" t="s">
        <v>300</v>
      </c>
      <c r="AU107" s="227" t="s">
        <v>81</v>
      </c>
      <c r="AY107" s="20" t="s">
        <v>214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221</v>
      </c>
      <c r="BM107" s="227" t="s">
        <v>3900</v>
      </c>
    </row>
    <row r="108" s="13" customFormat="1">
      <c r="A108" s="13"/>
      <c r="B108" s="234"/>
      <c r="C108" s="235"/>
      <c r="D108" s="236" t="s">
        <v>225</v>
      </c>
      <c r="E108" s="237" t="s">
        <v>19</v>
      </c>
      <c r="F108" s="238" t="s">
        <v>3901</v>
      </c>
      <c r="G108" s="235"/>
      <c r="H108" s="239">
        <v>17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225</v>
      </c>
      <c r="AU108" s="245" t="s">
        <v>81</v>
      </c>
      <c r="AV108" s="13" t="s">
        <v>81</v>
      </c>
      <c r="AW108" s="13" t="s">
        <v>33</v>
      </c>
      <c r="AX108" s="13" t="s">
        <v>79</v>
      </c>
      <c r="AY108" s="245" t="s">
        <v>214</v>
      </c>
    </row>
    <row r="109" s="12" customFormat="1" ht="22.8" customHeight="1">
      <c r="A109" s="12"/>
      <c r="B109" s="200"/>
      <c r="C109" s="201"/>
      <c r="D109" s="202" t="s">
        <v>71</v>
      </c>
      <c r="E109" s="214" t="s">
        <v>3902</v>
      </c>
      <c r="F109" s="214" t="s">
        <v>3903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SUM(P110:P117)</f>
        <v>0</v>
      </c>
      <c r="Q109" s="208"/>
      <c r="R109" s="209">
        <f>SUM(R110:R117)</f>
        <v>0</v>
      </c>
      <c r="S109" s="208"/>
      <c r="T109" s="210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79</v>
      </c>
      <c r="AT109" s="212" t="s">
        <v>71</v>
      </c>
      <c r="AU109" s="212" t="s">
        <v>79</v>
      </c>
      <c r="AY109" s="211" t="s">
        <v>214</v>
      </c>
      <c r="BK109" s="213">
        <f>SUM(BK110:BK117)</f>
        <v>0</v>
      </c>
    </row>
    <row r="110" s="2" customFormat="1" ht="16.5" customHeight="1">
      <c r="A110" s="41"/>
      <c r="B110" s="42"/>
      <c r="C110" s="216" t="s">
        <v>247</v>
      </c>
      <c r="D110" s="216" t="s">
        <v>216</v>
      </c>
      <c r="E110" s="217" t="s">
        <v>3904</v>
      </c>
      <c r="F110" s="218" t="s">
        <v>3905</v>
      </c>
      <c r="G110" s="219" t="s">
        <v>2229</v>
      </c>
      <c r="H110" s="220">
        <v>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221</v>
      </c>
      <c r="AT110" s="227" t="s">
        <v>216</v>
      </c>
      <c r="AU110" s="227" t="s">
        <v>81</v>
      </c>
      <c r="AY110" s="20" t="s">
        <v>214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221</v>
      </c>
      <c r="BM110" s="227" t="s">
        <v>3906</v>
      </c>
    </row>
    <row r="111" s="2" customFormat="1" ht="16.5" customHeight="1">
      <c r="A111" s="41"/>
      <c r="B111" s="42"/>
      <c r="C111" s="216" t="s">
        <v>255</v>
      </c>
      <c r="D111" s="216" t="s">
        <v>216</v>
      </c>
      <c r="E111" s="217" t="s">
        <v>3907</v>
      </c>
      <c r="F111" s="218" t="s">
        <v>3908</v>
      </c>
      <c r="G111" s="219" t="s">
        <v>2229</v>
      </c>
      <c r="H111" s="220">
        <v>8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221</v>
      </c>
      <c r="AT111" s="227" t="s">
        <v>216</v>
      </c>
      <c r="AU111" s="227" t="s">
        <v>81</v>
      </c>
      <c r="AY111" s="20" t="s">
        <v>214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221</v>
      </c>
      <c r="BM111" s="227" t="s">
        <v>3909</v>
      </c>
    </row>
    <row r="112" s="2" customFormat="1" ht="16.5" customHeight="1">
      <c r="A112" s="41"/>
      <c r="B112" s="42"/>
      <c r="C112" s="216" t="s">
        <v>261</v>
      </c>
      <c r="D112" s="216" t="s">
        <v>216</v>
      </c>
      <c r="E112" s="217" t="s">
        <v>3910</v>
      </c>
      <c r="F112" s="218" t="s">
        <v>3911</v>
      </c>
      <c r="G112" s="219" t="s">
        <v>258</v>
      </c>
      <c r="H112" s="220">
        <v>17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221</v>
      </c>
      <c r="AT112" s="227" t="s">
        <v>216</v>
      </c>
      <c r="AU112" s="227" t="s">
        <v>81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221</v>
      </c>
      <c r="BM112" s="227" t="s">
        <v>3912</v>
      </c>
    </row>
    <row r="113" s="2" customFormat="1" ht="16.5" customHeight="1">
      <c r="A113" s="41"/>
      <c r="B113" s="42"/>
      <c r="C113" s="216" t="s">
        <v>266</v>
      </c>
      <c r="D113" s="216" t="s">
        <v>216</v>
      </c>
      <c r="E113" s="217" t="s">
        <v>3913</v>
      </c>
      <c r="F113" s="218" t="s">
        <v>3914</v>
      </c>
      <c r="G113" s="219" t="s">
        <v>258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221</v>
      </c>
      <c r="AT113" s="227" t="s">
        <v>216</v>
      </c>
      <c r="AU113" s="227" t="s">
        <v>81</v>
      </c>
      <c r="AY113" s="20" t="s">
        <v>214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221</v>
      </c>
      <c r="BM113" s="227" t="s">
        <v>3915</v>
      </c>
    </row>
    <row r="114" s="2" customFormat="1" ht="24.15" customHeight="1">
      <c r="A114" s="41"/>
      <c r="B114" s="42"/>
      <c r="C114" s="216" t="s">
        <v>271</v>
      </c>
      <c r="D114" s="216" t="s">
        <v>216</v>
      </c>
      <c r="E114" s="217" t="s">
        <v>3916</v>
      </c>
      <c r="F114" s="218" t="s">
        <v>3917</v>
      </c>
      <c r="G114" s="219" t="s">
        <v>258</v>
      </c>
      <c r="H114" s="220">
        <v>17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221</v>
      </c>
      <c r="AT114" s="227" t="s">
        <v>216</v>
      </c>
      <c r="AU114" s="227" t="s">
        <v>81</v>
      </c>
      <c r="AY114" s="20" t="s">
        <v>214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221</v>
      </c>
      <c r="BM114" s="227" t="s">
        <v>3918</v>
      </c>
    </row>
    <row r="115" s="2" customFormat="1" ht="16.5" customHeight="1">
      <c r="A115" s="41"/>
      <c r="B115" s="42"/>
      <c r="C115" s="216" t="s">
        <v>279</v>
      </c>
      <c r="D115" s="216" t="s">
        <v>216</v>
      </c>
      <c r="E115" s="217" t="s">
        <v>3919</v>
      </c>
      <c r="F115" s="218" t="s">
        <v>3920</v>
      </c>
      <c r="G115" s="219" t="s">
        <v>258</v>
      </c>
      <c r="H115" s="220">
        <v>17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221</v>
      </c>
      <c r="AT115" s="227" t="s">
        <v>216</v>
      </c>
      <c r="AU115" s="227" t="s">
        <v>81</v>
      </c>
      <c r="AY115" s="20" t="s">
        <v>214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221</v>
      </c>
      <c r="BM115" s="227" t="s">
        <v>3921</v>
      </c>
    </row>
    <row r="116" s="2" customFormat="1" ht="16.5" customHeight="1">
      <c r="A116" s="41"/>
      <c r="B116" s="42"/>
      <c r="C116" s="216" t="s">
        <v>299</v>
      </c>
      <c r="D116" s="216" t="s">
        <v>216</v>
      </c>
      <c r="E116" s="217" t="s">
        <v>3922</v>
      </c>
      <c r="F116" s="218" t="s">
        <v>3923</v>
      </c>
      <c r="G116" s="219" t="s">
        <v>2229</v>
      </c>
      <c r="H116" s="220">
        <v>6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221</v>
      </c>
      <c r="AT116" s="227" t="s">
        <v>216</v>
      </c>
      <c r="AU116" s="227" t="s">
        <v>81</v>
      </c>
      <c r="AY116" s="20" t="s">
        <v>214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221</v>
      </c>
      <c r="BM116" s="227" t="s">
        <v>3924</v>
      </c>
    </row>
    <row r="117" s="2" customFormat="1" ht="16.5" customHeight="1">
      <c r="A117" s="41"/>
      <c r="B117" s="42"/>
      <c r="C117" s="216" t="s">
        <v>305</v>
      </c>
      <c r="D117" s="216" t="s">
        <v>216</v>
      </c>
      <c r="E117" s="217" t="s">
        <v>3925</v>
      </c>
      <c r="F117" s="218" t="s">
        <v>3926</v>
      </c>
      <c r="G117" s="219" t="s">
        <v>2229</v>
      </c>
      <c r="H117" s="220">
        <v>2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221</v>
      </c>
      <c r="AT117" s="227" t="s">
        <v>216</v>
      </c>
      <c r="AU117" s="227" t="s">
        <v>81</v>
      </c>
      <c r="AY117" s="20" t="s">
        <v>214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221</v>
      </c>
      <c r="BM117" s="227" t="s">
        <v>3927</v>
      </c>
    </row>
    <row r="118" s="12" customFormat="1" ht="22.8" customHeight="1">
      <c r="A118" s="12"/>
      <c r="B118" s="200"/>
      <c r="C118" s="201"/>
      <c r="D118" s="202" t="s">
        <v>71</v>
      </c>
      <c r="E118" s="214" t="s">
        <v>3928</v>
      </c>
      <c r="F118" s="214" t="s">
        <v>3929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P119</f>
        <v>0</v>
      </c>
      <c r="Q118" s="208"/>
      <c r="R118" s="209">
        <f>R119</f>
        <v>0</v>
      </c>
      <c r="S118" s="208"/>
      <c r="T118" s="210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71</v>
      </c>
      <c r="AU118" s="212" t="s">
        <v>79</v>
      </c>
      <c r="AY118" s="211" t="s">
        <v>214</v>
      </c>
      <c r="BK118" s="213">
        <f>BK119</f>
        <v>0</v>
      </c>
    </row>
    <row r="119" s="12" customFormat="1" ht="20.88" customHeight="1">
      <c r="A119" s="12"/>
      <c r="B119" s="200"/>
      <c r="C119" s="201"/>
      <c r="D119" s="202" t="s">
        <v>71</v>
      </c>
      <c r="E119" s="214" t="s">
        <v>3930</v>
      </c>
      <c r="F119" s="214" t="s">
        <v>3931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P120+SUM(P121:P123)</f>
        <v>0</v>
      </c>
      <c r="Q119" s="208"/>
      <c r="R119" s="209">
        <f>R120+SUM(R121:R123)</f>
        <v>0</v>
      </c>
      <c r="S119" s="208"/>
      <c r="T119" s="210">
        <f>T120+SUM(T121:T123)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81</v>
      </c>
      <c r="AT119" s="212" t="s">
        <v>71</v>
      </c>
      <c r="AU119" s="212" t="s">
        <v>81</v>
      </c>
      <c r="AY119" s="211" t="s">
        <v>214</v>
      </c>
      <c r="BK119" s="213">
        <f>BK120+SUM(BK121:BK123)</f>
        <v>0</v>
      </c>
    </row>
    <row r="120" s="2" customFormat="1" ht="16.5" customHeight="1">
      <c r="A120" s="41"/>
      <c r="B120" s="42"/>
      <c r="C120" s="216" t="s">
        <v>319</v>
      </c>
      <c r="D120" s="216" t="s">
        <v>216</v>
      </c>
      <c r="E120" s="217" t="s">
        <v>3076</v>
      </c>
      <c r="F120" s="218" t="s">
        <v>3077</v>
      </c>
      <c r="G120" s="219" t="s">
        <v>274</v>
      </c>
      <c r="H120" s="220">
        <v>915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338</v>
      </c>
      <c r="AT120" s="227" t="s">
        <v>216</v>
      </c>
      <c r="AU120" s="227" t="s">
        <v>104</v>
      </c>
      <c r="AY120" s="20" t="s">
        <v>214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338</v>
      </c>
      <c r="BM120" s="227" t="s">
        <v>3932</v>
      </c>
    </row>
    <row r="121" s="2" customFormat="1" ht="16.5" customHeight="1">
      <c r="A121" s="41"/>
      <c r="B121" s="42"/>
      <c r="C121" s="278" t="s">
        <v>324</v>
      </c>
      <c r="D121" s="278" t="s">
        <v>300</v>
      </c>
      <c r="E121" s="279" t="s">
        <v>3135</v>
      </c>
      <c r="F121" s="280" t="s">
        <v>3136</v>
      </c>
      <c r="G121" s="281" t="s">
        <v>274</v>
      </c>
      <c r="H121" s="282">
        <v>915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461</v>
      </c>
      <c r="AT121" s="227" t="s">
        <v>300</v>
      </c>
      <c r="AU121" s="227" t="s">
        <v>104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338</v>
      </c>
      <c r="BM121" s="227" t="s">
        <v>3933</v>
      </c>
    </row>
    <row r="122" s="13" customFormat="1">
      <c r="A122" s="13"/>
      <c r="B122" s="234"/>
      <c r="C122" s="235"/>
      <c r="D122" s="236" t="s">
        <v>225</v>
      </c>
      <c r="E122" s="237" t="s">
        <v>19</v>
      </c>
      <c r="F122" s="238" t="s">
        <v>3934</v>
      </c>
      <c r="G122" s="235"/>
      <c r="H122" s="239">
        <v>915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225</v>
      </c>
      <c r="AU122" s="245" t="s">
        <v>104</v>
      </c>
      <c r="AV122" s="13" t="s">
        <v>81</v>
      </c>
      <c r="AW122" s="13" t="s">
        <v>33</v>
      </c>
      <c r="AX122" s="13" t="s">
        <v>79</v>
      </c>
      <c r="AY122" s="245" t="s">
        <v>214</v>
      </c>
    </row>
    <row r="123" s="17" customFormat="1" ht="20.88" customHeight="1">
      <c r="A123" s="17"/>
      <c r="B123" s="304"/>
      <c r="C123" s="305"/>
      <c r="D123" s="306" t="s">
        <v>71</v>
      </c>
      <c r="E123" s="306" t="s">
        <v>3935</v>
      </c>
      <c r="F123" s="306" t="s">
        <v>3936</v>
      </c>
      <c r="G123" s="305"/>
      <c r="H123" s="305"/>
      <c r="I123" s="307"/>
      <c r="J123" s="308">
        <f>BK123</f>
        <v>0</v>
      </c>
      <c r="K123" s="305"/>
      <c r="L123" s="309"/>
      <c r="M123" s="310"/>
      <c r="N123" s="311"/>
      <c r="O123" s="311"/>
      <c r="P123" s="312">
        <f>SUM(P124:P131)</f>
        <v>0</v>
      </c>
      <c r="Q123" s="311"/>
      <c r="R123" s="312">
        <f>SUM(R124:R131)</f>
        <v>0</v>
      </c>
      <c r="S123" s="311"/>
      <c r="T123" s="313">
        <f>SUM(T124:T131)</f>
        <v>0</v>
      </c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R123" s="314" t="s">
        <v>81</v>
      </c>
      <c r="AT123" s="315" t="s">
        <v>71</v>
      </c>
      <c r="AU123" s="315" t="s">
        <v>104</v>
      </c>
      <c r="AY123" s="314" t="s">
        <v>214</v>
      </c>
      <c r="BK123" s="316">
        <f>SUM(BK124:BK131)</f>
        <v>0</v>
      </c>
    </row>
    <row r="124" s="2" customFormat="1" ht="16.5" customHeight="1">
      <c r="A124" s="41"/>
      <c r="B124" s="42"/>
      <c r="C124" s="216" t="s">
        <v>8</v>
      </c>
      <c r="D124" s="216" t="s">
        <v>216</v>
      </c>
      <c r="E124" s="217" t="s">
        <v>3108</v>
      </c>
      <c r="F124" s="218" t="s">
        <v>3109</v>
      </c>
      <c r="G124" s="219" t="s">
        <v>274</v>
      </c>
      <c r="H124" s="220">
        <v>60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338</v>
      </c>
      <c r="AT124" s="227" t="s">
        <v>216</v>
      </c>
      <c r="AU124" s="227" t="s">
        <v>221</v>
      </c>
      <c r="AY124" s="20" t="s">
        <v>214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338</v>
      </c>
      <c r="BM124" s="227" t="s">
        <v>3937</v>
      </c>
    </row>
    <row r="125" s="2" customFormat="1" ht="16.5" customHeight="1">
      <c r="A125" s="41"/>
      <c r="B125" s="42"/>
      <c r="C125" s="278" t="s">
        <v>338</v>
      </c>
      <c r="D125" s="278" t="s">
        <v>300</v>
      </c>
      <c r="E125" s="279" t="s">
        <v>3294</v>
      </c>
      <c r="F125" s="280" t="s">
        <v>3295</v>
      </c>
      <c r="G125" s="281" t="s">
        <v>274</v>
      </c>
      <c r="H125" s="282">
        <v>60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1033</v>
      </c>
      <c r="AT125" s="227" t="s">
        <v>300</v>
      </c>
      <c r="AU125" s="227" t="s">
        <v>221</v>
      </c>
      <c r="AY125" s="20" t="s">
        <v>214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1033</v>
      </c>
      <c r="BM125" s="227" t="s">
        <v>3938</v>
      </c>
    </row>
    <row r="126" s="13" customFormat="1">
      <c r="A126" s="13"/>
      <c r="B126" s="234"/>
      <c r="C126" s="235"/>
      <c r="D126" s="236" t="s">
        <v>225</v>
      </c>
      <c r="E126" s="237" t="s">
        <v>19</v>
      </c>
      <c r="F126" s="238" t="s">
        <v>3939</v>
      </c>
      <c r="G126" s="235"/>
      <c r="H126" s="239">
        <v>60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225</v>
      </c>
      <c r="AU126" s="245" t="s">
        <v>221</v>
      </c>
      <c r="AV126" s="13" t="s">
        <v>81</v>
      </c>
      <c r="AW126" s="13" t="s">
        <v>33</v>
      </c>
      <c r="AX126" s="13" t="s">
        <v>79</v>
      </c>
      <c r="AY126" s="245" t="s">
        <v>214</v>
      </c>
    </row>
    <row r="127" s="2" customFormat="1" ht="16.5" customHeight="1">
      <c r="A127" s="41"/>
      <c r="B127" s="42"/>
      <c r="C127" s="216" t="s">
        <v>345</v>
      </c>
      <c r="D127" s="216" t="s">
        <v>216</v>
      </c>
      <c r="E127" s="217" t="s">
        <v>3392</v>
      </c>
      <c r="F127" s="218" t="s">
        <v>3393</v>
      </c>
      <c r="G127" s="219" t="s">
        <v>258</v>
      </c>
      <c r="H127" s="220">
        <v>80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338</v>
      </c>
      <c r="AT127" s="227" t="s">
        <v>216</v>
      </c>
      <c r="AU127" s="227" t="s">
        <v>221</v>
      </c>
      <c r="AY127" s="20" t="s">
        <v>214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338</v>
      </c>
      <c r="BM127" s="227" t="s">
        <v>3940</v>
      </c>
    </row>
    <row r="128" s="2" customFormat="1" ht="16.5" customHeight="1">
      <c r="A128" s="41"/>
      <c r="B128" s="42"/>
      <c r="C128" s="278" t="s">
        <v>352</v>
      </c>
      <c r="D128" s="278" t="s">
        <v>300</v>
      </c>
      <c r="E128" s="279" t="s">
        <v>3395</v>
      </c>
      <c r="F128" s="280" t="s">
        <v>3396</v>
      </c>
      <c r="G128" s="281" t="s">
        <v>2082</v>
      </c>
      <c r="H128" s="282">
        <v>20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461</v>
      </c>
      <c r="AT128" s="227" t="s">
        <v>300</v>
      </c>
      <c r="AU128" s="227" t="s">
        <v>221</v>
      </c>
      <c r="AY128" s="20" t="s">
        <v>214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338</v>
      </c>
      <c r="BM128" s="227" t="s">
        <v>3941</v>
      </c>
    </row>
    <row r="129" s="2" customFormat="1" ht="16.5" customHeight="1">
      <c r="A129" s="41"/>
      <c r="B129" s="42"/>
      <c r="C129" s="278" t="s">
        <v>366</v>
      </c>
      <c r="D129" s="278" t="s">
        <v>300</v>
      </c>
      <c r="E129" s="279" t="s">
        <v>3398</v>
      </c>
      <c r="F129" s="280" t="s">
        <v>3399</v>
      </c>
      <c r="G129" s="281" t="s">
        <v>2082</v>
      </c>
      <c r="H129" s="282">
        <v>60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461</v>
      </c>
      <c r="AT129" s="227" t="s">
        <v>300</v>
      </c>
      <c r="AU129" s="227" t="s">
        <v>221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338</v>
      </c>
      <c r="BM129" s="227" t="s">
        <v>3942</v>
      </c>
    </row>
    <row r="130" s="2" customFormat="1" ht="16.5" customHeight="1">
      <c r="A130" s="41"/>
      <c r="B130" s="42"/>
      <c r="C130" s="278" t="s">
        <v>373</v>
      </c>
      <c r="D130" s="278" t="s">
        <v>300</v>
      </c>
      <c r="E130" s="279" t="s">
        <v>3401</v>
      </c>
      <c r="F130" s="280" t="s">
        <v>3402</v>
      </c>
      <c r="G130" s="281" t="s">
        <v>1288</v>
      </c>
      <c r="H130" s="282">
        <v>5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461</v>
      </c>
      <c r="AT130" s="227" t="s">
        <v>300</v>
      </c>
      <c r="AU130" s="227" t="s">
        <v>221</v>
      </c>
      <c r="AY130" s="20" t="s">
        <v>214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338</v>
      </c>
      <c r="BM130" s="227" t="s">
        <v>3943</v>
      </c>
    </row>
    <row r="131" s="2" customFormat="1" ht="16.5" customHeight="1">
      <c r="A131" s="41"/>
      <c r="B131" s="42"/>
      <c r="C131" s="278" t="s">
        <v>7</v>
      </c>
      <c r="D131" s="278" t="s">
        <v>300</v>
      </c>
      <c r="E131" s="279" t="s">
        <v>3404</v>
      </c>
      <c r="F131" s="280" t="s">
        <v>3405</v>
      </c>
      <c r="G131" s="281" t="s">
        <v>1288</v>
      </c>
      <c r="H131" s="282">
        <v>20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461</v>
      </c>
      <c r="AT131" s="227" t="s">
        <v>300</v>
      </c>
      <c r="AU131" s="227" t="s">
        <v>221</v>
      </c>
      <c r="AY131" s="20" t="s">
        <v>214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338</v>
      </c>
      <c r="BM131" s="227" t="s">
        <v>3944</v>
      </c>
    </row>
    <row r="132" s="12" customFormat="1" ht="22.8" customHeight="1">
      <c r="A132" s="12"/>
      <c r="B132" s="200"/>
      <c r="C132" s="201"/>
      <c r="D132" s="202" t="s">
        <v>71</v>
      </c>
      <c r="E132" s="214" t="s">
        <v>3945</v>
      </c>
      <c r="F132" s="214" t="s">
        <v>3195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79</v>
      </c>
      <c r="AT132" s="212" t="s">
        <v>71</v>
      </c>
      <c r="AU132" s="212" t="s">
        <v>79</v>
      </c>
      <c r="AY132" s="211" t="s">
        <v>214</v>
      </c>
      <c r="BK132" s="213">
        <f>SUM(BK133:BK134)</f>
        <v>0</v>
      </c>
    </row>
    <row r="133" s="2" customFormat="1" ht="24.15" customHeight="1">
      <c r="A133" s="41"/>
      <c r="B133" s="42"/>
      <c r="C133" s="216" t="s">
        <v>383</v>
      </c>
      <c r="D133" s="216" t="s">
        <v>216</v>
      </c>
      <c r="E133" s="217" t="s">
        <v>3196</v>
      </c>
      <c r="F133" s="218" t="s">
        <v>3197</v>
      </c>
      <c r="G133" s="219" t="s">
        <v>282</v>
      </c>
      <c r="H133" s="220">
        <v>0.20000000000000001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3198</v>
      </c>
      <c r="AT133" s="227" t="s">
        <v>216</v>
      </c>
      <c r="AU133" s="227" t="s">
        <v>81</v>
      </c>
      <c r="AY133" s="20" t="s">
        <v>214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3198</v>
      </c>
      <c r="BM133" s="227" t="s">
        <v>3946</v>
      </c>
    </row>
    <row r="134" s="2" customFormat="1" ht="24.15" customHeight="1">
      <c r="A134" s="41"/>
      <c r="B134" s="42"/>
      <c r="C134" s="216" t="s">
        <v>390</v>
      </c>
      <c r="D134" s="216" t="s">
        <v>216</v>
      </c>
      <c r="E134" s="217" t="s">
        <v>3200</v>
      </c>
      <c r="F134" s="218" t="s">
        <v>3201</v>
      </c>
      <c r="G134" s="219" t="s">
        <v>282</v>
      </c>
      <c r="H134" s="220">
        <v>0.20000000000000001</v>
      </c>
      <c r="I134" s="221"/>
      <c r="J134" s="222">
        <f>ROUND(I134*H134,2)</f>
        <v>0</v>
      </c>
      <c r="K134" s="218" t="s">
        <v>19</v>
      </c>
      <c r="L134" s="47"/>
      <c r="M134" s="300" t="s">
        <v>19</v>
      </c>
      <c r="N134" s="301" t="s">
        <v>43</v>
      </c>
      <c r="O134" s="298"/>
      <c r="P134" s="302">
        <f>O134*H134</f>
        <v>0</v>
      </c>
      <c r="Q134" s="302">
        <v>0</v>
      </c>
      <c r="R134" s="302">
        <f>Q134*H134</f>
        <v>0</v>
      </c>
      <c r="S134" s="302">
        <v>0</v>
      </c>
      <c r="T134" s="303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3198</v>
      </c>
      <c r="AT134" s="227" t="s">
        <v>216</v>
      </c>
      <c r="AU134" s="227" t="s">
        <v>81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3198</v>
      </c>
      <c r="BM134" s="227" t="s">
        <v>3947</v>
      </c>
    </row>
    <row r="135" s="2" customFormat="1" ht="6.96" customHeight="1">
      <c r="A135" s="41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euw7ahs3X9SStX1abshINwVYIzE25MLxuSKGiAgRpgOjxf6CoP1YC7BQSMDGQyvvgTsJHvopwP7veMVgV//oZQ==" hashValue="D98FL788LInQODz20J6EnlUbQAAfBv5R7DeFnvUznvIMMr1ZFUV6nOGlrjZ1GnhJOloCTXiPUvkp2383k+PYgA==" algorithmName="SHA-512" password="CEE1"/>
  <autoFilter ref="C98:K1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3948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ROUND(J98,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ROUND((SUM(BE98:BE146)),  2)</f>
        <v>0</v>
      </c>
      <c r="G37" s="41"/>
      <c r="H37" s="41"/>
      <c r="I37" s="161">
        <v>0.20999999999999999</v>
      </c>
      <c r="J37" s="160">
        <f>ROUND(((SUM(BE98:BE146))*I37),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ROUND((SUM(BF98:BF146)),  2)</f>
        <v>0</v>
      </c>
      <c r="G38" s="41"/>
      <c r="H38" s="41"/>
      <c r="I38" s="161">
        <v>0.14999999999999999</v>
      </c>
      <c r="J38" s="160">
        <f>ROUND(((SUM(BF98:BF146))*I38),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ROUND((SUM(BG98:BG146)),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ROUND((SUM(BH98:BH146)),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ROUND((SUM(BI98:BI146)),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D.1.SO01.4E.1-5 - Systém kontroly vstupu ACS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3949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3950</v>
      </c>
      <c r="E69" s="186"/>
      <c r="F69" s="186"/>
      <c r="G69" s="186"/>
      <c r="H69" s="186"/>
      <c r="I69" s="186"/>
      <c r="J69" s="187">
        <f>J100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3951</v>
      </c>
      <c r="E70" s="186"/>
      <c r="F70" s="186"/>
      <c r="G70" s="186"/>
      <c r="H70" s="186"/>
      <c r="I70" s="186"/>
      <c r="J70" s="187">
        <f>J108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3952</v>
      </c>
      <c r="E71" s="186"/>
      <c r="F71" s="186"/>
      <c r="G71" s="186"/>
      <c r="H71" s="186"/>
      <c r="I71" s="186"/>
      <c r="J71" s="187">
        <f>J109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8"/>
      <c r="D72" s="185" t="s">
        <v>3953</v>
      </c>
      <c r="E72" s="186"/>
      <c r="F72" s="186"/>
      <c r="G72" s="186"/>
      <c r="H72" s="186"/>
      <c r="I72" s="186"/>
      <c r="J72" s="187">
        <f>J118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3954</v>
      </c>
      <c r="E73" s="186"/>
      <c r="F73" s="186"/>
      <c r="G73" s="186"/>
      <c r="H73" s="186"/>
      <c r="I73" s="186"/>
      <c r="J73" s="187">
        <f>J136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3955</v>
      </c>
      <c r="E74" s="186"/>
      <c r="F74" s="186"/>
      <c r="G74" s="186"/>
      <c r="H74" s="186"/>
      <c r="I74" s="186"/>
      <c r="J74" s="187">
        <f>J142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SUPŠ Jihlava - Helenín - rekonstrukce DM (NEUZNATELNÉ NÁKLADY)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158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3" t="s">
        <v>159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160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317" t="s">
        <v>2712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2713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D.1.SO01.4E.1-5 - Systém kontroly vstupu ACS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F16</f>
        <v>Jihlava - Helenín</v>
      </c>
      <c r="G92" s="43"/>
      <c r="H92" s="43"/>
      <c r="I92" s="35" t="s">
        <v>23</v>
      </c>
      <c r="J92" s="75" t="str">
        <f>IF(J16="","",J16)</f>
        <v>21. 2. 2023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5" t="s">
        <v>25</v>
      </c>
      <c r="D94" s="43"/>
      <c r="E94" s="43"/>
      <c r="F94" s="30" t="str">
        <f>E19</f>
        <v>Kraj Vysočina, Žižkova 57/1882, 58733 Jihlava</v>
      </c>
      <c r="G94" s="43"/>
      <c r="H94" s="43"/>
      <c r="I94" s="35" t="s">
        <v>31</v>
      </c>
      <c r="J94" s="39" t="str">
        <f>E25</f>
        <v>Obchodní projekt Jihlava, spol.s 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IF(E22="","",E22)</f>
        <v>Vyplň údaj</v>
      </c>
      <c r="G95" s="43"/>
      <c r="H95" s="43"/>
      <c r="I95" s="35" t="s">
        <v>34</v>
      </c>
      <c r="J95" s="39" t="str">
        <f>E28</f>
        <v xml:space="preserve"> 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9"/>
      <c r="B97" s="190"/>
      <c r="C97" s="191" t="s">
        <v>200</v>
      </c>
      <c r="D97" s="192" t="s">
        <v>57</v>
      </c>
      <c r="E97" s="192" t="s">
        <v>53</v>
      </c>
      <c r="F97" s="192" t="s">
        <v>54</v>
      </c>
      <c r="G97" s="192" t="s">
        <v>201</v>
      </c>
      <c r="H97" s="192" t="s">
        <v>202</v>
      </c>
      <c r="I97" s="192" t="s">
        <v>203</v>
      </c>
      <c r="J97" s="192" t="s">
        <v>164</v>
      </c>
      <c r="K97" s="193" t="s">
        <v>204</v>
      </c>
      <c r="L97" s="194"/>
      <c r="M97" s="95" t="s">
        <v>19</v>
      </c>
      <c r="N97" s="96" t="s">
        <v>42</v>
      </c>
      <c r="O97" s="96" t="s">
        <v>205</v>
      </c>
      <c r="P97" s="96" t="s">
        <v>206</v>
      </c>
      <c r="Q97" s="96" t="s">
        <v>207</v>
      </c>
      <c r="R97" s="96" t="s">
        <v>208</v>
      </c>
      <c r="S97" s="96" t="s">
        <v>209</v>
      </c>
      <c r="T97" s="97" t="s">
        <v>210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1"/>
      <c r="B98" s="42"/>
      <c r="C98" s="102" t="s">
        <v>211</v>
      </c>
      <c r="D98" s="43"/>
      <c r="E98" s="43"/>
      <c r="F98" s="43"/>
      <c r="G98" s="43"/>
      <c r="H98" s="43"/>
      <c r="I98" s="43"/>
      <c r="J98" s="195">
        <f>BK98</f>
        <v>0</v>
      </c>
      <c r="K98" s="43"/>
      <c r="L98" s="47"/>
      <c r="M98" s="98"/>
      <c r="N98" s="196"/>
      <c r="O98" s="99"/>
      <c r="P98" s="197">
        <f>P99</f>
        <v>0</v>
      </c>
      <c r="Q98" s="99"/>
      <c r="R98" s="197">
        <f>R99</f>
        <v>0.0022799999999999999</v>
      </c>
      <c r="S98" s="99"/>
      <c r="T98" s="198">
        <f>T99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71</v>
      </c>
      <c r="AU98" s="20" t="s">
        <v>165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71</v>
      </c>
      <c r="E99" s="203" t="s">
        <v>3956</v>
      </c>
      <c r="F99" s="203" t="s">
        <v>3957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P100+P108+P136+P142</f>
        <v>0</v>
      </c>
      <c r="Q99" s="208"/>
      <c r="R99" s="209">
        <f>R100+R108+R136+R142</f>
        <v>0.0022799999999999999</v>
      </c>
      <c r="S99" s="208"/>
      <c r="T99" s="210">
        <f>T100+T108+T136+T142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81</v>
      </c>
      <c r="AT99" s="212" t="s">
        <v>71</v>
      </c>
      <c r="AU99" s="212" t="s">
        <v>72</v>
      </c>
      <c r="AY99" s="211" t="s">
        <v>214</v>
      </c>
      <c r="BK99" s="213">
        <f>BK100+BK108+BK136+BK142</f>
        <v>0</v>
      </c>
    </row>
    <row r="100" s="12" customFormat="1" ht="22.8" customHeight="1">
      <c r="A100" s="12"/>
      <c r="B100" s="200"/>
      <c r="C100" s="201"/>
      <c r="D100" s="202" t="s">
        <v>71</v>
      </c>
      <c r="E100" s="214" t="s">
        <v>3958</v>
      </c>
      <c r="F100" s="214" t="s">
        <v>3959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SUM(P101:P107)</f>
        <v>0</v>
      </c>
      <c r="Q100" s="208"/>
      <c r="R100" s="209">
        <f>SUM(R101:R107)</f>
        <v>0</v>
      </c>
      <c r="S100" s="208"/>
      <c r="T100" s="210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71</v>
      </c>
      <c r="AU100" s="212" t="s">
        <v>79</v>
      </c>
      <c r="AY100" s="211" t="s">
        <v>214</v>
      </c>
      <c r="BK100" s="213">
        <f>SUM(BK101:BK107)</f>
        <v>0</v>
      </c>
    </row>
    <row r="101" s="2" customFormat="1" ht="16.5" customHeight="1">
      <c r="A101" s="41"/>
      <c r="B101" s="42"/>
      <c r="C101" s="216" t="s">
        <v>79</v>
      </c>
      <c r="D101" s="216" t="s">
        <v>216</v>
      </c>
      <c r="E101" s="217" t="s">
        <v>3960</v>
      </c>
      <c r="F101" s="218" t="s">
        <v>3961</v>
      </c>
      <c r="G101" s="219" t="s">
        <v>258</v>
      </c>
      <c r="H101" s="220">
        <v>3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338</v>
      </c>
      <c r="AT101" s="227" t="s">
        <v>216</v>
      </c>
      <c r="AU101" s="227" t="s">
        <v>81</v>
      </c>
      <c r="AY101" s="20" t="s">
        <v>214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338</v>
      </c>
      <c r="BM101" s="227" t="s">
        <v>3962</v>
      </c>
    </row>
    <row r="102" s="2" customFormat="1" ht="37.8" customHeight="1">
      <c r="A102" s="41"/>
      <c r="B102" s="42"/>
      <c r="C102" s="278" t="s">
        <v>81</v>
      </c>
      <c r="D102" s="278" t="s">
        <v>300</v>
      </c>
      <c r="E102" s="279" t="s">
        <v>3963</v>
      </c>
      <c r="F102" s="280" t="s">
        <v>3964</v>
      </c>
      <c r="G102" s="281" t="s">
        <v>258</v>
      </c>
      <c r="H102" s="282">
        <v>3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461</v>
      </c>
      <c r="AT102" s="227" t="s">
        <v>300</v>
      </c>
      <c r="AU102" s="227" t="s">
        <v>81</v>
      </c>
      <c r="AY102" s="20" t="s">
        <v>214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79</v>
      </c>
      <c r="BK102" s="228">
        <f>ROUND(I102*H102,2)</f>
        <v>0</v>
      </c>
      <c r="BL102" s="20" t="s">
        <v>338</v>
      </c>
      <c r="BM102" s="227" t="s">
        <v>3965</v>
      </c>
    </row>
    <row r="103" s="13" customFormat="1">
      <c r="A103" s="13"/>
      <c r="B103" s="234"/>
      <c r="C103" s="235"/>
      <c r="D103" s="236" t="s">
        <v>225</v>
      </c>
      <c r="E103" s="237" t="s">
        <v>19</v>
      </c>
      <c r="F103" s="238" t="s">
        <v>3966</v>
      </c>
      <c r="G103" s="235"/>
      <c r="H103" s="239">
        <v>3</v>
      </c>
      <c r="I103" s="240"/>
      <c r="J103" s="235"/>
      <c r="K103" s="235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225</v>
      </c>
      <c r="AU103" s="245" t="s">
        <v>81</v>
      </c>
      <c r="AV103" s="13" t="s">
        <v>81</v>
      </c>
      <c r="AW103" s="13" t="s">
        <v>33</v>
      </c>
      <c r="AX103" s="13" t="s">
        <v>79</v>
      </c>
      <c r="AY103" s="245" t="s">
        <v>214</v>
      </c>
    </row>
    <row r="104" s="2" customFormat="1" ht="16.5" customHeight="1">
      <c r="A104" s="41"/>
      <c r="B104" s="42"/>
      <c r="C104" s="216" t="s">
        <v>104</v>
      </c>
      <c r="D104" s="216" t="s">
        <v>216</v>
      </c>
      <c r="E104" s="217" t="s">
        <v>3967</v>
      </c>
      <c r="F104" s="218" t="s">
        <v>3968</v>
      </c>
      <c r="G104" s="219" t="s">
        <v>258</v>
      </c>
      <c r="H104" s="220">
        <v>5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338</v>
      </c>
      <c r="AT104" s="227" t="s">
        <v>216</v>
      </c>
      <c r="AU104" s="227" t="s">
        <v>81</v>
      </c>
      <c r="AY104" s="20" t="s">
        <v>214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338</v>
      </c>
      <c r="BM104" s="227" t="s">
        <v>3969</v>
      </c>
    </row>
    <row r="105" s="2" customFormat="1" ht="37.8" customHeight="1">
      <c r="A105" s="41"/>
      <c r="B105" s="42"/>
      <c r="C105" s="278" t="s">
        <v>221</v>
      </c>
      <c r="D105" s="278" t="s">
        <v>300</v>
      </c>
      <c r="E105" s="279" t="s">
        <v>3970</v>
      </c>
      <c r="F105" s="280" t="s">
        <v>3971</v>
      </c>
      <c r="G105" s="281" t="s">
        <v>258</v>
      </c>
      <c r="H105" s="282">
        <v>5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461</v>
      </c>
      <c r="AT105" s="227" t="s">
        <v>300</v>
      </c>
      <c r="AU105" s="227" t="s">
        <v>81</v>
      </c>
      <c r="AY105" s="20" t="s">
        <v>214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338</v>
      </c>
      <c r="BM105" s="227" t="s">
        <v>3972</v>
      </c>
    </row>
    <row r="106" s="13" customFormat="1">
      <c r="A106" s="13"/>
      <c r="B106" s="234"/>
      <c r="C106" s="235"/>
      <c r="D106" s="236" t="s">
        <v>225</v>
      </c>
      <c r="E106" s="237" t="s">
        <v>19</v>
      </c>
      <c r="F106" s="238" t="s">
        <v>3973</v>
      </c>
      <c r="G106" s="235"/>
      <c r="H106" s="239">
        <v>5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225</v>
      </c>
      <c r="AU106" s="245" t="s">
        <v>81</v>
      </c>
      <c r="AV106" s="13" t="s">
        <v>81</v>
      </c>
      <c r="AW106" s="13" t="s">
        <v>33</v>
      </c>
      <c r="AX106" s="13" t="s">
        <v>79</v>
      </c>
      <c r="AY106" s="245" t="s">
        <v>214</v>
      </c>
    </row>
    <row r="107" s="2" customFormat="1" ht="16.5" customHeight="1">
      <c r="A107" s="41"/>
      <c r="B107" s="42"/>
      <c r="C107" s="278" t="s">
        <v>247</v>
      </c>
      <c r="D107" s="278" t="s">
        <v>300</v>
      </c>
      <c r="E107" s="279" t="s">
        <v>3974</v>
      </c>
      <c r="F107" s="280" t="s">
        <v>3975</v>
      </c>
      <c r="G107" s="281" t="s">
        <v>258</v>
      </c>
      <c r="H107" s="282">
        <v>20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461</v>
      </c>
      <c r="AT107" s="227" t="s">
        <v>300</v>
      </c>
      <c r="AU107" s="227" t="s">
        <v>81</v>
      </c>
      <c r="AY107" s="20" t="s">
        <v>214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338</v>
      </c>
      <c r="BM107" s="227" t="s">
        <v>3976</v>
      </c>
    </row>
    <row r="108" s="12" customFormat="1" ht="22.8" customHeight="1">
      <c r="A108" s="12"/>
      <c r="B108" s="200"/>
      <c r="C108" s="201"/>
      <c r="D108" s="202" t="s">
        <v>71</v>
      </c>
      <c r="E108" s="214" t="s">
        <v>3977</v>
      </c>
      <c r="F108" s="214" t="s">
        <v>3978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P109+P118</f>
        <v>0</v>
      </c>
      <c r="Q108" s="208"/>
      <c r="R108" s="209">
        <f>R109+R118</f>
        <v>0.0022799999999999999</v>
      </c>
      <c r="S108" s="208"/>
      <c r="T108" s="210">
        <f>T109+T118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71</v>
      </c>
      <c r="AU108" s="212" t="s">
        <v>79</v>
      </c>
      <c r="AY108" s="211" t="s">
        <v>214</v>
      </c>
      <c r="BK108" s="213">
        <f>BK109+BK118</f>
        <v>0</v>
      </c>
    </row>
    <row r="109" s="12" customFormat="1" ht="20.88" customHeight="1">
      <c r="A109" s="12"/>
      <c r="B109" s="200"/>
      <c r="C109" s="201"/>
      <c r="D109" s="202" t="s">
        <v>71</v>
      </c>
      <c r="E109" s="214" t="s">
        <v>3979</v>
      </c>
      <c r="F109" s="214" t="s">
        <v>3931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SUM(P110:P117)</f>
        <v>0</v>
      </c>
      <c r="Q109" s="208"/>
      <c r="R109" s="209">
        <f>SUM(R110:R117)</f>
        <v>0.0018</v>
      </c>
      <c r="S109" s="208"/>
      <c r="T109" s="210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81</v>
      </c>
      <c r="AT109" s="212" t="s">
        <v>71</v>
      </c>
      <c r="AU109" s="212" t="s">
        <v>81</v>
      </c>
      <c r="AY109" s="211" t="s">
        <v>214</v>
      </c>
      <c r="BK109" s="213">
        <f>SUM(BK110:BK117)</f>
        <v>0</v>
      </c>
    </row>
    <row r="110" s="2" customFormat="1" ht="16.5" customHeight="1">
      <c r="A110" s="41"/>
      <c r="B110" s="42"/>
      <c r="C110" s="216" t="s">
        <v>255</v>
      </c>
      <c r="D110" s="216" t="s">
        <v>216</v>
      </c>
      <c r="E110" s="217" t="s">
        <v>3076</v>
      </c>
      <c r="F110" s="218" t="s">
        <v>3077</v>
      </c>
      <c r="G110" s="219" t="s">
        <v>274</v>
      </c>
      <c r="H110" s="220">
        <v>945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338</v>
      </c>
      <c r="AT110" s="227" t="s">
        <v>216</v>
      </c>
      <c r="AU110" s="227" t="s">
        <v>104</v>
      </c>
      <c r="AY110" s="20" t="s">
        <v>214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338</v>
      </c>
      <c r="BM110" s="227" t="s">
        <v>3980</v>
      </c>
    </row>
    <row r="111" s="2" customFormat="1" ht="16.5" customHeight="1">
      <c r="A111" s="41"/>
      <c r="B111" s="42"/>
      <c r="C111" s="278" t="s">
        <v>261</v>
      </c>
      <c r="D111" s="278" t="s">
        <v>300</v>
      </c>
      <c r="E111" s="279" t="s">
        <v>3135</v>
      </c>
      <c r="F111" s="280" t="s">
        <v>3136</v>
      </c>
      <c r="G111" s="281" t="s">
        <v>274</v>
      </c>
      <c r="H111" s="282">
        <v>915</v>
      </c>
      <c r="I111" s="283"/>
      <c r="J111" s="284">
        <f>ROUND(I111*H111,2)</f>
        <v>0</v>
      </c>
      <c r="K111" s="280" t="s">
        <v>19</v>
      </c>
      <c r="L111" s="285"/>
      <c r="M111" s="286" t="s">
        <v>19</v>
      </c>
      <c r="N111" s="287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461</v>
      </c>
      <c r="AT111" s="227" t="s">
        <v>300</v>
      </c>
      <c r="AU111" s="227" t="s">
        <v>104</v>
      </c>
      <c r="AY111" s="20" t="s">
        <v>214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338</v>
      </c>
      <c r="BM111" s="227" t="s">
        <v>3981</v>
      </c>
    </row>
    <row r="112" s="13" customFormat="1">
      <c r="A112" s="13"/>
      <c r="B112" s="234"/>
      <c r="C112" s="235"/>
      <c r="D112" s="236" t="s">
        <v>225</v>
      </c>
      <c r="E112" s="237" t="s">
        <v>19</v>
      </c>
      <c r="F112" s="238" t="s">
        <v>3982</v>
      </c>
      <c r="G112" s="235"/>
      <c r="H112" s="239">
        <v>915</v>
      </c>
      <c r="I112" s="240"/>
      <c r="J112" s="235"/>
      <c r="K112" s="235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225</v>
      </c>
      <c r="AU112" s="245" t="s">
        <v>104</v>
      </c>
      <c r="AV112" s="13" t="s">
        <v>81</v>
      </c>
      <c r="AW112" s="13" t="s">
        <v>33</v>
      </c>
      <c r="AX112" s="13" t="s">
        <v>79</v>
      </c>
      <c r="AY112" s="245" t="s">
        <v>214</v>
      </c>
    </row>
    <row r="113" s="2" customFormat="1" ht="16.5" customHeight="1">
      <c r="A113" s="41"/>
      <c r="B113" s="42"/>
      <c r="C113" s="278" t="s">
        <v>266</v>
      </c>
      <c r="D113" s="278" t="s">
        <v>300</v>
      </c>
      <c r="E113" s="279" t="s">
        <v>3983</v>
      </c>
      <c r="F113" s="280" t="s">
        <v>3984</v>
      </c>
      <c r="G113" s="281" t="s">
        <v>274</v>
      </c>
      <c r="H113" s="282">
        <v>30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43</v>
      </c>
      <c r="O113" s="87"/>
      <c r="P113" s="225">
        <f>O113*H113</f>
        <v>0</v>
      </c>
      <c r="Q113" s="225">
        <v>6.0000000000000002E-05</v>
      </c>
      <c r="R113" s="225">
        <f>Q113*H113</f>
        <v>0.0018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461</v>
      </c>
      <c r="AT113" s="227" t="s">
        <v>300</v>
      </c>
      <c r="AU113" s="227" t="s">
        <v>104</v>
      </c>
      <c r="AY113" s="20" t="s">
        <v>214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338</v>
      </c>
      <c r="BM113" s="227" t="s">
        <v>3985</v>
      </c>
    </row>
    <row r="114" s="13" customFormat="1">
      <c r="A114" s="13"/>
      <c r="B114" s="234"/>
      <c r="C114" s="235"/>
      <c r="D114" s="236" t="s">
        <v>225</v>
      </c>
      <c r="E114" s="237" t="s">
        <v>19</v>
      </c>
      <c r="F114" s="238" t="s">
        <v>3986</v>
      </c>
      <c r="G114" s="235"/>
      <c r="H114" s="239">
        <v>30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225</v>
      </c>
      <c r="AU114" s="245" t="s">
        <v>104</v>
      </c>
      <c r="AV114" s="13" t="s">
        <v>81</v>
      </c>
      <c r="AW114" s="13" t="s">
        <v>33</v>
      </c>
      <c r="AX114" s="13" t="s">
        <v>79</v>
      </c>
      <c r="AY114" s="245" t="s">
        <v>214</v>
      </c>
    </row>
    <row r="115" s="2" customFormat="1" ht="16.5" customHeight="1">
      <c r="A115" s="41"/>
      <c r="B115" s="42"/>
      <c r="C115" s="216" t="s">
        <v>271</v>
      </c>
      <c r="D115" s="216" t="s">
        <v>216</v>
      </c>
      <c r="E115" s="217" t="s">
        <v>2805</v>
      </c>
      <c r="F115" s="218" t="s">
        <v>2806</v>
      </c>
      <c r="G115" s="219" t="s">
        <v>258</v>
      </c>
      <c r="H115" s="220">
        <v>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338</v>
      </c>
      <c r="AT115" s="227" t="s">
        <v>216</v>
      </c>
      <c r="AU115" s="227" t="s">
        <v>104</v>
      </c>
      <c r="AY115" s="20" t="s">
        <v>214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338</v>
      </c>
      <c r="BM115" s="227" t="s">
        <v>3987</v>
      </c>
    </row>
    <row r="116" s="2" customFormat="1" ht="16.5" customHeight="1">
      <c r="A116" s="41"/>
      <c r="B116" s="42"/>
      <c r="C116" s="278" t="s">
        <v>279</v>
      </c>
      <c r="D116" s="278" t="s">
        <v>300</v>
      </c>
      <c r="E116" s="279" t="s">
        <v>2814</v>
      </c>
      <c r="F116" s="280" t="s">
        <v>2815</v>
      </c>
      <c r="G116" s="281" t="s">
        <v>258</v>
      </c>
      <c r="H116" s="282">
        <v>3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461</v>
      </c>
      <c r="AT116" s="227" t="s">
        <v>300</v>
      </c>
      <c r="AU116" s="227" t="s">
        <v>104</v>
      </c>
      <c r="AY116" s="20" t="s">
        <v>214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338</v>
      </c>
      <c r="BM116" s="227" t="s">
        <v>3988</v>
      </c>
    </row>
    <row r="117" s="13" customFormat="1">
      <c r="A117" s="13"/>
      <c r="B117" s="234"/>
      <c r="C117" s="235"/>
      <c r="D117" s="236" t="s">
        <v>225</v>
      </c>
      <c r="E117" s="237" t="s">
        <v>19</v>
      </c>
      <c r="F117" s="238" t="s">
        <v>3966</v>
      </c>
      <c r="G117" s="235"/>
      <c r="H117" s="239">
        <v>3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225</v>
      </c>
      <c r="AU117" s="245" t="s">
        <v>104</v>
      </c>
      <c r="AV117" s="13" t="s">
        <v>81</v>
      </c>
      <c r="AW117" s="13" t="s">
        <v>33</v>
      </c>
      <c r="AX117" s="13" t="s">
        <v>79</v>
      </c>
      <c r="AY117" s="245" t="s">
        <v>214</v>
      </c>
    </row>
    <row r="118" s="12" customFormat="1" ht="20.88" customHeight="1">
      <c r="A118" s="12"/>
      <c r="B118" s="200"/>
      <c r="C118" s="201"/>
      <c r="D118" s="202" t="s">
        <v>71</v>
      </c>
      <c r="E118" s="214" t="s">
        <v>3989</v>
      </c>
      <c r="F118" s="214" t="s">
        <v>3936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SUM(P119:P135)</f>
        <v>0</v>
      </c>
      <c r="Q118" s="208"/>
      <c r="R118" s="209">
        <f>SUM(R119:R135)</f>
        <v>0.00048000000000000007</v>
      </c>
      <c r="S118" s="208"/>
      <c r="T118" s="210">
        <f>SUM(T119:T135)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71</v>
      </c>
      <c r="AU118" s="212" t="s">
        <v>81</v>
      </c>
      <c r="AY118" s="211" t="s">
        <v>214</v>
      </c>
      <c r="BK118" s="213">
        <f>SUM(BK119:BK135)</f>
        <v>0</v>
      </c>
    </row>
    <row r="119" s="2" customFormat="1" ht="21.75" customHeight="1">
      <c r="A119" s="41"/>
      <c r="B119" s="42"/>
      <c r="C119" s="216" t="s">
        <v>299</v>
      </c>
      <c r="D119" s="216" t="s">
        <v>216</v>
      </c>
      <c r="E119" s="217" t="s">
        <v>3268</v>
      </c>
      <c r="F119" s="218" t="s">
        <v>3269</v>
      </c>
      <c r="G119" s="219" t="s">
        <v>258</v>
      </c>
      <c r="H119" s="220">
        <v>12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338</v>
      </c>
      <c r="AT119" s="227" t="s">
        <v>216</v>
      </c>
      <c r="AU119" s="227" t="s">
        <v>104</v>
      </c>
      <c r="AY119" s="20" t="s">
        <v>214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338</v>
      </c>
      <c r="BM119" s="227" t="s">
        <v>3990</v>
      </c>
    </row>
    <row r="120" s="2" customFormat="1" ht="16.5" customHeight="1">
      <c r="A120" s="41"/>
      <c r="B120" s="42"/>
      <c r="C120" s="278" t="s">
        <v>305</v>
      </c>
      <c r="D120" s="278" t="s">
        <v>300</v>
      </c>
      <c r="E120" s="279" t="s">
        <v>3271</v>
      </c>
      <c r="F120" s="280" t="s">
        <v>3272</v>
      </c>
      <c r="G120" s="281" t="s">
        <v>2082</v>
      </c>
      <c r="H120" s="282">
        <v>12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1033</v>
      </c>
      <c r="AT120" s="227" t="s">
        <v>300</v>
      </c>
      <c r="AU120" s="227" t="s">
        <v>104</v>
      </c>
      <c r="AY120" s="20" t="s">
        <v>214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1033</v>
      </c>
      <c r="BM120" s="227" t="s">
        <v>3991</v>
      </c>
    </row>
    <row r="121" s="13" customFormat="1">
      <c r="A121" s="13"/>
      <c r="B121" s="234"/>
      <c r="C121" s="235"/>
      <c r="D121" s="236" t="s">
        <v>225</v>
      </c>
      <c r="E121" s="237" t="s">
        <v>19</v>
      </c>
      <c r="F121" s="238" t="s">
        <v>3866</v>
      </c>
      <c r="G121" s="235"/>
      <c r="H121" s="239">
        <v>12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225</v>
      </c>
      <c r="AU121" s="245" t="s">
        <v>104</v>
      </c>
      <c r="AV121" s="13" t="s">
        <v>81</v>
      </c>
      <c r="AW121" s="13" t="s">
        <v>33</v>
      </c>
      <c r="AX121" s="13" t="s">
        <v>79</v>
      </c>
      <c r="AY121" s="245" t="s">
        <v>214</v>
      </c>
    </row>
    <row r="122" s="2" customFormat="1" ht="16.5" customHeight="1">
      <c r="A122" s="41"/>
      <c r="B122" s="42"/>
      <c r="C122" s="216" t="s">
        <v>319</v>
      </c>
      <c r="D122" s="216" t="s">
        <v>216</v>
      </c>
      <c r="E122" s="217" t="s">
        <v>3108</v>
      </c>
      <c r="F122" s="218" t="s">
        <v>3109</v>
      </c>
      <c r="G122" s="219" t="s">
        <v>274</v>
      </c>
      <c r="H122" s="220">
        <v>70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338</v>
      </c>
      <c r="AT122" s="227" t="s">
        <v>216</v>
      </c>
      <c r="AU122" s="227" t="s">
        <v>104</v>
      </c>
      <c r="AY122" s="20" t="s">
        <v>214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338</v>
      </c>
      <c r="BM122" s="227" t="s">
        <v>3992</v>
      </c>
    </row>
    <row r="123" s="2" customFormat="1" ht="16.5" customHeight="1">
      <c r="A123" s="41"/>
      <c r="B123" s="42"/>
      <c r="C123" s="278" t="s">
        <v>324</v>
      </c>
      <c r="D123" s="278" t="s">
        <v>300</v>
      </c>
      <c r="E123" s="279" t="s">
        <v>3294</v>
      </c>
      <c r="F123" s="280" t="s">
        <v>3295</v>
      </c>
      <c r="G123" s="281" t="s">
        <v>274</v>
      </c>
      <c r="H123" s="282">
        <v>70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1033</v>
      </c>
      <c r="AT123" s="227" t="s">
        <v>300</v>
      </c>
      <c r="AU123" s="227" t="s">
        <v>104</v>
      </c>
      <c r="AY123" s="20" t="s">
        <v>214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1033</v>
      </c>
      <c r="BM123" s="227" t="s">
        <v>3993</v>
      </c>
    </row>
    <row r="124" s="13" customFormat="1">
      <c r="A124" s="13"/>
      <c r="B124" s="234"/>
      <c r="C124" s="235"/>
      <c r="D124" s="236" t="s">
        <v>225</v>
      </c>
      <c r="E124" s="237" t="s">
        <v>19</v>
      </c>
      <c r="F124" s="238" t="s">
        <v>3994</v>
      </c>
      <c r="G124" s="235"/>
      <c r="H124" s="239">
        <v>70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225</v>
      </c>
      <c r="AU124" s="245" t="s">
        <v>104</v>
      </c>
      <c r="AV124" s="13" t="s">
        <v>81</v>
      </c>
      <c r="AW124" s="13" t="s">
        <v>33</v>
      </c>
      <c r="AX124" s="13" t="s">
        <v>79</v>
      </c>
      <c r="AY124" s="245" t="s">
        <v>214</v>
      </c>
    </row>
    <row r="125" s="2" customFormat="1" ht="16.5" customHeight="1">
      <c r="A125" s="41"/>
      <c r="B125" s="42"/>
      <c r="C125" s="216" t="s">
        <v>8</v>
      </c>
      <c r="D125" s="216" t="s">
        <v>216</v>
      </c>
      <c r="E125" s="217" t="s">
        <v>3392</v>
      </c>
      <c r="F125" s="218" t="s">
        <v>3393</v>
      </c>
      <c r="G125" s="219" t="s">
        <v>258</v>
      </c>
      <c r="H125" s="220">
        <v>180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338</v>
      </c>
      <c r="AT125" s="227" t="s">
        <v>216</v>
      </c>
      <c r="AU125" s="227" t="s">
        <v>104</v>
      </c>
      <c r="AY125" s="20" t="s">
        <v>214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338</v>
      </c>
      <c r="BM125" s="227" t="s">
        <v>3995</v>
      </c>
    </row>
    <row r="126" s="2" customFormat="1" ht="16.5" customHeight="1">
      <c r="A126" s="41"/>
      <c r="B126" s="42"/>
      <c r="C126" s="278" t="s">
        <v>338</v>
      </c>
      <c r="D126" s="278" t="s">
        <v>300</v>
      </c>
      <c r="E126" s="279" t="s">
        <v>3395</v>
      </c>
      <c r="F126" s="280" t="s">
        <v>3396</v>
      </c>
      <c r="G126" s="281" t="s">
        <v>2082</v>
      </c>
      <c r="H126" s="282">
        <v>80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461</v>
      </c>
      <c r="AT126" s="227" t="s">
        <v>300</v>
      </c>
      <c r="AU126" s="227" t="s">
        <v>104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338</v>
      </c>
      <c r="BM126" s="227" t="s">
        <v>3996</v>
      </c>
    </row>
    <row r="127" s="2" customFormat="1" ht="16.5" customHeight="1">
      <c r="A127" s="41"/>
      <c r="B127" s="42"/>
      <c r="C127" s="278" t="s">
        <v>345</v>
      </c>
      <c r="D127" s="278" t="s">
        <v>300</v>
      </c>
      <c r="E127" s="279" t="s">
        <v>3398</v>
      </c>
      <c r="F127" s="280" t="s">
        <v>3399</v>
      </c>
      <c r="G127" s="281" t="s">
        <v>2082</v>
      </c>
      <c r="H127" s="282">
        <v>100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461</v>
      </c>
      <c r="AT127" s="227" t="s">
        <v>300</v>
      </c>
      <c r="AU127" s="227" t="s">
        <v>104</v>
      </c>
      <c r="AY127" s="20" t="s">
        <v>214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338</v>
      </c>
      <c r="BM127" s="227" t="s">
        <v>3997</v>
      </c>
    </row>
    <row r="128" s="2" customFormat="1" ht="16.5" customHeight="1">
      <c r="A128" s="41"/>
      <c r="B128" s="42"/>
      <c r="C128" s="278" t="s">
        <v>352</v>
      </c>
      <c r="D128" s="278" t="s">
        <v>300</v>
      </c>
      <c r="E128" s="279" t="s">
        <v>3401</v>
      </c>
      <c r="F128" s="280" t="s">
        <v>3402</v>
      </c>
      <c r="G128" s="281" t="s">
        <v>1288</v>
      </c>
      <c r="H128" s="282">
        <v>10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461</v>
      </c>
      <c r="AT128" s="227" t="s">
        <v>300</v>
      </c>
      <c r="AU128" s="227" t="s">
        <v>104</v>
      </c>
      <c r="AY128" s="20" t="s">
        <v>214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338</v>
      </c>
      <c r="BM128" s="227" t="s">
        <v>3998</v>
      </c>
    </row>
    <row r="129" s="2" customFormat="1" ht="16.5" customHeight="1">
      <c r="A129" s="41"/>
      <c r="B129" s="42"/>
      <c r="C129" s="278" t="s">
        <v>366</v>
      </c>
      <c r="D129" s="278" t="s">
        <v>300</v>
      </c>
      <c r="E129" s="279" t="s">
        <v>3404</v>
      </c>
      <c r="F129" s="280" t="s">
        <v>3405</v>
      </c>
      <c r="G129" s="281" t="s">
        <v>1288</v>
      </c>
      <c r="H129" s="282">
        <v>50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461</v>
      </c>
      <c r="AT129" s="227" t="s">
        <v>300</v>
      </c>
      <c r="AU129" s="227" t="s">
        <v>104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338</v>
      </c>
      <c r="BM129" s="227" t="s">
        <v>3999</v>
      </c>
    </row>
    <row r="130" s="2" customFormat="1" ht="21.75" customHeight="1">
      <c r="A130" s="41"/>
      <c r="B130" s="42"/>
      <c r="C130" s="216" t="s">
        <v>373</v>
      </c>
      <c r="D130" s="216" t="s">
        <v>216</v>
      </c>
      <c r="E130" s="217" t="s">
        <v>4000</v>
      </c>
      <c r="F130" s="218" t="s">
        <v>4001</v>
      </c>
      <c r="G130" s="219" t="s">
        <v>258</v>
      </c>
      <c r="H130" s="220">
        <v>6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683</v>
      </c>
      <c r="AT130" s="227" t="s">
        <v>216</v>
      </c>
      <c r="AU130" s="227" t="s">
        <v>104</v>
      </c>
      <c r="AY130" s="20" t="s">
        <v>214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683</v>
      </c>
      <c r="BM130" s="227" t="s">
        <v>4002</v>
      </c>
    </row>
    <row r="131" s="2" customFormat="1" ht="16.5" customHeight="1">
      <c r="A131" s="41"/>
      <c r="B131" s="42"/>
      <c r="C131" s="278" t="s">
        <v>7</v>
      </c>
      <c r="D131" s="278" t="s">
        <v>300</v>
      </c>
      <c r="E131" s="279" t="s">
        <v>4003</v>
      </c>
      <c r="F131" s="280" t="s">
        <v>4004</v>
      </c>
      <c r="G131" s="281" t="s">
        <v>258</v>
      </c>
      <c r="H131" s="282">
        <v>6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43</v>
      </c>
      <c r="O131" s="87"/>
      <c r="P131" s="225">
        <f>O131*H131</f>
        <v>0</v>
      </c>
      <c r="Q131" s="225">
        <v>8.0000000000000007E-05</v>
      </c>
      <c r="R131" s="225">
        <f>Q131*H131</f>
        <v>0.00048000000000000007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461</v>
      </c>
      <c r="AT131" s="227" t="s">
        <v>300</v>
      </c>
      <c r="AU131" s="227" t="s">
        <v>104</v>
      </c>
      <c r="AY131" s="20" t="s">
        <v>214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338</v>
      </c>
      <c r="BM131" s="227" t="s">
        <v>4005</v>
      </c>
    </row>
    <row r="132" s="13" customFormat="1">
      <c r="A132" s="13"/>
      <c r="B132" s="234"/>
      <c r="C132" s="235"/>
      <c r="D132" s="236" t="s">
        <v>225</v>
      </c>
      <c r="E132" s="237" t="s">
        <v>19</v>
      </c>
      <c r="F132" s="238" t="s">
        <v>4006</v>
      </c>
      <c r="G132" s="235"/>
      <c r="H132" s="239">
        <v>6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225</v>
      </c>
      <c r="AU132" s="245" t="s">
        <v>104</v>
      </c>
      <c r="AV132" s="13" t="s">
        <v>81</v>
      </c>
      <c r="AW132" s="13" t="s">
        <v>33</v>
      </c>
      <c r="AX132" s="13" t="s">
        <v>79</v>
      </c>
      <c r="AY132" s="245" t="s">
        <v>214</v>
      </c>
    </row>
    <row r="133" s="2" customFormat="1" ht="21.75" customHeight="1">
      <c r="A133" s="41"/>
      <c r="B133" s="42"/>
      <c r="C133" s="216" t="s">
        <v>383</v>
      </c>
      <c r="D133" s="216" t="s">
        <v>216</v>
      </c>
      <c r="E133" s="217" t="s">
        <v>2925</v>
      </c>
      <c r="F133" s="218" t="s">
        <v>2926</v>
      </c>
      <c r="G133" s="219" t="s">
        <v>258</v>
      </c>
      <c r="H133" s="220">
        <v>12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338</v>
      </c>
      <c r="AT133" s="227" t="s">
        <v>216</v>
      </c>
      <c r="AU133" s="227" t="s">
        <v>104</v>
      </c>
      <c r="AY133" s="20" t="s">
        <v>214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338</v>
      </c>
      <c r="BM133" s="227" t="s">
        <v>4007</v>
      </c>
    </row>
    <row r="134" s="2" customFormat="1" ht="16.5" customHeight="1">
      <c r="A134" s="41"/>
      <c r="B134" s="42"/>
      <c r="C134" s="278" t="s">
        <v>390</v>
      </c>
      <c r="D134" s="278" t="s">
        <v>300</v>
      </c>
      <c r="E134" s="279" t="s">
        <v>3260</v>
      </c>
      <c r="F134" s="280" t="s">
        <v>3261</v>
      </c>
      <c r="G134" s="281" t="s">
        <v>2082</v>
      </c>
      <c r="H134" s="282">
        <v>12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1033</v>
      </c>
      <c r="AT134" s="227" t="s">
        <v>300</v>
      </c>
      <c r="AU134" s="227" t="s">
        <v>104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1033</v>
      </c>
      <c r="BM134" s="227" t="s">
        <v>4008</v>
      </c>
    </row>
    <row r="135" s="13" customFormat="1">
      <c r="A135" s="13"/>
      <c r="B135" s="234"/>
      <c r="C135" s="235"/>
      <c r="D135" s="236" t="s">
        <v>225</v>
      </c>
      <c r="E135" s="237" t="s">
        <v>19</v>
      </c>
      <c r="F135" s="238" t="s">
        <v>4009</v>
      </c>
      <c r="G135" s="235"/>
      <c r="H135" s="239">
        <v>12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225</v>
      </c>
      <c r="AU135" s="245" t="s">
        <v>104</v>
      </c>
      <c r="AV135" s="13" t="s">
        <v>81</v>
      </c>
      <c r="AW135" s="13" t="s">
        <v>33</v>
      </c>
      <c r="AX135" s="13" t="s">
        <v>79</v>
      </c>
      <c r="AY135" s="245" t="s">
        <v>214</v>
      </c>
    </row>
    <row r="136" s="12" customFormat="1" ht="22.8" customHeight="1">
      <c r="A136" s="12"/>
      <c r="B136" s="200"/>
      <c r="C136" s="201"/>
      <c r="D136" s="202" t="s">
        <v>71</v>
      </c>
      <c r="E136" s="214" t="s">
        <v>4010</v>
      </c>
      <c r="F136" s="214" t="s">
        <v>4011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SUM(P137:P141)</f>
        <v>0</v>
      </c>
      <c r="Q136" s="208"/>
      <c r="R136" s="209">
        <f>SUM(R137:R141)</f>
        <v>0</v>
      </c>
      <c r="S136" s="208"/>
      <c r="T136" s="210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71</v>
      </c>
      <c r="AU136" s="212" t="s">
        <v>79</v>
      </c>
      <c r="AY136" s="211" t="s">
        <v>214</v>
      </c>
      <c r="BK136" s="213">
        <f>SUM(BK137:BK141)</f>
        <v>0</v>
      </c>
    </row>
    <row r="137" s="2" customFormat="1" ht="16.5" customHeight="1">
      <c r="A137" s="41"/>
      <c r="B137" s="42"/>
      <c r="C137" s="216" t="s">
        <v>399</v>
      </c>
      <c r="D137" s="216" t="s">
        <v>216</v>
      </c>
      <c r="E137" s="217" t="s">
        <v>4012</v>
      </c>
      <c r="F137" s="218" t="s">
        <v>4013</v>
      </c>
      <c r="G137" s="219" t="s">
        <v>2229</v>
      </c>
      <c r="H137" s="220">
        <v>17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221</v>
      </c>
      <c r="AT137" s="227" t="s">
        <v>216</v>
      </c>
      <c r="AU137" s="227" t="s">
        <v>81</v>
      </c>
      <c r="AY137" s="20" t="s">
        <v>214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221</v>
      </c>
      <c r="BM137" s="227" t="s">
        <v>4014</v>
      </c>
    </row>
    <row r="138" s="2" customFormat="1" ht="16.5" customHeight="1">
      <c r="A138" s="41"/>
      <c r="B138" s="42"/>
      <c r="C138" s="216" t="s">
        <v>406</v>
      </c>
      <c r="D138" s="216" t="s">
        <v>216</v>
      </c>
      <c r="E138" s="217" t="s">
        <v>4015</v>
      </c>
      <c r="F138" s="218" t="s">
        <v>4016</v>
      </c>
      <c r="G138" s="219" t="s">
        <v>2229</v>
      </c>
      <c r="H138" s="220">
        <v>17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221</v>
      </c>
      <c r="AT138" s="227" t="s">
        <v>216</v>
      </c>
      <c r="AU138" s="227" t="s">
        <v>81</v>
      </c>
      <c r="AY138" s="20" t="s">
        <v>214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221</v>
      </c>
      <c r="BM138" s="227" t="s">
        <v>4017</v>
      </c>
    </row>
    <row r="139" s="2" customFormat="1" ht="16.5" customHeight="1">
      <c r="A139" s="41"/>
      <c r="B139" s="42"/>
      <c r="C139" s="216" t="s">
        <v>411</v>
      </c>
      <c r="D139" s="216" t="s">
        <v>216</v>
      </c>
      <c r="E139" s="217" t="s">
        <v>4018</v>
      </c>
      <c r="F139" s="218" t="s">
        <v>4019</v>
      </c>
      <c r="G139" s="219" t="s">
        <v>258</v>
      </c>
      <c r="H139" s="220">
        <v>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338</v>
      </c>
      <c r="AT139" s="227" t="s">
        <v>216</v>
      </c>
      <c r="AU139" s="227" t="s">
        <v>81</v>
      </c>
      <c r="AY139" s="20" t="s">
        <v>214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338</v>
      </c>
      <c r="BM139" s="227" t="s">
        <v>4020</v>
      </c>
    </row>
    <row r="140" s="2" customFormat="1" ht="16.5" customHeight="1">
      <c r="A140" s="41"/>
      <c r="B140" s="42"/>
      <c r="C140" s="216" t="s">
        <v>420</v>
      </c>
      <c r="D140" s="216" t="s">
        <v>216</v>
      </c>
      <c r="E140" s="217" t="s">
        <v>4021</v>
      </c>
      <c r="F140" s="218" t="s">
        <v>4022</v>
      </c>
      <c r="G140" s="219" t="s">
        <v>2229</v>
      </c>
      <c r="H140" s="220">
        <v>6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221</v>
      </c>
      <c r="AT140" s="227" t="s">
        <v>216</v>
      </c>
      <c r="AU140" s="227" t="s">
        <v>81</v>
      </c>
      <c r="AY140" s="20" t="s">
        <v>214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79</v>
      </c>
      <c r="BK140" s="228">
        <f>ROUND(I140*H140,2)</f>
        <v>0</v>
      </c>
      <c r="BL140" s="20" t="s">
        <v>221</v>
      </c>
      <c r="BM140" s="227" t="s">
        <v>4023</v>
      </c>
    </row>
    <row r="141" s="2" customFormat="1" ht="16.5" customHeight="1">
      <c r="A141" s="41"/>
      <c r="B141" s="42"/>
      <c r="C141" s="216" t="s">
        <v>431</v>
      </c>
      <c r="D141" s="216" t="s">
        <v>216</v>
      </c>
      <c r="E141" s="217" t="s">
        <v>4024</v>
      </c>
      <c r="F141" s="218" t="s">
        <v>3926</v>
      </c>
      <c r="G141" s="219" t="s">
        <v>2229</v>
      </c>
      <c r="H141" s="220">
        <v>2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221</v>
      </c>
      <c r="AT141" s="227" t="s">
        <v>216</v>
      </c>
      <c r="AU141" s="227" t="s">
        <v>81</v>
      </c>
      <c r="AY141" s="20" t="s">
        <v>214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79</v>
      </c>
      <c r="BK141" s="228">
        <f>ROUND(I141*H141,2)</f>
        <v>0</v>
      </c>
      <c r="BL141" s="20" t="s">
        <v>221</v>
      </c>
      <c r="BM141" s="227" t="s">
        <v>4025</v>
      </c>
    </row>
    <row r="142" s="12" customFormat="1" ht="22.8" customHeight="1">
      <c r="A142" s="12"/>
      <c r="B142" s="200"/>
      <c r="C142" s="201"/>
      <c r="D142" s="202" t="s">
        <v>71</v>
      </c>
      <c r="E142" s="214" t="s">
        <v>4026</v>
      </c>
      <c r="F142" s="214" t="s">
        <v>3195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</v>
      </c>
      <c r="S142" s="208"/>
      <c r="T142" s="21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81</v>
      </c>
      <c r="AT142" s="212" t="s">
        <v>71</v>
      </c>
      <c r="AU142" s="212" t="s">
        <v>79</v>
      </c>
      <c r="AY142" s="211" t="s">
        <v>214</v>
      </c>
      <c r="BK142" s="213">
        <f>SUM(BK143:BK146)</f>
        <v>0</v>
      </c>
    </row>
    <row r="143" s="2" customFormat="1" ht="24.15" customHeight="1">
      <c r="A143" s="41"/>
      <c r="B143" s="42"/>
      <c r="C143" s="278" t="s">
        <v>436</v>
      </c>
      <c r="D143" s="278" t="s">
        <v>300</v>
      </c>
      <c r="E143" s="279" t="s">
        <v>4027</v>
      </c>
      <c r="F143" s="280" t="s">
        <v>4028</v>
      </c>
      <c r="G143" s="281" t="s">
        <v>19</v>
      </c>
      <c r="H143" s="282">
        <v>1</v>
      </c>
      <c r="I143" s="283"/>
      <c r="J143" s="284">
        <f>ROUND(I143*H143,2)</f>
        <v>0</v>
      </c>
      <c r="K143" s="280" t="s">
        <v>19</v>
      </c>
      <c r="L143" s="285"/>
      <c r="M143" s="286" t="s">
        <v>19</v>
      </c>
      <c r="N143" s="287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461</v>
      </c>
      <c r="AT143" s="227" t="s">
        <v>300</v>
      </c>
      <c r="AU143" s="227" t="s">
        <v>81</v>
      </c>
      <c r="AY143" s="20" t="s">
        <v>214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338</v>
      </c>
      <c r="BM143" s="227" t="s">
        <v>4029</v>
      </c>
    </row>
    <row r="144" s="2" customFormat="1" ht="16.5" customHeight="1">
      <c r="A144" s="41"/>
      <c r="B144" s="42"/>
      <c r="C144" s="216" t="s">
        <v>443</v>
      </c>
      <c r="D144" s="216" t="s">
        <v>216</v>
      </c>
      <c r="E144" s="217" t="s">
        <v>4030</v>
      </c>
      <c r="F144" s="218" t="s">
        <v>4031</v>
      </c>
      <c r="G144" s="219" t="s">
        <v>2229</v>
      </c>
      <c r="H144" s="220">
        <v>8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2230</v>
      </c>
      <c r="AT144" s="227" t="s">
        <v>216</v>
      </c>
      <c r="AU144" s="227" t="s">
        <v>81</v>
      </c>
      <c r="AY144" s="20" t="s">
        <v>214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79</v>
      </c>
      <c r="BK144" s="228">
        <f>ROUND(I144*H144,2)</f>
        <v>0</v>
      </c>
      <c r="BL144" s="20" t="s">
        <v>2230</v>
      </c>
      <c r="BM144" s="227" t="s">
        <v>4032</v>
      </c>
    </row>
    <row r="145" s="2" customFormat="1" ht="24.15" customHeight="1">
      <c r="A145" s="41"/>
      <c r="B145" s="42"/>
      <c r="C145" s="216" t="s">
        <v>452</v>
      </c>
      <c r="D145" s="216" t="s">
        <v>216</v>
      </c>
      <c r="E145" s="217" t="s">
        <v>3196</v>
      </c>
      <c r="F145" s="218" t="s">
        <v>3197</v>
      </c>
      <c r="G145" s="219" t="s">
        <v>282</v>
      </c>
      <c r="H145" s="220">
        <v>0.10000000000000001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3198</v>
      </c>
      <c r="AT145" s="227" t="s">
        <v>216</v>
      </c>
      <c r="AU145" s="227" t="s">
        <v>81</v>
      </c>
      <c r="AY145" s="20" t="s">
        <v>214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79</v>
      </c>
      <c r="BK145" s="228">
        <f>ROUND(I145*H145,2)</f>
        <v>0</v>
      </c>
      <c r="BL145" s="20" t="s">
        <v>3198</v>
      </c>
      <c r="BM145" s="227" t="s">
        <v>4033</v>
      </c>
    </row>
    <row r="146" s="2" customFormat="1" ht="24.15" customHeight="1">
      <c r="A146" s="41"/>
      <c r="B146" s="42"/>
      <c r="C146" s="216" t="s">
        <v>461</v>
      </c>
      <c r="D146" s="216" t="s">
        <v>216</v>
      </c>
      <c r="E146" s="217" t="s">
        <v>3200</v>
      </c>
      <c r="F146" s="218" t="s">
        <v>3201</v>
      </c>
      <c r="G146" s="219" t="s">
        <v>282</v>
      </c>
      <c r="H146" s="220">
        <v>0.5</v>
      </c>
      <c r="I146" s="221"/>
      <c r="J146" s="222">
        <f>ROUND(I146*H146,2)</f>
        <v>0</v>
      </c>
      <c r="K146" s="218" t="s">
        <v>19</v>
      </c>
      <c r="L146" s="47"/>
      <c r="M146" s="300" t="s">
        <v>19</v>
      </c>
      <c r="N146" s="301" t="s">
        <v>43</v>
      </c>
      <c r="O146" s="298"/>
      <c r="P146" s="302">
        <f>O146*H146</f>
        <v>0</v>
      </c>
      <c r="Q146" s="302">
        <v>0</v>
      </c>
      <c r="R146" s="302">
        <f>Q146*H146</f>
        <v>0</v>
      </c>
      <c r="S146" s="302">
        <v>0</v>
      </c>
      <c r="T146" s="303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3198</v>
      </c>
      <c r="AT146" s="227" t="s">
        <v>216</v>
      </c>
      <c r="AU146" s="227" t="s">
        <v>81</v>
      </c>
      <c r="AY146" s="20" t="s">
        <v>214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79</v>
      </c>
      <c r="BK146" s="228">
        <f>ROUND(I146*H146,2)</f>
        <v>0</v>
      </c>
      <c r="BL146" s="20" t="s">
        <v>3198</v>
      </c>
      <c r="BM146" s="227" t="s">
        <v>4034</v>
      </c>
    </row>
    <row r="147" s="2" customFormat="1" ht="6.96" customHeight="1">
      <c r="A147" s="41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47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jyCvuhO3pgkFPibHn4H+dtXVvUn6KC1d0z9f7iA9cwiZ4ECrx3Q19DlmljdJZUx/jW6/JTCeFR+KXyI6DpkKQA==" hashValue="wfeFQZPo/tAY8S81AWrEe4vfUuE4qgOZnqXECdTfmtSjm+i+tIEgMK6WhEhOCmDICFdaO0RHmOjJHVtpEl/mOw==" algorithmName="SHA-512" password="CEE1"/>
  <autoFilter ref="C97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4035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ROUND((SUM(BE99:BE143)),  2)</f>
        <v>0</v>
      </c>
      <c r="G37" s="41"/>
      <c r="H37" s="41"/>
      <c r="I37" s="161">
        <v>0.20999999999999999</v>
      </c>
      <c r="J37" s="160">
        <f>ROUND(((SUM(BE99:BE143))*I37),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ROUND((SUM(BF99:BF143)),  2)</f>
        <v>0</v>
      </c>
      <c r="G38" s="41"/>
      <c r="H38" s="41"/>
      <c r="I38" s="161">
        <v>0.14999999999999999</v>
      </c>
      <c r="J38" s="160">
        <f>ROUND(((SUM(BF99:BF143))*I38),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ROUND((SUM(BG99:BG143)),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ROUND((SUM(BH99:BH143)),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ROUND((SUM(BI99:BI143)),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D.1.SO01.4E.1-6 - Systém STA/SAT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4036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4037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4038</v>
      </c>
      <c r="E70" s="186"/>
      <c r="F70" s="186"/>
      <c r="G70" s="186"/>
      <c r="H70" s="186"/>
      <c r="I70" s="186"/>
      <c r="J70" s="187">
        <f>J109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4039</v>
      </c>
      <c r="E71" s="186"/>
      <c r="F71" s="186"/>
      <c r="G71" s="186"/>
      <c r="H71" s="186"/>
      <c r="I71" s="186"/>
      <c r="J71" s="187">
        <f>J110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8"/>
      <c r="D72" s="185" t="s">
        <v>4040</v>
      </c>
      <c r="E72" s="186"/>
      <c r="F72" s="186"/>
      <c r="G72" s="186"/>
      <c r="H72" s="186"/>
      <c r="I72" s="186"/>
      <c r="J72" s="187">
        <f>J116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4041</v>
      </c>
      <c r="E73" s="186"/>
      <c r="F73" s="186"/>
      <c r="G73" s="186"/>
      <c r="H73" s="186"/>
      <c r="I73" s="186"/>
      <c r="J73" s="187">
        <f>J124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4042</v>
      </c>
      <c r="E74" s="186"/>
      <c r="F74" s="186"/>
      <c r="G74" s="186"/>
      <c r="H74" s="186"/>
      <c r="I74" s="186"/>
      <c r="J74" s="187">
        <f>J137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4043</v>
      </c>
      <c r="E75" s="186"/>
      <c r="F75" s="186"/>
      <c r="G75" s="186"/>
      <c r="H75" s="186"/>
      <c r="I75" s="186"/>
      <c r="J75" s="187">
        <f>J141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SUPŠ Jihlava - Helenín - rekonstrukce DM (NEUZNATELNÉ NÁKLADY)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158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159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160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317" t="s">
        <v>2712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2713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D.1.SO01.4E.1-6 - Systém STA/SAT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Jihlava - Helenín</v>
      </c>
      <c r="G93" s="43"/>
      <c r="H93" s="43"/>
      <c r="I93" s="35" t="s">
        <v>23</v>
      </c>
      <c r="J93" s="75" t="str">
        <f>IF(J16="","",J16)</f>
        <v>21. 2. 2023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5" t="s">
        <v>25</v>
      </c>
      <c r="D95" s="43"/>
      <c r="E95" s="43"/>
      <c r="F95" s="30" t="str">
        <f>E19</f>
        <v>Kraj Vysočina, Žižkova 57/1882, 58733 Jihlava</v>
      </c>
      <c r="G95" s="43"/>
      <c r="H95" s="43"/>
      <c r="I95" s="35" t="s">
        <v>31</v>
      </c>
      <c r="J95" s="39" t="str">
        <f>E25</f>
        <v>Obchodní projekt Jihlava, spol.s 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34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200</v>
      </c>
      <c r="D98" s="192" t="s">
        <v>57</v>
      </c>
      <c r="E98" s="192" t="s">
        <v>53</v>
      </c>
      <c r="F98" s="192" t="s">
        <v>54</v>
      </c>
      <c r="G98" s="192" t="s">
        <v>201</v>
      </c>
      <c r="H98" s="192" t="s">
        <v>202</v>
      </c>
      <c r="I98" s="192" t="s">
        <v>203</v>
      </c>
      <c r="J98" s="192" t="s">
        <v>164</v>
      </c>
      <c r="K98" s="193" t="s">
        <v>204</v>
      </c>
      <c r="L98" s="194"/>
      <c r="M98" s="95" t="s">
        <v>19</v>
      </c>
      <c r="N98" s="96" t="s">
        <v>42</v>
      </c>
      <c r="O98" s="96" t="s">
        <v>205</v>
      </c>
      <c r="P98" s="96" t="s">
        <v>206</v>
      </c>
      <c r="Q98" s="96" t="s">
        <v>207</v>
      </c>
      <c r="R98" s="96" t="s">
        <v>208</v>
      </c>
      <c r="S98" s="96" t="s">
        <v>209</v>
      </c>
      <c r="T98" s="97" t="s">
        <v>210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211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</f>
        <v>0</v>
      </c>
      <c r="Q99" s="99"/>
      <c r="R99" s="197">
        <f>R100</f>
        <v>9.0000000000000006E-05</v>
      </c>
      <c r="S99" s="99"/>
      <c r="T99" s="198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71</v>
      </c>
      <c r="AU99" s="20" t="s">
        <v>165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71</v>
      </c>
      <c r="E100" s="203" t="s">
        <v>4044</v>
      </c>
      <c r="F100" s="203" t="s">
        <v>4045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P101+P109+P137+P141</f>
        <v>0</v>
      </c>
      <c r="Q100" s="208"/>
      <c r="R100" s="209">
        <f>R101+R109+R137+R141</f>
        <v>9.0000000000000006E-05</v>
      </c>
      <c r="S100" s="208"/>
      <c r="T100" s="210">
        <f>T101+T109+T137+T141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81</v>
      </c>
      <c r="AT100" s="212" t="s">
        <v>71</v>
      </c>
      <c r="AU100" s="212" t="s">
        <v>72</v>
      </c>
      <c r="AY100" s="211" t="s">
        <v>214</v>
      </c>
      <c r="BK100" s="213">
        <f>BK101+BK109+BK137+BK141</f>
        <v>0</v>
      </c>
    </row>
    <row r="101" s="12" customFormat="1" ht="22.8" customHeight="1">
      <c r="A101" s="12"/>
      <c r="B101" s="200"/>
      <c r="C101" s="201"/>
      <c r="D101" s="202" t="s">
        <v>71</v>
      </c>
      <c r="E101" s="214" t="s">
        <v>4046</v>
      </c>
      <c r="F101" s="214" t="s">
        <v>4047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SUM(P102:P108)</f>
        <v>0</v>
      </c>
      <c r="Q101" s="208"/>
      <c r="R101" s="209">
        <f>SUM(R102:R108)</f>
        <v>0</v>
      </c>
      <c r="S101" s="208"/>
      <c r="T101" s="210">
        <f>SUM(T102:T108)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81</v>
      </c>
      <c r="AT101" s="212" t="s">
        <v>71</v>
      </c>
      <c r="AU101" s="212" t="s">
        <v>79</v>
      </c>
      <c r="AY101" s="211" t="s">
        <v>214</v>
      </c>
      <c r="BK101" s="213">
        <f>SUM(BK102:BK108)</f>
        <v>0</v>
      </c>
    </row>
    <row r="102" s="2" customFormat="1" ht="16.5" customHeight="1">
      <c r="A102" s="41"/>
      <c r="B102" s="42"/>
      <c r="C102" s="216" t="s">
        <v>79</v>
      </c>
      <c r="D102" s="216" t="s">
        <v>216</v>
      </c>
      <c r="E102" s="217" t="s">
        <v>4048</v>
      </c>
      <c r="F102" s="218" t="s">
        <v>4049</v>
      </c>
      <c r="G102" s="219" t="s">
        <v>258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338</v>
      </c>
      <c r="AT102" s="227" t="s">
        <v>216</v>
      </c>
      <c r="AU102" s="227" t="s">
        <v>81</v>
      </c>
      <c r="AY102" s="20" t="s">
        <v>214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79</v>
      </c>
      <c r="BK102" s="228">
        <f>ROUND(I102*H102,2)</f>
        <v>0</v>
      </c>
      <c r="BL102" s="20" t="s">
        <v>338</v>
      </c>
      <c r="BM102" s="227" t="s">
        <v>4050</v>
      </c>
    </row>
    <row r="103" s="2" customFormat="1" ht="16.5" customHeight="1">
      <c r="A103" s="41"/>
      <c r="B103" s="42"/>
      <c r="C103" s="278" t="s">
        <v>81</v>
      </c>
      <c r="D103" s="278" t="s">
        <v>300</v>
      </c>
      <c r="E103" s="279" t="s">
        <v>4051</v>
      </c>
      <c r="F103" s="280" t="s">
        <v>4052</v>
      </c>
      <c r="G103" s="281" t="s">
        <v>258</v>
      </c>
      <c r="H103" s="282">
        <v>1</v>
      </c>
      <c r="I103" s="283"/>
      <c r="J103" s="284">
        <f>ROUND(I103*H103,2)</f>
        <v>0</v>
      </c>
      <c r="K103" s="280" t="s">
        <v>19</v>
      </c>
      <c r="L103" s="285"/>
      <c r="M103" s="286" t="s">
        <v>19</v>
      </c>
      <c r="N103" s="287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2623</v>
      </c>
      <c r="AT103" s="227" t="s">
        <v>300</v>
      </c>
      <c r="AU103" s="227" t="s">
        <v>81</v>
      </c>
      <c r="AY103" s="20" t="s">
        <v>214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683</v>
      </c>
      <c r="BM103" s="227" t="s">
        <v>4053</v>
      </c>
    </row>
    <row r="104" s="13" customFormat="1">
      <c r="A104" s="13"/>
      <c r="B104" s="234"/>
      <c r="C104" s="235"/>
      <c r="D104" s="236" t="s">
        <v>225</v>
      </c>
      <c r="E104" s="237" t="s">
        <v>19</v>
      </c>
      <c r="F104" s="238" t="s">
        <v>4054</v>
      </c>
      <c r="G104" s="235"/>
      <c r="H104" s="239">
        <v>1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225</v>
      </c>
      <c r="AU104" s="245" t="s">
        <v>81</v>
      </c>
      <c r="AV104" s="13" t="s">
        <v>81</v>
      </c>
      <c r="AW104" s="13" t="s">
        <v>33</v>
      </c>
      <c r="AX104" s="13" t="s">
        <v>79</v>
      </c>
      <c r="AY104" s="245" t="s">
        <v>214</v>
      </c>
    </row>
    <row r="105" s="2" customFormat="1" ht="16.5" customHeight="1">
      <c r="A105" s="41"/>
      <c r="B105" s="42"/>
      <c r="C105" s="216" t="s">
        <v>104</v>
      </c>
      <c r="D105" s="216" t="s">
        <v>216</v>
      </c>
      <c r="E105" s="217" t="s">
        <v>4055</v>
      </c>
      <c r="F105" s="218" t="s">
        <v>4056</v>
      </c>
      <c r="G105" s="219" t="s">
        <v>258</v>
      </c>
      <c r="H105" s="220">
        <v>3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338</v>
      </c>
      <c r="AT105" s="227" t="s">
        <v>216</v>
      </c>
      <c r="AU105" s="227" t="s">
        <v>81</v>
      </c>
      <c r="AY105" s="20" t="s">
        <v>214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338</v>
      </c>
      <c r="BM105" s="227" t="s">
        <v>4057</v>
      </c>
    </row>
    <row r="106" s="2" customFormat="1" ht="16.5" customHeight="1">
      <c r="A106" s="41"/>
      <c r="B106" s="42"/>
      <c r="C106" s="278" t="s">
        <v>221</v>
      </c>
      <c r="D106" s="278" t="s">
        <v>300</v>
      </c>
      <c r="E106" s="279" t="s">
        <v>3604</v>
      </c>
      <c r="F106" s="280" t="s">
        <v>3605</v>
      </c>
      <c r="G106" s="281" t="s">
        <v>258</v>
      </c>
      <c r="H106" s="282">
        <v>3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461</v>
      </c>
      <c r="AT106" s="227" t="s">
        <v>300</v>
      </c>
      <c r="AU106" s="227" t="s">
        <v>81</v>
      </c>
      <c r="AY106" s="20" t="s">
        <v>214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338</v>
      </c>
      <c r="BM106" s="227" t="s">
        <v>4058</v>
      </c>
    </row>
    <row r="107" s="2" customFormat="1" ht="16.5" customHeight="1">
      <c r="A107" s="41"/>
      <c r="B107" s="42"/>
      <c r="C107" s="216" t="s">
        <v>247</v>
      </c>
      <c r="D107" s="216" t="s">
        <v>216</v>
      </c>
      <c r="E107" s="217" t="s">
        <v>4059</v>
      </c>
      <c r="F107" s="218" t="s">
        <v>4060</v>
      </c>
      <c r="G107" s="219" t="s">
        <v>258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338</v>
      </c>
      <c r="AT107" s="227" t="s">
        <v>216</v>
      </c>
      <c r="AU107" s="227" t="s">
        <v>81</v>
      </c>
      <c r="AY107" s="20" t="s">
        <v>214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338</v>
      </c>
      <c r="BM107" s="227" t="s">
        <v>4061</v>
      </c>
    </row>
    <row r="108" s="2" customFormat="1" ht="16.5" customHeight="1">
      <c r="A108" s="41"/>
      <c r="B108" s="42"/>
      <c r="C108" s="216" t="s">
        <v>255</v>
      </c>
      <c r="D108" s="216" t="s">
        <v>216</v>
      </c>
      <c r="E108" s="217" t="s">
        <v>4062</v>
      </c>
      <c r="F108" s="218" t="s">
        <v>4063</v>
      </c>
      <c r="G108" s="219" t="s">
        <v>258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338</v>
      </c>
      <c r="AT108" s="227" t="s">
        <v>216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338</v>
      </c>
      <c r="BM108" s="227" t="s">
        <v>4064</v>
      </c>
    </row>
    <row r="109" s="12" customFormat="1" ht="22.8" customHeight="1">
      <c r="A109" s="12"/>
      <c r="B109" s="200"/>
      <c r="C109" s="201"/>
      <c r="D109" s="202" t="s">
        <v>71</v>
      </c>
      <c r="E109" s="214" t="s">
        <v>4065</v>
      </c>
      <c r="F109" s="214" t="s">
        <v>4066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P110+P116+P124</f>
        <v>0</v>
      </c>
      <c r="Q109" s="208"/>
      <c r="R109" s="209">
        <f>R110+R116+R124</f>
        <v>9.0000000000000006E-05</v>
      </c>
      <c r="S109" s="208"/>
      <c r="T109" s="210">
        <f>T110+T116+T124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81</v>
      </c>
      <c r="AT109" s="212" t="s">
        <v>71</v>
      </c>
      <c r="AU109" s="212" t="s">
        <v>79</v>
      </c>
      <c r="AY109" s="211" t="s">
        <v>214</v>
      </c>
      <c r="BK109" s="213">
        <f>BK110+BK116+BK124</f>
        <v>0</v>
      </c>
    </row>
    <row r="110" s="12" customFormat="1" ht="20.88" customHeight="1">
      <c r="A110" s="12"/>
      <c r="B110" s="200"/>
      <c r="C110" s="201"/>
      <c r="D110" s="202" t="s">
        <v>71</v>
      </c>
      <c r="E110" s="214" t="s">
        <v>4067</v>
      </c>
      <c r="F110" s="214" t="s">
        <v>4068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SUM(P111:P115)</f>
        <v>0</v>
      </c>
      <c r="Q110" s="208"/>
      <c r="R110" s="209">
        <f>SUM(R111:R115)</f>
        <v>0</v>
      </c>
      <c r="S110" s="208"/>
      <c r="T110" s="210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81</v>
      </c>
      <c r="AT110" s="212" t="s">
        <v>71</v>
      </c>
      <c r="AU110" s="212" t="s">
        <v>81</v>
      </c>
      <c r="AY110" s="211" t="s">
        <v>214</v>
      </c>
      <c r="BK110" s="213">
        <f>SUM(BK111:BK115)</f>
        <v>0</v>
      </c>
    </row>
    <row r="111" s="2" customFormat="1" ht="16.5" customHeight="1">
      <c r="A111" s="41"/>
      <c r="B111" s="42"/>
      <c r="C111" s="216" t="s">
        <v>261</v>
      </c>
      <c r="D111" s="216" t="s">
        <v>216</v>
      </c>
      <c r="E111" s="217" t="s">
        <v>3076</v>
      </c>
      <c r="F111" s="218" t="s">
        <v>3077</v>
      </c>
      <c r="G111" s="219" t="s">
        <v>274</v>
      </c>
      <c r="H111" s="220">
        <v>480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338</v>
      </c>
      <c r="AT111" s="227" t="s">
        <v>216</v>
      </c>
      <c r="AU111" s="227" t="s">
        <v>104</v>
      </c>
      <c r="AY111" s="20" t="s">
        <v>214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338</v>
      </c>
      <c r="BM111" s="227" t="s">
        <v>4069</v>
      </c>
    </row>
    <row r="112" s="2" customFormat="1" ht="33" customHeight="1">
      <c r="A112" s="41"/>
      <c r="B112" s="42"/>
      <c r="C112" s="278" t="s">
        <v>266</v>
      </c>
      <c r="D112" s="278" t="s">
        <v>300</v>
      </c>
      <c r="E112" s="279" t="s">
        <v>4070</v>
      </c>
      <c r="F112" s="280" t="s">
        <v>4071</v>
      </c>
      <c r="G112" s="281" t="s">
        <v>274</v>
      </c>
      <c r="H112" s="282">
        <v>80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2623</v>
      </c>
      <c r="AT112" s="227" t="s">
        <v>300</v>
      </c>
      <c r="AU112" s="227" t="s">
        <v>104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683</v>
      </c>
      <c r="BM112" s="227" t="s">
        <v>4072</v>
      </c>
    </row>
    <row r="113" s="13" customFormat="1">
      <c r="A113" s="13"/>
      <c r="B113" s="234"/>
      <c r="C113" s="235"/>
      <c r="D113" s="236" t="s">
        <v>225</v>
      </c>
      <c r="E113" s="237" t="s">
        <v>19</v>
      </c>
      <c r="F113" s="238" t="s">
        <v>4073</v>
      </c>
      <c r="G113" s="235"/>
      <c r="H113" s="239">
        <v>80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225</v>
      </c>
      <c r="AU113" s="245" t="s">
        <v>104</v>
      </c>
      <c r="AV113" s="13" t="s">
        <v>81</v>
      </c>
      <c r="AW113" s="13" t="s">
        <v>33</v>
      </c>
      <c r="AX113" s="13" t="s">
        <v>79</v>
      </c>
      <c r="AY113" s="245" t="s">
        <v>214</v>
      </c>
    </row>
    <row r="114" s="2" customFormat="1" ht="33" customHeight="1">
      <c r="A114" s="41"/>
      <c r="B114" s="42"/>
      <c r="C114" s="278" t="s">
        <v>271</v>
      </c>
      <c r="D114" s="278" t="s">
        <v>300</v>
      </c>
      <c r="E114" s="279" t="s">
        <v>4074</v>
      </c>
      <c r="F114" s="280" t="s">
        <v>4075</v>
      </c>
      <c r="G114" s="281" t="s">
        <v>274</v>
      </c>
      <c r="H114" s="282">
        <v>400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2623</v>
      </c>
      <c r="AT114" s="227" t="s">
        <v>300</v>
      </c>
      <c r="AU114" s="227" t="s">
        <v>104</v>
      </c>
      <c r="AY114" s="20" t="s">
        <v>214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683</v>
      </c>
      <c r="BM114" s="227" t="s">
        <v>4076</v>
      </c>
    </row>
    <row r="115" s="13" customFormat="1">
      <c r="A115" s="13"/>
      <c r="B115" s="234"/>
      <c r="C115" s="235"/>
      <c r="D115" s="236" t="s">
        <v>225</v>
      </c>
      <c r="E115" s="237" t="s">
        <v>19</v>
      </c>
      <c r="F115" s="238" t="s">
        <v>4077</v>
      </c>
      <c r="G115" s="235"/>
      <c r="H115" s="239">
        <v>400</v>
      </c>
      <c r="I115" s="240"/>
      <c r="J115" s="235"/>
      <c r="K115" s="235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225</v>
      </c>
      <c r="AU115" s="245" t="s">
        <v>104</v>
      </c>
      <c r="AV115" s="13" t="s">
        <v>81</v>
      </c>
      <c r="AW115" s="13" t="s">
        <v>33</v>
      </c>
      <c r="AX115" s="13" t="s">
        <v>79</v>
      </c>
      <c r="AY115" s="245" t="s">
        <v>214</v>
      </c>
    </row>
    <row r="116" s="12" customFormat="1" ht="20.88" customHeight="1">
      <c r="A116" s="12"/>
      <c r="B116" s="200"/>
      <c r="C116" s="201"/>
      <c r="D116" s="202" t="s">
        <v>71</v>
      </c>
      <c r="E116" s="214" t="s">
        <v>4078</v>
      </c>
      <c r="F116" s="214" t="s">
        <v>4079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SUM(P117:P123)</f>
        <v>0</v>
      </c>
      <c r="Q116" s="208"/>
      <c r="R116" s="209">
        <f>SUM(R117:R123)</f>
        <v>0</v>
      </c>
      <c r="S116" s="208"/>
      <c r="T116" s="210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81</v>
      </c>
      <c r="AT116" s="212" t="s">
        <v>71</v>
      </c>
      <c r="AU116" s="212" t="s">
        <v>81</v>
      </c>
      <c r="AY116" s="211" t="s">
        <v>214</v>
      </c>
      <c r="BK116" s="213">
        <f>SUM(BK117:BK123)</f>
        <v>0</v>
      </c>
    </row>
    <row r="117" s="2" customFormat="1" ht="16.5" customHeight="1">
      <c r="A117" s="41"/>
      <c r="B117" s="42"/>
      <c r="C117" s="216" t="s">
        <v>279</v>
      </c>
      <c r="D117" s="216" t="s">
        <v>216</v>
      </c>
      <c r="E117" s="217" t="s">
        <v>3108</v>
      </c>
      <c r="F117" s="218" t="s">
        <v>3109</v>
      </c>
      <c r="G117" s="219" t="s">
        <v>274</v>
      </c>
      <c r="H117" s="220">
        <v>90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338</v>
      </c>
      <c r="AT117" s="227" t="s">
        <v>216</v>
      </c>
      <c r="AU117" s="227" t="s">
        <v>104</v>
      </c>
      <c r="AY117" s="20" t="s">
        <v>214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338</v>
      </c>
      <c r="BM117" s="227" t="s">
        <v>4080</v>
      </c>
    </row>
    <row r="118" s="2" customFormat="1" ht="16.5" customHeight="1">
      <c r="A118" s="41"/>
      <c r="B118" s="42"/>
      <c r="C118" s="278" t="s">
        <v>299</v>
      </c>
      <c r="D118" s="278" t="s">
        <v>300</v>
      </c>
      <c r="E118" s="279" t="s">
        <v>3294</v>
      </c>
      <c r="F118" s="280" t="s">
        <v>3295</v>
      </c>
      <c r="G118" s="281" t="s">
        <v>274</v>
      </c>
      <c r="H118" s="282">
        <v>90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1033</v>
      </c>
      <c r="AT118" s="227" t="s">
        <v>300</v>
      </c>
      <c r="AU118" s="227" t="s">
        <v>104</v>
      </c>
      <c r="AY118" s="20" t="s">
        <v>214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1033</v>
      </c>
      <c r="BM118" s="227" t="s">
        <v>4081</v>
      </c>
    </row>
    <row r="119" s="13" customFormat="1">
      <c r="A119" s="13"/>
      <c r="B119" s="234"/>
      <c r="C119" s="235"/>
      <c r="D119" s="236" t="s">
        <v>225</v>
      </c>
      <c r="E119" s="237" t="s">
        <v>19</v>
      </c>
      <c r="F119" s="238" t="s">
        <v>4082</v>
      </c>
      <c r="G119" s="235"/>
      <c r="H119" s="239">
        <v>90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225</v>
      </c>
      <c r="AU119" s="245" t="s">
        <v>104</v>
      </c>
      <c r="AV119" s="13" t="s">
        <v>81</v>
      </c>
      <c r="AW119" s="13" t="s">
        <v>33</v>
      </c>
      <c r="AX119" s="13" t="s">
        <v>79</v>
      </c>
      <c r="AY119" s="245" t="s">
        <v>214</v>
      </c>
    </row>
    <row r="120" s="2" customFormat="1" ht="16.5" customHeight="1">
      <c r="A120" s="41"/>
      <c r="B120" s="42"/>
      <c r="C120" s="216" t="s">
        <v>305</v>
      </c>
      <c r="D120" s="216" t="s">
        <v>216</v>
      </c>
      <c r="E120" s="217" t="s">
        <v>3392</v>
      </c>
      <c r="F120" s="218" t="s">
        <v>3393</v>
      </c>
      <c r="G120" s="219" t="s">
        <v>258</v>
      </c>
      <c r="H120" s="220">
        <v>80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338</v>
      </c>
      <c r="AT120" s="227" t="s">
        <v>216</v>
      </c>
      <c r="AU120" s="227" t="s">
        <v>104</v>
      </c>
      <c r="AY120" s="20" t="s">
        <v>214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338</v>
      </c>
      <c r="BM120" s="227" t="s">
        <v>4083</v>
      </c>
    </row>
    <row r="121" s="2" customFormat="1" ht="16.5" customHeight="1">
      <c r="A121" s="41"/>
      <c r="B121" s="42"/>
      <c r="C121" s="278" t="s">
        <v>319</v>
      </c>
      <c r="D121" s="278" t="s">
        <v>300</v>
      </c>
      <c r="E121" s="279" t="s">
        <v>3395</v>
      </c>
      <c r="F121" s="280" t="s">
        <v>3396</v>
      </c>
      <c r="G121" s="281" t="s">
        <v>2082</v>
      </c>
      <c r="H121" s="282">
        <v>20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461</v>
      </c>
      <c r="AT121" s="227" t="s">
        <v>300</v>
      </c>
      <c r="AU121" s="227" t="s">
        <v>104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338</v>
      </c>
      <c r="BM121" s="227" t="s">
        <v>4084</v>
      </c>
    </row>
    <row r="122" s="2" customFormat="1" ht="16.5" customHeight="1">
      <c r="A122" s="41"/>
      <c r="B122" s="42"/>
      <c r="C122" s="278" t="s">
        <v>324</v>
      </c>
      <c r="D122" s="278" t="s">
        <v>300</v>
      </c>
      <c r="E122" s="279" t="s">
        <v>3398</v>
      </c>
      <c r="F122" s="280" t="s">
        <v>3399</v>
      </c>
      <c r="G122" s="281" t="s">
        <v>2082</v>
      </c>
      <c r="H122" s="282">
        <v>60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461</v>
      </c>
      <c r="AT122" s="227" t="s">
        <v>300</v>
      </c>
      <c r="AU122" s="227" t="s">
        <v>104</v>
      </c>
      <c r="AY122" s="20" t="s">
        <v>214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338</v>
      </c>
      <c r="BM122" s="227" t="s">
        <v>4085</v>
      </c>
    </row>
    <row r="123" s="2" customFormat="1" ht="16.5" customHeight="1">
      <c r="A123" s="41"/>
      <c r="B123" s="42"/>
      <c r="C123" s="278" t="s">
        <v>8</v>
      </c>
      <c r="D123" s="278" t="s">
        <v>300</v>
      </c>
      <c r="E123" s="279" t="s">
        <v>3404</v>
      </c>
      <c r="F123" s="280" t="s">
        <v>3405</v>
      </c>
      <c r="G123" s="281" t="s">
        <v>1288</v>
      </c>
      <c r="H123" s="282">
        <v>20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461</v>
      </c>
      <c r="AT123" s="227" t="s">
        <v>300</v>
      </c>
      <c r="AU123" s="227" t="s">
        <v>104</v>
      </c>
      <c r="AY123" s="20" t="s">
        <v>214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338</v>
      </c>
      <c r="BM123" s="227" t="s">
        <v>4086</v>
      </c>
    </row>
    <row r="124" s="12" customFormat="1" ht="20.88" customHeight="1">
      <c r="A124" s="12"/>
      <c r="B124" s="200"/>
      <c r="C124" s="201"/>
      <c r="D124" s="202" t="s">
        <v>71</v>
      </c>
      <c r="E124" s="214" t="s">
        <v>4087</v>
      </c>
      <c r="F124" s="214" t="s">
        <v>4088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9.0000000000000006E-05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81</v>
      </c>
      <c r="AT124" s="212" t="s">
        <v>71</v>
      </c>
      <c r="AU124" s="212" t="s">
        <v>81</v>
      </c>
      <c r="AY124" s="211" t="s">
        <v>214</v>
      </c>
      <c r="BK124" s="213">
        <f>SUM(BK125:BK136)</f>
        <v>0</v>
      </c>
    </row>
    <row r="125" s="2" customFormat="1" ht="16.5" customHeight="1">
      <c r="A125" s="41"/>
      <c r="B125" s="42"/>
      <c r="C125" s="216" t="s">
        <v>338</v>
      </c>
      <c r="D125" s="216" t="s">
        <v>216</v>
      </c>
      <c r="E125" s="217" t="s">
        <v>4089</v>
      </c>
      <c r="F125" s="218" t="s">
        <v>4090</v>
      </c>
      <c r="G125" s="219" t="s">
        <v>258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338</v>
      </c>
      <c r="AT125" s="227" t="s">
        <v>216</v>
      </c>
      <c r="AU125" s="227" t="s">
        <v>104</v>
      </c>
      <c r="AY125" s="20" t="s">
        <v>214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338</v>
      </c>
      <c r="BM125" s="227" t="s">
        <v>4091</v>
      </c>
    </row>
    <row r="126" s="2" customFormat="1" ht="62.7" customHeight="1">
      <c r="A126" s="41"/>
      <c r="B126" s="42"/>
      <c r="C126" s="278" t="s">
        <v>345</v>
      </c>
      <c r="D126" s="278" t="s">
        <v>300</v>
      </c>
      <c r="E126" s="279" t="s">
        <v>4092</v>
      </c>
      <c r="F126" s="280" t="s">
        <v>4093</v>
      </c>
      <c r="G126" s="281" t="s">
        <v>258</v>
      </c>
      <c r="H126" s="282">
        <v>1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43</v>
      </c>
      <c r="O126" s="87"/>
      <c r="P126" s="225">
        <f>O126*H126</f>
        <v>0</v>
      </c>
      <c r="Q126" s="225">
        <v>9.0000000000000006E-05</v>
      </c>
      <c r="R126" s="225">
        <f>Q126*H126</f>
        <v>9.0000000000000006E-05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2623</v>
      </c>
      <c r="AT126" s="227" t="s">
        <v>300</v>
      </c>
      <c r="AU126" s="227" t="s">
        <v>104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683</v>
      </c>
      <c r="BM126" s="227" t="s">
        <v>4094</v>
      </c>
    </row>
    <row r="127" s="13" customFormat="1">
      <c r="A127" s="13"/>
      <c r="B127" s="234"/>
      <c r="C127" s="235"/>
      <c r="D127" s="236" t="s">
        <v>225</v>
      </c>
      <c r="E127" s="237" t="s">
        <v>19</v>
      </c>
      <c r="F127" s="238" t="s">
        <v>4054</v>
      </c>
      <c r="G127" s="235"/>
      <c r="H127" s="239">
        <v>1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225</v>
      </c>
      <c r="AU127" s="245" t="s">
        <v>104</v>
      </c>
      <c r="AV127" s="13" t="s">
        <v>81</v>
      </c>
      <c r="AW127" s="13" t="s">
        <v>33</v>
      </c>
      <c r="AX127" s="13" t="s">
        <v>79</v>
      </c>
      <c r="AY127" s="245" t="s">
        <v>214</v>
      </c>
    </row>
    <row r="128" s="2" customFormat="1" ht="16.5" customHeight="1">
      <c r="A128" s="41"/>
      <c r="B128" s="42"/>
      <c r="C128" s="216" t="s">
        <v>352</v>
      </c>
      <c r="D128" s="216" t="s">
        <v>216</v>
      </c>
      <c r="E128" s="217" t="s">
        <v>4095</v>
      </c>
      <c r="F128" s="218" t="s">
        <v>4096</v>
      </c>
      <c r="G128" s="219" t="s">
        <v>258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338</v>
      </c>
      <c r="AT128" s="227" t="s">
        <v>216</v>
      </c>
      <c r="AU128" s="227" t="s">
        <v>104</v>
      </c>
      <c r="AY128" s="20" t="s">
        <v>214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338</v>
      </c>
      <c r="BM128" s="227" t="s">
        <v>4097</v>
      </c>
    </row>
    <row r="129" s="2" customFormat="1" ht="16.5" customHeight="1">
      <c r="A129" s="41"/>
      <c r="B129" s="42"/>
      <c r="C129" s="278" t="s">
        <v>366</v>
      </c>
      <c r="D129" s="278" t="s">
        <v>300</v>
      </c>
      <c r="E129" s="279" t="s">
        <v>4098</v>
      </c>
      <c r="F129" s="280" t="s">
        <v>4099</v>
      </c>
      <c r="G129" s="281" t="s">
        <v>258</v>
      </c>
      <c r="H129" s="282">
        <v>1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2623</v>
      </c>
      <c r="AT129" s="227" t="s">
        <v>300</v>
      </c>
      <c r="AU129" s="227" t="s">
        <v>104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683</v>
      </c>
      <c r="BM129" s="227" t="s">
        <v>4100</v>
      </c>
    </row>
    <row r="130" s="13" customFormat="1">
      <c r="A130" s="13"/>
      <c r="B130" s="234"/>
      <c r="C130" s="235"/>
      <c r="D130" s="236" t="s">
        <v>225</v>
      </c>
      <c r="E130" s="237" t="s">
        <v>19</v>
      </c>
      <c r="F130" s="238" t="s">
        <v>4054</v>
      </c>
      <c r="G130" s="235"/>
      <c r="H130" s="239">
        <v>1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225</v>
      </c>
      <c r="AU130" s="245" t="s">
        <v>104</v>
      </c>
      <c r="AV130" s="13" t="s">
        <v>81</v>
      </c>
      <c r="AW130" s="13" t="s">
        <v>33</v>
      </c>
      <c r="AX130" s="13" t="s">
        <v>79</v>
      </c>
      <c r="AY130" s="245" t="s">
        <v>214</v>
      </c>
    </row>
    <row r="131" s="2" customFormat="1" ht="24.15" customHeight="1">
      <c r="A131" s="41"/>
      <c r="B131" s="42"/>
      <c r="C131" s="216" t="s">
        <v>373</v>
      </c>
      <c r="D131" s="216" t="s">
        <v>216</v>
      </c>
      <c r="E131" s="217" t="s">
        <v>4101</v>
      </c>
      <c r="F131" s="218" t="s">
        <v>4102</v>
      </c>
      <c r="G131" s="219" t="s">
        <v>258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338</v>
      </c>
      <c r="AT131" s="227" t="s">
        <v>216</v>
      </c>
      <c r="AU131" s="227" t="s">
        <v>104</v>
      </c>
      <c r="AY131" s="20" t="s">
        <v>214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338</v>
      </c>
      <c r="BM131" s="227" t="s">
        <v>4103</v>
      </c>
    </row>
    <row r="132" s="2" customFormat="1" ht="16.5" customHeight="1">
      <c r="A132" s="41"/>
      <c r="B132" s="42"/>
      <c r="C132" s="278" t="s">
        <v>7</v>
      </c>
      <c r="D132" s="278" t="s">
        <v>300</v>
      </c>
      <c r="E132" s="279" t="s">
        <v>4104</v>
      </c>
      <c r="F132" s="280" t="s">
        <v>4105</v>
      </c>
      <c r="G132" s="281" t="s">
        <v>258</v>
      </c>
      <c r="H132" s="282">
        <v>1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2623</v>
      </c>
      <c r="AT132" s="227" t="s">
        <v>300</v>
      </c>
      <c r="AU132" s="227" t="s">
        <v>104</v>
      </c>
      <c r="AY132" s="20" t="s">
        <v>214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79</v>
      </c>
      <c r="BK132" s="228">
        <f>ROUND(I132*H132,2)</f>
        <v>0</v>
      </c>
      <c r="BL132" s="20" t="s">
        <v>683</v>
      </c>
      <c r="BM132" s="227" t="s">
        <v>4106</v>
      </c>
    </row>
    <row r="133" s="13" customFormat="1">
      <c r="A133" s="13"/>
      <c r="B133" s="234"/>
      <c r="C133" s="235"/>
      <c r="D133" s="236" t="s">
        <v>225</v>
      </c>
      <c r="E133" s="237" t="s">
        <v>19</v>
      </c>
      <c r="F133" s="238" t="s">
        <v>4054</v>
      </c>
      <c r="G133" s="235"/>
      <c r="H133" s="239">
        <v>1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225</v>
      </c>
      <c r="AU133" s="245" t="s">
        <v>104</v>
      </c>
      <c r="AV133" s="13" t="s">
        <v>81</v>
      </c>
      <c r="AW133" s="13" t="s">
        <v>33</v>
      </c>
      <c r="AX133" s="13" t="s">
        <v>79</v>
      </c>
      <c r="AY133" s="245" t="s">
        <v>214</v>
      </c>
    </row>
    <row r="134" s="2" customFormat="1" ht="16.5" customHeight="1">
      <c r="A134" s="41"/>
      <c r="B134" s="42"/>
      <c r="C134" s="216" t="s">
        <v>383</v>
      </c>
      <c r="D134" s="216" t="s">
        <v>216</v>
      </c>
      <c r="E134" s="217" t="s">
        <v>4107</v>
      </c>
      <c r="F134" s="218" t="s">
        <v>4108</v>
      </c>
      <c r="G134" s="219" t="s">
        <v>258</v>
      </c>
      <c r="H134" s="220">
        <v>26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338</v>
      </c>
      <c r="AT134" s="227" t="s">
        <v>216</v>
      </c>
      <c r="AU134" s="227" t="s">
        <v>104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338</v>
      </c>
      <c r="BM134" s="227" t="s">
        <v>4109</v>
      </c>
    </row>
    <row r="135" s="2" customFormat="1" ht="16.5" customHeight="1">
      <c r="A135" s="41"/>
      <c r="B135" s="42"/>
      <c r="C135" s="278" t="s">
        <v>390</v>
      </c>
      <c r="D135" s="278" t="s">
        <v>300</v>
      </c>
      <c r="E135" s="279" t="s">
        <v>4110</v>
      </c>
      <c r="F135" s="280" t="s">
        <v>4111</v>
      </c>
      <c r="G135" s="281" t="s">
        <v>258</v>
      </c>
      <c r="H135" s="282">
        <v>26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2623</v>
      </c>
      <c r="AT135" s="227" t="s">
        <v>300</v>
      </c>
      <c r="AU135" s="227" t="s">
        <v>104</v>
      </c>
      <c r="AY135" s="20" t="s">
        <v>214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683</v>
      </c>
      <c r="BM135" s="227" t="s">
        <v>4112</v>
      </c>
    </row>
    <row r="136" s="13" customFormat="1">
      <c r="A136" s="13"/>
      <c r="B136" s="234"/>
      <c r="C136" s="235"/>
      <c r="D136" s="236" t="s">
        <v>225</v>
      </c>
      <c r="E136" s="237" t="s">
        <v>19</v>
      </c>
      <c r="F136" s="238" t="s">
        <v>4113</v>
      </c>
      <c r="G136" s="235"/>
      <c r="H136" s="239">
        <v>26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104</v>
      </c>
      <c r="AV136" s="13" t="s">
        <v>81</v>
      </c>
      <c r="AW136" s="13" t="s">
        <v>33</v>
      </c>
      <c r="AX136" s="13" t="s">
        <v>79</v>
      </c>
      <c r="AY136" s="245" t="s">
        <v>214</v>
      </c>
    </row>
    <row r="137" s="12" customFormat="1" ht="22.8" customHeight="1">
      <c r="A137" s="12"/>
      <c r="B137" s="200"/>
      <c r="C137" s="201"/>
      <c r="D137" s="202" t="s">
        <v>71</v>
      </c>
      <c r="E137" s="214" t="s">
        <v>4114</v>
      </c>
      <c r="F137" s="214" t="s">
        <v>4115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SUM(P138:P140)</f>
        <v>0</v>
      </c>
      <c r="Q137" s="208"/>
      <c r="R137" s="209">
        <f>SUM(R138:R140)</f>
        <v>0</v>
      </c>
      <c r="S137" s="208"/>
      <c r="T137" s="21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71</v>
      </c>
      <c r="AU137" s="212" t="s">
        <v>79</v>
      </c>
      <c r="AY137" s="211" t="s">
        <v>214</v>
      </c>
      <c r="BK137" s="213">
        <f>SUM(BK138:BK140)</f>
        <v>0</v>
      </c>
    </row>
    <row r="138" s="2" customFormat="1" ht="16.5" customHeight="1">
      <c r="A138" s="41"/>
      <c r="B138" s="42"/>
      <c r="C138" s="216" t="s">
        <v>399</v>
      </c>
      <c r="D138" s="216" t="s">
        <v>216</v>
      </c>
      <c r="E138" s="217" t="s">
        <v>4116</v>
      </c>
      <c r="F138" s="218" t="s">
        <v>4117</v>
      </c>
      <c r="G138" s="219" t="s">
        <v>2229</v>
      </c>
      <c r="H138" s="220">
        <v>17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338</v>
      </c>
      <c r="AT138" s="227" t="s">
        <v>216</v>
      </c>
      <c r="AU138" s="227" t="s">
        <v>81</v>
      </c>
      <c r="AY138" s="20" t="s">
        <v>214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338</v>
      </c>
      <c r="BM138" s="227" t="s">
        <v>4118</v>
      </c>
    </row>
    <row r="139" s="2" customFormat="1" ht="16.5" customHeight="1">
      <c r="A139" s="41"/>
      <c r="B139" s="42"/>
      <c r="C139" s="216" t="s">
        <v>406</v>
      </c>
      <c r="D139" s="216" t="s">
        <v>216</v>
      </c>
      <c r="E139" s="217" t="s">
        <v>4119</v>
      </c>
      <c r="F139" s="218" t="s">
        <v>4120</v>
      </c>
      <c r="G139" s="219" t="s">
        <v>2229</v>
      </c>
      <c r="H139" s="220">
        <v>8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338</v>
      </c>
      <c r="AT139" s="227" t="s">
        <v>216</v>
      </c>
      <c r="AU139" s="227" t="s">
        <v>81</v>
      </c>
      <c r="AY139" s="20" t="s">
        <v>214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338</v>
      </c>
      <c r="BM139" s="227" t="s">
        <v>4121</v>
      </c>
    </row>
    <row r="140" s="2" customFormat="1" ht="16.5" customHeight="1">
      <c r="A140" s="41"/>
      <c r="B140" s="42"/>
      <c r="C140" s="216" t="s">
        <v>411</v>
      </c>
      <c r="D140" s="216" t="s">
        <v>216</v>
      </c>
      <c r="E140" s="217" t="s">
        <v>4122</v>
      </c>
      <c r="F140" s="218" t="s">
        <v>3926</v>
      </c>
      <c r="G140" s="219" t="s">
        <v>2229</v>
      </c>
      <c r="H140" s="220">
        <v>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338</v>
      </c>
      <c r="AT140" s="227" t="s">
        <v>216</v>
      </c>
      <c r="AU140" s="227" t="s">
        <v>81</v>
      </c>
      <c r="AY140" s="20" t="s">
        <v>214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79</v>
      </c>
      <c r="BK140" s="228">
        <f>ROUND(I140*H140,2)</f>
        <v>0</v>
      </c>
      <c r="BL140" s="20" t="s">
        <v>338</v>
      </c>
      <c r="BM140" s="227" t="s">
        <v>4123</v>
      </c>
    </row>
    <row r="141" s="12" customFormat="1" ht="22.8" customHeight="1">
      <c r="A141" s="12"/>
      <c r="B141" s="200"/>
      <c r="C141" s="201"/>
      <c r="D141" s="202" t="s">
        <v>71</v>
      </c>
      <c r="E141" s="214" t="s">
        <v>4124</v>
      </c>
      <c r="F141" s="214" t="s">
        <v>4125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SUM(P142:P143)</f>
        <v>0</v>
      </c>
      <c r="Q141" s="208"/>
      <c r="R141" s="209">
        <f>SUM(R142:R143)</f>
        <v>0</v>
      </c>
      <c r="S141" s="208"/>
      <c r="T141" s="21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81</v>
      </c>
      <c r="AT141" s="212" t="s">
        <v>71</v>
      </c>
      <c r="AU141" s="212" t="s">
        <v>79</v>
      </c>
      <c r="AY141" s="211" t="s">
        <v>214</v>
      </c>
      <c r="BK141" s="213">
        <f>SUM(BK142:BK143)</f>
        <v>0</v>
      </c>
    </row>
    <row r="142" s="2" customFormat="1" ht="24.15" customHeight="1">
      <c r="A142" s="41"/>
      <c r="B142" s="42"/>
      <c r="C142" s="216" t="s">
        <v>420</v>
      </c>
      <c r="D142" s="216" t="s">
        <v>216</v>
      </c>
      <c r="E142" s="217" t="s">
        <v>3196</v>
      </c>
      <c r="F142" s="218" t="s">
        <v>3197</v>
      </c>
      <c r="G142" s="219" t="s">
        <v>282</v>
      </c>
      <c r="H142" s="220">
        <v>0.20000000000000001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3198</v>
      </c>
      <c r="AT142" s="227" t="s">
        <v>216</v>
      </c>
      <c r="AU142" s="227" t="s">
        <v>81</v>
      </c>
      <c r="AY142" s="20" t="s">
        <v>214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79</v>
      </c>
      <c r="BK142" s="228">
        <f>ROUND(I142*H142,2)</f>
        <v>0</v>
      </c>
      <c r="BL142" s="20" t="s">
        <v>3198</v>
      </c>
      <c r="BM142" s="227" t="s">
        <v>4126</v>
      </c>
    </row>
    <row r="143" s="2" customFormat="1" ht="24.15" customHeight="1">
      <c r="A143" s="41"/>
      <c r="B143" s="42"/>
      <c r="C143" s="216" t="s">
        <v>431</v>
      </c>
      <c r="D143" s="216" t="s">
        <v>216</v>
      </c>
      <c r="E143" s="217" t="s">
        <v>3200</v>
      </c>
      <c r="F143" s="218" t="s">
        <v>3201</v>
      </c>
      <c r="G143" s="219" t="s">
        <v>282</v>
      </c>
      <c r="H143" s="220">
        <v>0.20000000000000001</v>
      </c>
      <c r="I143" s="221"/>
      <c r="J143" s="222">
        <f>ROUND(I143*H143,2)</f>
        <v>0</v>
      </c>
      <c r="K143" s="218" t="s">
        <v>19</v>
      </c>
      <c r="L143" s="47"/>
      <c r="M143" s="300" t="s">
        <v>19</v>
      </c>
      <c r="N143" s="301" t="s">
        <v>43</v>
      </c>
      <c r="O143" s="298"/>
      <c r="P143" s="302">
        <f>O143*H143</f>
        <v>0</v>
      </c>
      <c r="Q143" s="302">
        <v>0</v>
      </c>
      <c r="R143" s="302">
        <f>Q143*H143</f>
        <v>0</v>
      </c>
      <c r="S143" s="302">
        <v>0</v>
      </c>
      <c r="T143" s="303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3198</v>
      </c>
      <c r="AT143" s="227" t="s">
        <v>216</v>
      </c>
      <c r="AU143" s="227" t="s">
        <v>81</v>
      </c>
      <c r="AY143" s="20" t="s">
        <v>214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3198</v>
      </c>
      <c r="BM143" s="227" t="s">
        <v>4127</v>
      </c>
    </row>
    <row r="144" s="2" customFormat="1" ht="6.96" customHeight="1">
      <c r="A144" s="41"/>
      <c r="B144" s="62"/>
      <c r="C144" s="63"/>
      <c r="D144" s="63"/>
      <c r="E144" s="63"/>
      <c r="F144" s="63"/>
      <c r="G144" s="63"/>
      <c r="H144" s="63"/>
      <c r="I144" s="63"/>
      <c r="J144" s="63"/>
      <c r="K144" s="63"/>
      <c r="L144" s="47"/>
      <c r="M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</sheetData>
  <sheetProtection sheet="1" autoFilter="0" formatColumns="0" formatRows="0" objects="1" scenarios="1" spinCount="100000" saltValue="oI5bd3ijNezQZqCctm/ebX60TCJdYAcwvRhXlmJfKUcGBHSYUOj1RBIVG+yEId2uFRqw/8RTU3D1T7YduPBL8g==" hashValue="rNccsGZ80g9H9tGLiz50Wrrw6soDqtU15/fRIKNj6CUQI0JivFA8fFw0MBad9oPA1yWmhSi29oZDkJXKkVMrog==" algorithmName="SHA-512" password="CEE1"/>
  <autoFilter ref="C98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4128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ROUND((SUM(BE96:BE121)),  2)</f>
        <v>0</v>
      </c>
      <c r="G37" s="41"/>
      <c r="H37" s="41"/>
      <c r="I37" s="161">
        <v>0.20999999999999999</v>
      </c>
      <c r="J37" s="160">
        <f>ROUND(((SUM(BE96:BE121))*I37),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ROUND((SUM(BF96:BF121)),  2)</f>
        <v>0</v>
      </c>
      <c r="G38" s="41"/>
      <c r="H38" s="41"/>
      <c r="I38" s="161">
        <v>0.14999999999999999</v>
      </c>
      <c r="J38" s="160">
        <f>ROUND(((SUM(BF96:BF121))*I38),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ROUND((SUM(BG96:BG121)),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ROUND((SUM(BH96:BH121)),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ROUND((SUM(BI96:BI121)),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D.1.SO01.4E.1-7 - Systém školních zvonků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4129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4130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4131</v>
      </c>
      <c r="E70" s="186"/>
      <c r="F70" s="186"/>
      <c r="G70" s="186"/>
      <c r="H70" s="186"/>
      <c r="I70" s="186"/>
      <c r="J70" s="187">
        <f>J102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4132</v>
      </c>
      <c r="E71" s="186"/>
      <c r="F71" s="186"/>
      <c r="G71" s="186"/>
      <c r="H71" s="186"/>
      <c r="I71" s="186"/>
      <c r="J71" s="187">
        <f>J106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4133</v>
      </c>
      <c r="E72" s="186"/>
      <c r="F72" s="186"/>
      <c r="G72" s="186"/>
      <c r="H72" s="186"/>
      <c r="I72" s="186"/>
      <c r="J72" s="187">
        <f>J119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SUPŠ Jihlava - Helenín - rekonstrukce DM (NEUZNATELNÉ NÁKLADY)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158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159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160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17" t="s">
        <v>2712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2713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D.1.SO01.4E.1-7 - Systém školních zvonků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Jihlava - Helenín</v>
      </c>
      <c r="G90" s="43"/>
      <c r="H90" s="43"/>
      <c r="I90" s="35" t="s">
        <v>23</v>
      </c>
      <c r="J90" s="75" t="str">
        <f>IF(J16="","",J16)</f>
        <v>21. 2. 2023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Kraj Vysočina, Žižkova 57/1882, 58733 Jihlava</v>
      </c>
      <c r="G92" s="43"/>
      <c r="H92" s="43"/>
      <c r="I92" s="35" t="s">
        <v>31</v>
      </c>
      <c r="J92" s="39" t="str">
        <f>E25</f>
        <v>Obchodní projekt Jihlava, spol.s 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34</v>
      </c>
      <c r="J93" s="39" t="str">
        <f>E28</f>
        <v xml:space="preserve">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200</v>
      </c>
      <c r="D95" s="192" t="s">
        <v>57</v>
      </c>
      <c r="E95" s="192" t="s">
        <v>53</v>
      </c>
      <c r="F95" s="192" t="s">
        <v>54</v>
      </c>
      <c r="G95" s="192" t="s">
        <v>201</v>
      </c>
      <c r="H95" s="192" t="s">
        <v>202</v>
      </c>
      <c r="I95" s="192" t="s">
        <v>203</v>
      </c>
      <c r="J95" s="192" t="s">
        <v>164</v>
      </c>
      <c r="K95" s="193" t="s">
        <v>204</v>
      </c>
      <c r="L95" s="194"/>
      <c r="M95" s="95" t="s">
        <v>19</v>
      </c>
      <c r="N95" s="96" t="s">
        <v>42</v>
      </c>
      <c r="O95" s="96" t="s">
        <v>205</v>
      </c>
      <c r="P95" s="96" t="s">
        <v>206</v>
      </c>
      <c r="Q95" s="96" t="s">
        <v>207</v>
      </c>
      <c r="R95" s="96" t="s">
        <v>208</v>
      </c>
      <c r="S95" s="96" t="s">
        <v>209</v>
      </c>
      <c r="T95" s="97" t="s">
        <v>210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211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0.014400000000000001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165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4134</v>
      </c>
      <c r="F97" s="203" t="s">
        <v>131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P98+P102+P106+P119</f>
        <v>0</v>
      </c>
      <c r="Q97" s="208"/>
      <c r="R97" s="209">
        <f>R98+R102+R106+R119</f>
        <v>0.014400000000000001</v>
      </c>
      <c r="S97" s="208"/>
      <c r="T97" s="210">
        <f>T98+T102+T106+T119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81</v>
      </c>
      <c r="AT97" s="212" t="s">
        <v>71</v>
      </c>
      <c r="AU97" s="212" t="s">
        <v>72</v>
      </c>
      <c r="AY97" s="211" t="s">
        <v>214</v>
      </c>
      <c r="BK97" s="213">
        <f>BK98+BK102+BK106+BK119</f>
        <v>0</v>
      </c>
    </row>
    <row r="98" s="12" customFormat="1" ht="22.8" customHeight="1">
      <c r="A98" s="12"/>
      <c r="B98" s="200"/>
      <c r="C98" s="201"/>
      <c r="D98" s="202" t="s">
        <v>71</v>
      </c>
      <c r="E98" s="214" t="s">
        <v>4135</v>
      </c>
      <c r="F98" s="214" t="s">
        <v>4136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71</v>
      </c>
      <c r="AU98" s="212" t="s">
        <v>79</v>
      </c>
      <c r="AY98" s="211" t="s">
        <v>214</v>
      </c>
      <c r="BK98" s="213">
        <f>SUM(BK99:BK101)</f>
        <v>0</v>
      </c>
    </row>
    <row r="99" s="2" customFormat="1" ht="16.5" customHeight="1">
      <c r="A99" s="41"/>
      <c r="B99" s="42"/>
      <c r="C99" s="216" t="s">
        <v>79</v>
      </c>
      <c r="D99" s="216" t="s">
        <v>216</v>
      </c>
      <c r="E99" s="217" t="s">
        <v>4137</v>
      </c>
      <c r="F99" s="218" t="s">
        <v>4138</v>
      </c>
      <c r="G99" s="219" t="s">
        <v>2229</v>
      </c>
      <c r="H99" s="220">
        <v>17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338</v>
      </c>
      <c r="AT99" s="227" t="s">
        <v>216</v>
      </c>
      <c r="AU99" s="227" t="s">
        <v>81</v>
      </c>
      <c r="AY99" s="20" t="s">
        <v>214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338</v>
      </c>
      <c r="BM99" s="227" t="s">
        <v>4139</v>
      </c>
    </row>
    <row r="100" s="2" customFormat="1" ht="16.5" customHeight="1">
      <c r="A100" s="41"/>
      <c r="B100" s="42"/>
      <c r="C100" s="216" t="s">
        <v>81</v>
      </c>
      <c r="D100" s="216" t="s">
        <v>216</v>
      </c>
      <c r="E100" s="217" t="s">
        <v>4140</v>
      </c>
      <c r="F100" s="218" t="s">
        <v>4141</v>
      </c>
      <c r="G100" s="219" t="s">
        <v>2229</v>
      </c>
      <c r="H100" s="220">
        <v>6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338</v>
      </c>
      <c r="AT100" s="227" t="s">
        <v>216</v>
      </c>
      <c r="AU100" s="227" t="s">
        <v>81</v>
      </c>
      <c r="AY100" s="20" t="s">
        <v>214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338</v>
      </c>
      <c r="BM100" s="227" t="s">
        <v>4142</v>
      </c>
    </row>
    <row r="101" s="2" customFormat="1" ht="16.5" customHeight="1">
      <c r="A101" s="41"/>
      <c r="B101" s="42"/>
      <c r="C101" s="216" t="s">
        <v>104</v>
      </c>
      <c r="D101" s="216" t="s">
        <v>216</v>
      </c>
      <c r="E101" s="217" t="s">
        <v>4143</v>
      </c>
      <c r="F101" s="218" t="s">
        <v>4144</v>
      </c>
      <c r="G101" s="219" t="s">
        <v>2229</v>
      </c>
      <c r="H101" s="220">
        <v>10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338</v>
      </c>
      <c r="AT101" s="227" t="s">
        <v>216</v>
      </c>
      <c r="AU101" s="227" t="s">
        <v>81</v>
      </c>
      <c r="AY101" s="20" t="s">
        <v>214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338</v>
      </c>
      <c r="BM101" s="227" t="s">
        <v>4145</v>
      </c>
    </row>
    <row r="102" s="12" customFormat="1" ht="22.8" customHeight="1">
      <c r="A102" s="12"/>
      <c r="B102" s="200"/>
      <c r="C102" s="201"/>
      <c r="D102" s="202" t="s">
        <v>71</v>
      </c>
      <c r="E102" s="214" t="s">
        <v>4146</v>
      </c>
      <c r="F102" s="214" t="s">
        <v>4147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SUM(P103:P105)</f>
        <v>0</v>
      </c>
      <c r="Q102" s="208"/>
      <c r="R102" s="209">
        <f>SUM(R103:R105)</f>
        <v>0.014400000000000001</v>
      </c>
      <c r="S102" s="208"/>
      <c r="T102" s="21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71</v>
      </c>
      <c r="AU102" s="212" t="s">
        <v>79</v>
      </c>
      <c r="AY102" s="211" t="s">
        <v>214</v>
      </c>
      <c r="BK102" s="213">
        <f>SUM(BK103:BK105)</f>
        <v>0</v>
      </c>
    </row>
    <row r="103" s="2" customFormat="1" ht="33" customHeight="1">
      <c r="A103" s="41"/>
      <c r="B103" s="42"/>
      <c r="C103" s="216" t="s">
        <v>221</v>
      </c>
      <c r="D103" s="216" t="s">
        <v>216</v>
      </c>
      <c r="E103" s="217" t="s">
        <v>3182</v>
      </c>
      <c r="F103" s="218" t="s">
        <v>3183</v>
      </c>
      <c r="G103" s="219" t="s">
        <v>274</v>
      </c>
      <c r="H103" s="220">
        <v>90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338</v>
      </c>
      <c r="AT103" s="227" t="s">
        <v>216</v>
      </c>
      <c r="AU103" s="227" t="s">
        <v>81</v>
      </c>
      <c r="AY103" s="20" t="s">
        <v>214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338</v>
      </c>
      <c r="BM103" s="227" t="s">
        <v>4148</v>
      </c>
    </row>
    <row r="104" s="2" customFormat="1" ht="24.15" customHeight="1">
      <c r="A104" s="41"/>
      <c r="B104" s="42"/>
      <c r="C104" s="278" t="s">
        <v>247</v>
      </c>
      <c r="D104" s="278" t="s">
        <v>300</v>
      </c>
      <c r="E104" s="279" t="s">
        <v>4149</v>
      </c>
      <c r="F104" s="280" t="s">
        <v>4150</v>
      </c>
      <c r="G104" s="281" t="s">
        <v>274</v>
      </c>
      <c r="H104" s="282">
        <v>90</v>
      </c>
      <c r="I104" s="283"/>
      <c r="J104" s="284">
        <f>ROUND(I104*H104,2)</f>
        <v>0</v>
      </c>
      <c r="K104" s="280" t="s">
        <v>19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0.00016000000000000001</v>
      </c>
      <c r="R104" s="225">
        <f>Q104*H104</f>
        <v>0.014400000000000001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461</v>
      </c>
      <c r="AT104" s="227" t="s">
        <v>300</v>
      </c>
      <c r="AU104" s="227" t="s">
        <v>81</v>
      </c>
      <c r="AY104" s="20" t="s">
        <v>214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338</v>
      </c>
      <c r="BM104" s="227" t="s">
        <v>4151</v>
      </c>
    </row>
    <row r="105" s="13" customFormat="1">
      <c r="A105" s="13"/>
      <c r="B105" s="234"/>
      <c r="C105" s="235"/>
      <c r="D105" s="236" t="s">
        <v>225</v>
      </c>
      <c r="E105" s="237" t="s">
        <v>19</v>
      </c>
      <c r="F105" s="238" t="s">
        <v>4152</v>
      </c>
      <c r="G105" s="235"/>
      <c r="H105" s="239">
        <v>90</v>
      </c>
      <c r="I105" s="240"/>
      <c r="J105" s="235"/>
      <c r="K105" s="235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225</v>
      </c>
      <c r="AU105" s="245" t="s">
        <v>81</v>
      </c>
      <c r="AV105" s="13" t="s">
        <v>81</v>
      </c>
      <c r="AW105" s="13" t="s">
        <v>33</v>
      </c>
      <c r="AX105" s="13" t="s">
        <v>79</v>
      </c>
      <c r="AY105" s="245" t="s">
        <v>214</v>
      </c>
    </row>
    <row r="106" s="12" customFormat="1" ht="22.8" customHeight="1">
      <c r="A106" s="12"/>
      <c r="B106" s="200"/>
      <c r="C106" s="201"/>
      <c r="D106" s="202" t="s">
        <v>71</v>
      </c>
      <c r="E106" s="214" t="s">
        <v>4153</v>
      </c>
      <c r="F106" s="214" t="s">
        <v>3929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SUM(P107:P118)</f>
        <v>0</v>
      </c>
      <c r="Q106" s="208"/>
      <c r="R106" s="209">
        <f>SUM(R107:R118)</f>
        <v>0</v>
      </c>
      <c r="S106" s="208"/>
      <c r="T106" s="210">
        <f>SUM(T107:T118)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71</v>
      </c>
      <c r="AU106" s="212" t="s">
        <v>79</v>
      </c>
      <c r="AY106" s="211" t="s">
        <v>214</v>
      </c>
      <c r="BK106" s="213">
        <f>SUM(BK107:BK118)</f>
        <v>0</v>
      </c>
    </row>
    <row r="107" s="2" customFormat="1" ht="16.5" customHeight="1">
      <c r="A107" s="41"/>
      <c r="B107" s="42"/>
      <c r="C107" s="216" t="s">
        <v>255</v>
      </c>
      <c r="D107" s="216" t="s">
        <v>216</v>
      </c>
      <c r="E107" s="217" t="s">
        <v>3108</v>
      </c>
      <c r="F107" s="218" t="s">
        <v>3109</v>
      </c>
      <c r="G107" s="219" t="s">
        <v>274</v>
      </c>
      <c r="H107" s="220">
        <v>20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338</v>
      </c>
      <c r="AT107" s="227" t="s">
        <v>216</v>
      </c>
      <c r="AU107" s="227" t="s">
        <v>81</v>
      </c>
      <c r="AY107" s="20" t="s">
        <v>214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338</v>
      </c>
      <c r="BM107" s="227" t="s">
        <v>4154</v>
      </c>
    </row>
    <row r="108" s="2" customFormat="1" ht="16.5" customHeight="1">
      <c r="A108" s="41"/>
      <c r="B108" s="42"/>
      <c r="C108" s="278" t="s">
        <v>261</v>
      </c>
      <c r="D108" s="278" t="s">
        <v>300</v>
      </c>
      <c r="E108" s="279" t="s">
        <v>3294</v>
      </c>
      <c r="F108" s="280" t="s">
        <v>3295</v>
      </c>
      <c r="G108" s="281" t="s">
        <v>274</v>
      </c>
      <c r="H108" s="282">
        <v>10</v>
      </c>
      <c r="I108" s="283"/>
      <c r="J108" s="284">
        <f>ROUND(I108*H108,2)</f>
        <v>0</v>
      </c>
      <c r="K108" s="280" t="s">
        <v>19</v>
      </c>
      <c r="L108" s="285"/>
      <c r="M108" s="286" t="s">
        <v>19</v>
      </c>
      <c r="N108" s="287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1033</v>
      </c>
      <c r="AT108" s="227" t="s">
        <v>300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1033</v>
      </c>
      <c r="BM108" s="227" t="s">
        <v>4155</v>
      </c>
    </row>
    <row r="109" s="13" customFormat="1">
      <c r="A109" s="13"/>
      <c r="B109" s="234"/>
      <c r="C109" s="235"/>
      <c r="D109" s="236" t="s">
        <v>225</v>
      </c>
      <c r="E109" s="237" t="s">
        <v>19</v>
      </c>
      <c r="F109" s="238" t="s">
        <v>4156</v>
      </c>
      <c r="G109" s="235"/>
      <c r="H109" s="239">
        <v>10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225</v>
      </c>
      <c r="AU109" s="245" t="s">
        <v>81</v>
      </c>
      <c r="AV109" s="13" t="s">
        <v>81</v>
      </c>
      <c r="AW109" s="13" t="s">
        <v>33</v>
      </c>
      <c r="AX109" s="13" t="s">
        <v>79</v>
      </c>
      <c r="AY109" s="245" t="s">
        <v>214</v>
      </c>
    </row>
    <row r="110" s="2" customFormat="1" ht="16.5" customHeight="1">
      <c r="A110" s="41"/>
      <c r="B110" s="42"/>
      <c r="C110" s="278" t="s">
        <v>266</v>
      </c>
      <c r="D110" s="278" t="s">
        <v>300</v>
      </c>
      <c r="E110" s="279" t="s">
        <v>3302</v>
      </c>
      <c r="F110" s="280" t="s">
        <v>3303</v>
      </c>
      <c r="G110" s="281" t="s">
        <v>274</v>
      </c>
      <c r="H110" s="282">
        <v>10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1033</v>
      </c>
      <c r="AT110" s="227" t="s">
        <v>300</v>
      </c>
      <c r="AU110" s="227" t="s">
        <v>81</v>
      </c>
      <c r="AY110" s="20" t="s">
        <v>214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1033</v>
      </c>
      <c r="BM110" s="227" t="s">
        <v>4157</v>
      </c>
    </row>
    <row r="111" s="13" customFormat="1">
      <c r="A111" s="13"/>
      <c r="B111" s="234"/>
      <c r="C111" s="235"/>
      <c r="D111" s="236" t="s">
        <v>225</v>
      </c>
      <c r="E111" s="237" t="s">
        <v>19</v>
      </c>
      <c r="F111" s="238" t="s">
        <v>4156</v>
      </c>
      <c r="G111" s="235"/>
      <c r="H111" s="239">
        <v>10</v>
      </c>
      <c r="I111" s="240"/>
      <c r="J111" s="235"/>
      <c r="K111" s="235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225</v>
      </c>
      <c r="AU111" s="245" t="s">
        <v>81</v>
      </c>
      <c r="AV111" s="13" t="s">
        <v>81</v>
      </c>
      <c r="AW111" s="13" t="s">
        <v>33</v>
      </c>
      <c r="AX111" s="13" t="s">
        <v>79</v>
      </c>
      <c r="AY111" s="245" t="s">
        <v>214</v>
      </c>
    </row>
    <row r="112" s="2" customFormat="1" ht="21.75" customHeight="1">
      <c r="A112" s="41"/>
      <c r="B112" s="42"/>
      <c r="C112" s="216" t="s">
        <v>271</v>
      </c>
      <c r="D112" s="216" t="s">
        <v>216</v>
      </c>
      <c r="E112" s="217" t="s">
        <v>4158</v>
      </c>
      <c r="F112" s="218" t="s">
        <v>3269</v>
      </c>
      <c r="G112" s="219" t="s">
        <v>258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338</v>
      </c>
      <c r="AT112" s="227" t="s">
        <v>216</v>
      </c>
      <c r="AU112" s="227" t="s">
        <v>81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338</v>
      </c>
      <c r="BM112" s="227" t="s">
        <v>4159</v>
      </c>
    </row>
    <row r="113" s="2" customFormat="1" ht="16.5" customHeight="1">
      <c r="A113" s="41"/>
      <c r="B113" s="42"/>
      <c r="C113" s="278" t="s">
        <v>279</v>
      </c>
      <c r="D113" s="278" t="s">
        <v>300</v>
      </c>
      <c r="E113" s="279" t="s">
        <v>4160</v>
      </c>
      <c r="F113" s="280" t="s">
        <v>4161</v>
      </c>
      <c r="G113" s="281" t="s">
        <v>2082</v>
      </c>
      <c r="H113" s="282">
        <v>1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461</v>
      </c>
      <c r="AT113" s="227" t="s">
        <v>300</v>
      </c>
      <c r="AU113" s="227" t="s">
        <v>81</v>
      </c>
      <c r="AY113" s="20" t="s">
        <v>214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338</v>
      </c>
      <c r="BM113" s="227" t="s">
        <v>4162</v>
      </c>
    </row>
    <row r="114" s="13" customFormat="1">
      <c r="A114" s="13"/>
      <c r="B114" s="234"/>
      <c r="C114" s="235"/>
      <c r="D114" s="236" t="s">
        <v>225</v>
      </c>
      <c r="E114" s="237" t="s">
        <v>19</v>
      </c>
      <c r="F114" s="238" t="s">
        <v>4163</v>
      </c>
      <c r="G114" s="235"/>
      <c r="H114" s="239">
        <v>1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225</v>
      </c>
      <c r="AU114" s="245" t="s">
        <v>81</v>
      </c>
      <c r="AV114" s="13" t="s">
        <v>81</v>
      </c>
      <c r="AW114" s="13" t="s">
        <v>33</v>
      </c>
      <c r="AX114" s="13" t="s">
        <v>79</v>
      </c>
      <c r="AY114" s="245" t="s">
        <v>214</v>
      </c>
    </row>
    <row r="115" s="2" customFormat="1" ht="16.5" customHeight="1">
      <c r="A115" s="41"/>
      <c r="B115" s="42"/>
      <c r="C115" s="216" t="s">
        <v>299</v>
      </c>
      <c r="D115" s="216" t="s">
        <v>216</v>
      </c>
      <c r="E115" s="217" t="s">
        <v>3392</v>
      </c>
      <c r="F115" s="218" t="s">
        <v>3393</v>
      </c>
      <c r="G115" s="219" t="s">
        <v>258</v>
      </c>
      <c r="H115" s="220">
        <v>40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338</v>
      </c>
      <c r="AT115" s="227" t="s">
        <v>216</v>
      </c>
      <c r="AU115" s="227" t="s">
        <v>81</v>
      </c>
      <c r="AY115" s="20" t="s">
        <v>214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338</v>
      </c>
      <c r="BM115" s="227" t="s">
        <v>4164</v>
      </c>
    </row>
    <row r="116" s="2" customFormat="1" ht="16.5" customHeight="1">
      <c r="A116" s="41"/>
      <c r="B116" s="42"/>
      <c r="C116" s="278" t="s">
        <v>305</v>
      </c>
      <c r="D116" s="278" t="s">
        <v>300</v>
      </c>
      <c r="E116" s="279" t="s">
        <v>3398</v>
      </c>
      <c r="F116" s="280" t="s">
        <v>3399</v>
      </c>
      <c r="G116" s="281" t="s">
        <v>2082</v>
      </c>
      <c r="H116" s="282">
        <v>40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461</v>
      </c>
      <c r="AT116" s="227" t="s">
        <v>300</v>
      </c>
      <c r="AU116" s="227" t="s">
        <v>81</v>
      </c>
      <c r="AY116" s="20" t="s">
        <v>214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338</v>
      </c>
      <c r="BM116" s="227" t="s">
        <v>4165</v>
      </c>
    </row>
    <row r="117" s="2" customFormat="1" ht="16.5" customHeight="1">
      <c r="A117" s="41"/>
      <c r="B117" s="42"/>
      <c r="C117" s="278" t="s">
        <v>319</v>
      </c>
      <c r="D117" s="278" t="s">
        <v>300</v>
      </c>
      <c r="E117" s="279" t="s">
        <v>3395</v>
      </c>
      <c r="F117" s="280" t="s">
        <v>3396</v>
      </c>
      <c r="G117" s="281" t="s">
        <v>2082</v>
      </c>
      <c r="H117" s="282">
        <v>100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461</v>
      </c>
      <c r="AT117" s="227" t="s">
        <v>300</v>
      </c>
      <c r="AU117" s="227" t="s">
        <v>81</v>
      </c>
      <c r="AY117" s="20" t="s">
        <v>214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338</v>
      </c>
      <c r="BM117" s="227" t="s">
        <v>4166</v>
      </c>
    </row>
    <row r="118" s="2" customFormat="1" ht="16.5" customHeight="1">
      <c r="A118" s="41"/>
      <c r="B118" s="42"/>
      <c r="C118" s="278" t="s">
        <v>324</v>
      </c>
      <c r="D118" s="278" t="s">
        <v>300</v>
      </c>
      <c r="E118" s="279" t="s">
        <v>3404</v>
      </c>
      <c r="F118" s="280" t="s">
        <v>3405</v>
      </c>
      <c r="G118" s="281" t="s">
        <v>1288</v>
      </c>
      <c r="H118" s="282">
        <v>30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461</v>
      </c>
      <c r="AT118" s="227" t="s">
        <v>300</v>
      </c>
      <c r="AU118" s="227" t="s">
        <v>81</v>
      </c>
      <c r="AY118" s="20" t="s">
        <v>214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338</v>
      </c>
      <c r="BM118" s="227" t="s">
        <v>4167</v>
      </c>
    </row>
    <row r="119" s="12" customFormat="1" ht="22.8" customHeight="1">
      <c r="A119" s="12"/>
      <c r="B119" s="200"/>
      <c r="C119" s="201"/>
      <c r="D119" s="202" t="s">
        <v>71</v>
      </c>
      <c r="E119" s="214" t="s">
        <v>3435</v>
      </c>
      <c r="F119" s="214" t="s">
        <v>3195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79</v>
      </c>
      <c r="AT119" s="212" t="s">
        <v>71</v>
      </c>
      <c r="AU119" s="212" t="s">
        <v>79</v>
      </c>
      <c r="AY119" s="211" t="s">
        <v>214</v>
      </c>
      <c r="BK119" s="213">
        <f>SUM(BK120:BK121)</f>
        <v>0</v>
      </c>
    </row>
    <row r="120" s="2" customFormat="1" ht="24.15" customHeight="1">
      <c r="A120" s="41"/>
      <c r="B120" s="42"/>
      <c r="C120" s="216" t="s">
        <v>8</v>
      </c>
      <c r="D120" s="216" t="s">
        <v>216</v>
      </c>
      <c r="E120" s="217" t="s">
        <v>3196</v>
      </c>
      <c r="F120" s="218" t="s">
        <v>3197</v>
      </c>
      <c r="G120" s="219" t="s">
        <v>282</v>
      </c>
      <c r="H120" s="220">
        <v>0.5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3198</v>
      </c>
      <c r="AT120" s="227" t="s">
        <v>216</v>
      </c>
      <c r="AU120" s="227" t="s">
        <v>81</v>
      </c>
      <c r="AY120" s="20" t="s">
        <v>214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3198</v>
      </c>
      <c r="BM120" s="227" t="s">
        <v>4168</v>
      </c>
    </row>
    <row r="121" s="2" customFormat="1" ht="24.15" customHeight="1">
      <c r="A121" s="41"/>
      <c r="B121" s="42"/>
      <c r="C121" s="216" t="s">
        <v>338</v>
      </c>
      <c r="D121" s="216" t="s">
        <v>216</v>
      </c>
      <c r="E121" s="217" t="s">
        <v>3200</v>
      </c>
      <c r="F121" s="218" t="s">
        <v>3201</v>
      </c>
      <c r="G121" s="219" t="s">
        <v>282</v>
      </c>
      <c r="H121" s="220">
        <v>0.29999999999999999</v>
      </c>
      <c r="I121" s="221"/>
      <c r="J121" s="222">
        <f>ROUND(I121*H121,2)</f>
        <v>0</v>
      </c>
      <c r="K121" s="218" t="s">
        <v>19</v>
      </c>
      <c r="L121" s="47"/>
      <c r="M121" s="300" t="s">
        <v>19</v>
      </c>
      <c r="N121" s="301" t="s">
        <v>43</v>
      </c>
      <c r="O121" s="298"/>
      <c r="P121" s="302">
        <f>O121*H121</f>
        <v>0</v>
      </c>
      <c r="Q121" s="302">
        <v>0</v>
      </c>
      <c r="R121" s="302">
        <f>Q121*H121</f>
        <v>0</v>
      </c>
      <c r="S121" s="302">
        <v>0</v>
      </c>
      <c r="T121" s="303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3198</v>
      </c>
      <c r="AT121" s="227" t="s">
        <v>216</v>
      </c>
      <c r="AU121" s="227" t="s">
        <v>81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3198</v>
      </c>
      <c r="BM121" s="227" t="s">
        <v>4169</v>
      </c>
    </row>
    <row r="122" s="2" customFormat="1" ht="6.96" customHeight="1">
      <c r="A122" s="41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47"/>
      <c r="M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</sheetData>
  <sheetProtection sheet="1" autoFilter="0" formatColumns="0" formatRows="0" objects="1" scenarios="1" spinCount="100000" saltValue="VORggQxw0Qn8WG3mLctFEigRnCgS5KUsDl+unJ9M9JsxbsC8ZHngCybn+f3oTvcmhUPCVPYx3/1TwEjnfpohFA==" hashValue="ss5loPvLc0yj5xfNo+qdWzErQTanRHD0o6JYwZSPacgarKptU3d/KL99Y3/DV/c8rUhaqav7pfSlyGRVyFGE0Q==" algorithmName="SHA-512" password="CEE1"/>
  <autoFilter ref="C95:K1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4170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ROUND(J101,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ROUND((SUM(BE101:BE158)),  2)</f>
        <v>0</v>
      </c>
      <c r="G37" s="41"/>
      <c r="H37" s="41"/>
      <c r="I37" s="161">
        <v>0.20999999999999999</v>
      </c>
      <c r="J37" s="160">
        <f>ROUND(((SUM(BE101:BE158))*I37),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ROUND((SUM(BF101:BF158)),  2)</f>
        <v>0</v>
      </c>
      <c r="G38" s="41"/>
      <c r="H38" s="41"/>
      <c r="I38" s="161">
        <v>0.14999999999999999</v>
      </c>
      <c r="J38" s="160">
        <f>ROUND(((SUM(BF101:BF158))*I38),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ROUND((SUM(BG101:BG158)),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ROUND((SUM(BH101:BH158)),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ROUND((SUM(BI101:BI158)),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D.1.SO01.4E.1-8 - Systém elektronického zabezpečení PZTS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J101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4171</v>
      </c>
      <c r="E68" s="181"/>
      <c r="F68" s="181"/>
      <c r="G68" s="181"/>
      <c r="H68" s="181"/>
      <c r="I68" s="181"/>
      <c r="J68" s="182">
        <f>J102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4172</v>
      </c>
      <c r="E69" s="186"/>
      <c r="F69" s="186"/>
      <c r="G69" s="186"/>
      <c r="H69" s="186"/>
      <c r="I69" s="186"/>
      <c r="J69" s="187">
        <f>J103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4173</v>
      </c>
      <c r="E70" s="186"/>
      <c r="F70" s="186"/>
      <c r="G70" s="186"/>
      <c r="H70" s="186"/>
      <c r="I70" s="186"/>
      <c r="J70" s="187">
        <f>J112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4174</v>
      </c>
      <c r="E71" s="186"/>
      <c r="F71" s="186"/>
      <c r="G71" s="186"/>
      <c r="H71" s="186"/>
      <c r="I71" s="186"/>
      <c r="J71" s="187">
        <f>J116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4175</v>
      </c>
      <c r="E72" s="186"/>
      <c r="F72" s="186"/>
      <c r="G72" s="186"/>
      <c r="H72" s="186"/>
      <c r="I72" s="186"/>
      <c r="J72" s="187">
        <f>J126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4176</v>
      </c>
      <c r="E73" s="186"/>
      <c r="F73" s="186"/>
      <c r="G73" s="186"/>
      <c r="H73" s="186"/>
      <c r="I73" s="186"/>
      <c r="J73" s="187">
        <f>J130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4177</v>
      </c>
      <c r="E74" s="186"/>
      <c r="F74" s="186"/>
      <c r="G74" s="186"/>
      <c r="H74" s="186"/>
      <c r="I74" s="186"/>
      <c r="J74" s="187">
        <f>J131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4178</v>
      </c>
      <c r="E75" s="186"/>
      <c r="F75" s="186"/>
      <c r="G75" s="186"/>
      <c r="H75" s="186"/>
      <c r="I75" s="186"/>
      <c r="J75" s="187">
        <f>J137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4179</v>
      </c>
      <c r="E76" s="186"/>
      <c r="F76" s="186"/>
      <c r="G76" s="186"/>
      <c r="H76" s="186"/>
      <c r="I76" s="186"/>
      <c r="J76" s="187">
        <f>J151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4180</v>
      </c>
      <c r="E77" s="186"/>
      <c r="F77" s="186"/>
      <c r="G77" s="186"/>
      <c r="H77" s="186"/>
      <c r="I77" s="186"/>
      <c r="J77" s="187">
        <f>J156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199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SUPŠ Jihlava - Helenín - rekonstrukce DM (NEUZNATELNÉ NÁKLADY)</v>
      </c>
      <c r="F87" s="35"/>
      <c r="G87" s="35"/>
      <c r="H87" s="35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158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1" customFormat="1" ht="16.5" customHeight="1">
      <c r="B89" s="24"/>
      <c r="C89" s="25"/>
      <c r="D89" s="25"/>
      <c r="E89" s="173" t="s">
        <v>159</v>
      </c>
      <c r="F89" s="25"/>
      <c r="G89" s="25"/>
      <c r="H89" s="25"/>
      <c r="I89" s="25"/>
      <c r="J89" s="25"/>
      <c r="K89" s="25"/>
      <c r="L89" s="23"/>
    </row>
    <row r="90" s="1" customFormat="1" ht="12" customHeight="1">
      <c r="B90" s="24"/>
      <c r="C90" s="35" t="s">
        <v>160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317" t="s">
        <v>2712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2713</v>
      </c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E13</f>
        <v>D.1.SO01.4E.1-8 - Systém elektronického zabezpečení PZTS</v>
      </c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F16</f>
        <v>Jihlava - Helenín</v>
      </c>
      <c r="G95" s="43"/>
      <c r="H95" s="43"/>
      <c r="I95" s="35" t="s">
        <v>23</v>
      </c>
      <c r="J95" s="75" t="str">
        <f>IF(J16="","",J16)</f>
        <v>21. 2. 2023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5.65" customHeight="1">
      <c r="A97" s="41"/>
      <c r="B97" s="42"/>
      <c r="C97" s="35" t="s">
        <v>25</v>
      </c>
      <c r="D97" s="43"/>
      <c r="E97" s="43"/>
      <c r="F97" s="30" t="str">
        <f>E19</f>
        <v>Kraj Vysočina, Žižkova 57/1882, 58733 Jihlava</v>
      </c>
      <c r="G97" s="43"/>
      <c r="H97" s="43"/>
      <c r="I97" s="35" t="s">
        <v>31</v>
      </c>
      <c r="J97" s="39" t="str">
        <f>E25</f>
        <v>Obchodní projekt Jihlava, spol.s r.o.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29</v>
      </c>
      <c r="D98" s="43"/>
      <c r="E98" s="43"/>
      <c r="F98" s="30" t="str">
        <f>IF(E22="","",E22)</f>
        <v>Vyplň údaj</v>
      </c>
      <c r="G98" s="43"/>
      <c r="H98" s="43"/>
      <c r="I98" s="35" t="s">
        <v>34</v>
      </c>
      <c r="J98" s="39" t="str">
        <f>E28</f>
        <v xml:space="preserve"> 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9"/>
      <c r="B100" s="190"/>
      <c r="C100" s="191" t="s">
        <v>200</v>
      </c>
      <c r="D100" s="192" t="s">
        <v>57</v>
      </c>
      <c r="E100" s="192" t="s">
        <v>53</v>
      </c>
      <c r="F100" s="192" t="s">
        <v>54</v>
      </c>
      <c r="G100" s="192" t="s">
        <v>201</v>
      </c>
      <c r="H100" s="192" t="s">
        <v>202</v>
      </c>
      <c r="I100" s="192" t="s">
        <v>203</v>
      </c>
      <c r="J100" s="192" t="s">
        <v>164</v>
      </c>
      <c r="K100" s="193" t="s">
        <v>204</v>
      </c>
      <c r="L100" s="194"/>
      <c r="M100" s="95" t="s">
        <v>19</v>
      </c>
      <c r="N100" s="96" t="s">
        <v>42</v>
      </c>
      <c r="O100" s="96" t="s">
        <v>205</v>
      </c>
      <c r="P100" s="96" t="s">
        <v>206</v>
      </c>
      <c r="Q100" s="96" t="s">
        <v>207</v>
      </c>
      <c r="R100" s="96" t="s">
        <v>208</v>
      </c>
      <c r="S100" s="96" t="s">
        <v>209</v>
      </c>
      <c r="T100" s="97" t="s">
        <v>210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1"/>
      <c r="B101" s="42"/>
      <c r="C101" s="102" t="s">
        <v>211</v>
      </c>
      <c r="D101" s="43"/>
      <c r="E101" s="43"/>
      <c r="F101" s="43"/>
      <c r="G101" s="43"/>
      <c r="H101" s="43"/>
      <c r="I101" s="43"/>
      <c r="J101" s="195">
        <f>BK101</f>
        <v>0</v>
      </c>
      <c r="K101" s="43"/>
      <c r="L101" s="47"/>
      <c r="M101" s="98"/>
      <c r="N101" s="196"/>
      <c r="O101" s="99"/>
      <c r="P101" s="197">
        <f>P102</f>
        <v>0</v>
      </c>
      <c r="Q101" s="99"/>
      <c r="R101" s="197">
        <f>R102</f>
        <v>0</v>
      </c>
      <c r="S101" s="99"/>
      <c r="T101" s="198">
        <f>T102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71</v>
      </c>
      <c r="AU101" s="20" t="s">
        <v>165</v>
      </c>
      <c r="BK101" s="199">
        <f>BK102</f>
        <v>0</v>
      </c>
    </row>
    <row r="102" s="12" customFormat="1" ht="25.92" customHeight="1">
      <c r="A102" s="12"/>
      <c r="B102" s="200"/>
      <c r="C102" s="201"/>
      <c r="D102" s="202" t="s">
        <v>71</v>
      </c>
      <c r="E102" s="203" t="s">
        <v>4181</v>
      </c>
      <c r="F102" s="203" t="s">
        <v>4182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P103+P112+P116+P126+P130+P131+P137+P151+P156</f>
        <v>0</v>
      </c>
      <c r="Q102" s="208"/>
      <c r="R102" s="209">
        <f>R103+R112+R116+R126+R130+R131+R137+R151+R156</f>
        <v>0</v>
      </c>
      <c r="S102" s="208"/>
      <c r="T102" s="210">
        <f>T103+T112+T116+T126+T130+T131+T137+T151+T156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71</v>
      </c>
      <c r="AU102" s="212" t="s">
        <v>72</v>
      </c>
      <c r="AY102" s="211" t="s">
        <v>214</v>
      </c>
      <c r="BK102" s="213">
        <f>BK103+BK112+BK116+BK126+BK130+BK131+BK137+BK151+BK156</f>
        <v>0</v>
      </c>
    </row>
    <row r="103" s="12" customFormat="1" ht="22.8" customHeight="1">
      <c r="A103" s="12"/>
      <c r="B103" s="200"/>
      <c r="C103" s="201"/>
      <c r="D103" s="202" t="s">
        <v>71</v>
      </c>
      <c r="E103" s="214" t="s">
        <v>4183</v>
      </c>
      <c r="F103" s="214" t="s">
        <v>4184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SUM(P104:P111)</f>
        <v>0</v>
      </c>
      <c r="Q103" s="208"/>
      <c r="R103" s="209">
        <f>SUM(R104:R111)</f>
        <v>0</v>
      </c>
      <c r="S103" s="208"/>
      <c r="T103" s="210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81</v>
      </c>
      <c r="AT103" s="212" t="s">
        <v>71</v>
      </c>
      <c r="AU103" s="212" t="s">
        <v>79</v>
      </c>
      <c r="AY103" s="211" t="s">
        <v>214</v>
      </c>
      <c r="BK103" s="213">
        <f>SUM(BK104:BK111)</f>
        <v>0</v>
      </c>
    </row>
    <row r="104" s="2" customFormat="1" ht="21.75" customHeight="1">
      <c r="A104" s="41"/>
      <c r="B104" s="42"/>
      <c r="C104" s="216" t="s">
        <v>79</v>
      </c>
      <c r="D104" s="216" t="s">
        <v>216</v>
      </c>
      <c r="E104" s="217" t="s">
        <v>4185</v>
      </c>
      <c r="F104" s="218" t="s">
        <v>4186</v>
      </c>
      <c r="G104" s="219" t="s">
        <v>258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338</v>
      </c>
      <c r="AT104" s="227" t="s">
        <v>216</v>
      </c>
      <c r="AU104" s="227" t="s">
        <v>81</v>
      </c>
      <c r="AY104" s="20" t="s">
        <v>214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338</v>
      </c>
      <c r="BM104" s="227" t="s">
        <v>4187</v>
      </c>
    </row>
    <row r="105" s="2" customFormat="1" ht="37.8" customHeight="1">
      <c r="A105" s="41"/>
      <c r="B105" s="42"/>
      <c r="C105" s="278" t="s">
        <v>81</v>
      </c>
      <c r="D105" s="278" t="s">
        <v>300</v>
      </c>
      <c r="E105" s="279" t="s">
        <v>4188</v>
      </c>
      <c r="F105" s="280" t="s">
        <v>4189</v>
      </c>
      <c r="G105" s="281" t="s">
        <v>258</v>
      </c>
      <c r="H105" s="282">
        <v>1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461</v>
      </c>
      <c r="AT105" s="227" t="s">
        <v>300</v>
      </c>
      <c r="AU105" s="227" t="s">
        <v>81</v>
      </c>
      <c r="AY105" s="20" t="s">
        <v>214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338</v>
      </c>
      <c r="BM105" s="227" t="s">
        <v>4190</v>
      </c>
    </row>
    <row r="106" s="13" customFormat="1">
      <c r="A106" s="13"/>
      <c r="B106" s="234"/>
      <c r="C106" s="235"/>
      <c r="D106" s="236" t="s">
        <v>225</v>
      </c>
      <c r="E106" s="237" t="s">
        <v>19</v>
      </c>
      <c r="F106" s="238" t="s">
        <v>4054</v>
      </c>
      <c r="G106" s="235"/>
      <c r="H106" s="239">
        <v>1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225</v>
      </c>
      <c r="AU106" s="245" t="s">
        <v>81</v>
      </c>
      <c r="AV106" s="13" t="s">
        <v>81</v>
      </c>
      <c r="AW106" s="13" t="s">
        <v>33</v>
      </c>
      <c r="AX106" s="13" t="s">
        <v>79</v>
      </c>
      <c r="AY106" s="245" t="s">
        <v>214</v>
      </c>
    </row>
    <row r="107" s="2" customFormat="1" ht="16.5" customHeight="1">
      <c r="A107" s="41"/>
      <c r="B107" s="42"/>
      <c r="C107" s="216" t="s">
        <v>104</v>
      </c>
      <c r="D107" s="216" t="s">
        <v>216</v>
      </c>
      <c r="E107" s="217" t="s">
        <v>4191</v>
      </c>
      <c r="F107" s="218" t="s">
        <v>4192</v>
      </c>
      <c r="G107" s="219" t="s">
        <v>258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338</v>
      </c>
      <c r="AT107" s="227" t="s">
        <v>216</v>
      </c>
      <c r="AU107" s="227" t="s">
        <v>81</v>
      </c>
      <c r="AY107" s="20" t="s">
        <v>214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338</v>
      </c>
      <c r="BM107" s="227" t="s">
        <v>4193</v>
      </c>
    </row>
    <row r="108" s="2" customFormat="1" ht="24.15" customHeight="1">
      <c r="A108" s="41"/>
      <c r="B108" s="42"/>
      <c r="C108" s="278" t="s">
        <v>221</v>
      </c>
      <c r="D108" s="278" t="s">
        <v>300</v>
      </c>
      <c r="E108" s="279" t="s">
        <v>4194</v>
      </c>
      <c r="F108" s="280" t="s">
        <v>4195</v>
      </c>
      <c r="G108" s="281" t="s">
        <v>258</v>
      </c>
      <c r="H108" s="282">
        <v>3</v>
      </c>
      <c r="I108" s="283"/>
      <c r="J108" s="284">
        <f>ROUND(I108*H108,2)</f>
        <v>0</v>
      </c>
      <c r="K108" s="280" t="s">
        <v>19</v>
      </c>
      <c r="L108" s="285"/>
      <c r="M108" s="286" t="s">
        <v>19</v>
      </c>
      <c r="N108" s="287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461</v>
      </c>
      <c r="AT108" s="227" t="s">
        <v>300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338</v>
      </c>
      <c r="BM108" s="227" t="s">
        <v>4196</v>
      </c>
    </row>
    <row r="109" s="13" customFormat="1">
      <c r="A109" s="13"/>
      <c r="B109" s="234"/>
      <c r="C109" s="235"/>
      <c r="D109" s="236" t="s">
        <v>225</v>
      </c>
      <c r="E109" s="237" t="s">
        <v>19</v>
      </c>
      <c r="F109" s="238" t="s">
        <v>4197</v>
      </c>
      <c r="G109" s="235"/>
      <c r="H109" s="239">
        <v>3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225</v>
      </c>
      <c r="AU109" s="245" t="s">
        <v>81</v>
      </c>
      <c r="AV109" s="13" t="s">
        <v>81</v>
      </c>
      <c r="AW109" s="13" t="s">
        <v>33</v>
      </c>
      <c r="AX109" s="13" t="s">
        <v>79</v>
      </c>
      <c r="AY109" s="245" t="s">
        <v>214</v>
      </c>
    </row>
    <row r="110" s="2" customFormat="1" ht="16.5" customHeight="1">
      <c r="A110" s="41"/>
      <c r="B110" s="42"/>
      <c r="C110" s="216" t="s">
        <v>247</v>
      </c>
      <c r="D110" s="216" t="s">
        <v>216</v>
      </c>
      <c r="E110" s="217" t="s">
        <v>4198</v>
      </c>
      <c r="F110" s="218" t="s">
        <v>4199</v>
      </c>
      <c r="G110" s="219" t="s">
        <v>258</v>
      </c>
      <c r="H110" s="220">
        <v>2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338</v>
      </c>
      <c r="AT110" s="227" t="s">
        <v>216</v>
      </c>
      <c r="AU110" s="227" t="s">
        <v>81</v>
      </c>
      <c r="AY110" s="20" t="s">
        <v>214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338</v>
      </c>
      <c r="BM110" s="227" t="s">
        <v>4200</v>
      </c>
    </row>
    <row r="111" s="2" customFormat="1" ht="16.5" customHeight="1">
      <c r="A111" s="41"/>
      <c r="B111" s="42"/>
      <c r="C111" s="278" t="s">
        <v>255</v>
      </c>
      <c r="D111" s="278" t="s">
        <v>300</v>
      </c>
      <c r="E111" s="279" t="s">
        <v>4201</v>
      </c>
      <c r="F111" s="280" t="s">
        <v>4202</v>
      </c>
      <c r="G111" s="281" t="s">
        <v>258</v>
      </c>
      <c r="H111" s="282">
        <v>2</v>
      </c>
      <c r="I111" s="283"/>
      <c r="J111" s="284">
        <f>ROUND(I111*H111,2)</f>
        <v>0</v>
      </c>
      <c r="K111" s="280" t="s">
        <v>19</v>
      </c>
      <c r="L111" s="285"/>
      <c r="M111" s="286" t="s">
        <v>19</v>
      </c>
      <c r="N111" s="287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461</v>
      </c>
      <c r="AT111" s="227" t="s">
        <v>300</v>
      </c>
      <c r="AU111" s="227" t="s">
        <v>81</v>
      </c>
      <c r="AY111" s="20" t="s">
        <v>214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338</v>
      </c>
      <c r="BM111" s="227" t="s">
        <v>4203</v>
      </c>
    </row>
    <row r="112" s="12" customFormat="1" ht="22.8" customHeight="1">
      <c r="A112" s="12"/>
      <c r="B112" s="200"/>
      <c r="C112" s="201"/>
      <c r="D112" s="202" t="s">
        <v>71</v>
      </c>
      <c r="E112" s="214" t="s">
        <v>4204</v>
      </c>
      <c r="F112" s="214" t="s">
        <v>4205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SUM(P113:P115)</f>
        <v>0</v>
      </c>
      <c r="Q112" s="208"/>
      <c r="R112" s="209">
        <f>SUM(R113:R115)</f>
        <v>0</v>
      </c>
      <c r="S112" s="208"/>
      <c r="T112" s="210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71</v>
      </c>
      <c r="AU112" s="212" t="s">
        <v>79</v>
      </c>
      <c r="AY112" s="211" t="s">
        <v>214</v>
      </c>
      <c r="BK112" s="213">
        <f>SUM(BK113:BK115)</f>
        <v>0</v>
      </c>
    </row>
    <row r="113" s="2" customFormat="1" ht="16.5" customHeight="1">
      <c r="A113" s="41"/>
      <c r="B113" s="42"/>
      <c r="C113" s="216" t="s">
        <v>261</v>
      </c>
      <c r="D113" s="216" t="s">
        <v>216</v>
      </c>
      <c r="E113" s="217" t="s">
        <v>4206</v>
      </c>
      <c r="F113" s="218" t="s">
        <v>4207</v>
      </c>
      <c r="G113" s="219" t="s">
        <v>258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338</v>
      </c>
      <c r="AT113" s="227" t="s">
        <v>216</v>
      </c>
      <c r="AU113" s="227" t="s">
        <v>81</v>
      </c>
      <c r="AY113" s="20" t="s">
        <v>214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338</v>
      </c>
      <c r="BM113" s="227" t="s">
        <v>4208</v>
      </c>
    </row>
    <row r="114" s="2" customFormat="1" ht="21.75" customHeight="1">
      <c r="A114" s="41"/>
      <c r="B114" s="42"/>
      <c r="C114" s="278" t="s">
        <v>266</v>
      </c>
      <c r="D114" s="278" t="s">
        <v>300</v>
      </c>
      <c r="E114" s="279" t="s">
        <v>4209</v>
      </c>
      <c r="F114" s="280" t="s">
        <v>4210</v>
      </c>
      <c r="G114" s="281" t="s">
        <v>258</v>
      </c>
      <c r="H114" s="282">
        <v>1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461</v>
      </c>
      <c r="AT114" s="227" t="s">
        <v>300</v>
      </c>
      <c r="AU114" s="227" t="s">
        <v>81</v>
      </c>
      <c r="AY114" s="20" t="s">
        <v>214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338</v>
      </c>
      <c r="BM114" s="227" t="s">
        <v>4211</v>
      </c>
    </row>
    <row r="115" s="13" customFormat="1">
      <c r="A115" s="13"/>
      <c r="B115" s="234"/>
      <c r="C115" s="235"/>
      <c r="D115" s="236" t="s">
        <v>225</v>
      </c>
      <c r="E115" s="237" t="s">
        <v>19</v>
      </c>
      <c r="F115" s="238" t="s">
        <v>3892</v>
      </c>
      <c r="G115" s="235"/>
      <c r="H115" s="239">
        <v>1</v>
      </c>
      <c r="I115" s="240"/>
      <c r="J115" s="235"/>
      <c r="K115" s="235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225</v>
      </c>
      <c r="AU115" s="245" t="s">
        <v>81</v>
      </c>
      <c r="AV115" s="13" t="s">
        <v>81</v>
      </c>
      <c r="AW115" s="13" t="s">
        <v>33</v>
      </c>
      <c r="AX115" s="13" t="s">
        <v>79</v>
      </c>
      <c r="AY115" s="245" t="s">
        <v>214</v>
      </c>
    </row>
    <row r="116" s="12" customFormat="1" ht="22.8" customHeight="1">
      <c r="A116" s="12"/>
      <c r="B116" s="200"/>
      <c r="C116" s="201"/>
      <c r="D116" s="202" t="s">
        <v>71</v>
      </c>
      <c r="E116" s="214" t="s">
        <v>4212</v>
      </c>
      <c r="F116" s="214" t="s">
        <v>4213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SUM(P117:P125)</f>
        <v>0</v>
      </c>
      <c r="Q116" s="208"/>
      <c r="R116" s="209">
        <f>SUM(R117:R125)</f>
        <v>0</v>
      </c>
      <c r="S116" s="208"/>
      <c r="T116" s="210">
        <f>SUM(T117:T125)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81</v>
      </c>
      <c r="AT116" s="212" t="s">
        <v>71</v>
      </c>
      <c r="AU116" s="212" t="s">
        <v>79</v>
      </c>
      <c r="AY116" s="211" t="s">
        <v>214</v>
      </c>
      <c r="BK116" s="213">
        <f>SUM(BK117:BK125)</f>
        <v>0</v>
      </c>
    </row>
    <row r="117" s="2" customFormat="1" ht="16.5" customHeight="1">
      <c r="A117" s="41"/>
      <c r="B117" s="42"/>
      <c r="C117" s="216" t="s">
        <v>271</v>
      </c>
      <c r="D117" s="216" t="s">
        <v>216</v>
      </c>
      <c r="E117" s="217" t="s">
        <v>4214</v>
      </c>
      <c r="F117" s="218" t="s">
        <v>4215</v>
      </c>
      <c r="G117" s="219" t="s">
        <v>258</v>
      </c>
      <c r="H117" s="220">
        <v>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338</v>
      </c>
      <c r="AT117" s="227" t="s">
        <v>216</v>
      </c>
      <c r="AU117" s="227" t="s">
        <v>81</v>
      </c>
      <c r="AY117" s="20" t="s">
        <v>214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338</v>
      </c>
      <c r="BM117" s="227" t="s">
        <v>4216</v>
      </c>
    </row>
    <row r="118" s="2" customFormat="1" ht="16.5" customHeight="1">
      <c r="A118" s="41"/>
      <c r="B118" s="42"/>
      <c r="C118" s="278" t="s">
        <v>279</v>
      </c>
      <c r="D118" s="278" t="s">
        <v>300</v>
      </c>
      <c r="E118" s="279" t="s">
        <v>4217</v>
      </c>
      <c r="F118" s="280" t="s">
        <v>4218</v>
      </c>
      <c r="G118" s="281" t="s">
        <v>258</v>
      </c>
      <c r="H118" s="282">
        <v>5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461</v>
      </c>
      <c r="AT118" s="227" t="s">
        <v>300</v>
      </c>
      <c r="AU118" s="227" t="s">
        <v>81</v>
      </c>
      <c r="AY118" s="20" t="s">
        <v>214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338</v>
      </c>
      <c r="BM118" s="227" t="s">
        <v>4219</v>
      </c>
    </row>
    <row r="119" s="13" customFormat="1">
      <c r="A119" s="13"/>
      <c r="B119" s="234"/>
      <c r="C119" s="235"/>
      <c r="D119" s="236" t="s">
        <v>225</v>
      </c>
      <c r="E119" s="237" t="s">
        <v>19</v>
      </c>
      <c r="F119" s="238" t="s">
        <v>3973</v>
      </c>
      <c r="G119" s="235"/>
      <c r="H119" s="239">
        <v>5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225</v>
      </c>
      <c r="AU119" s="245" t="s">
        <v>81</v>
      </c>
      <c r="AV119" s="13" t="s">
        <v>81</v>
      </c>
      <c r="AW119" s="13" t="s">
        <v>33</v>
      </c>
      <c r="AX119" s="13" t="s">
        <v>79</v>
      </c>
      <c r="AY119" s="245" t="s">
        <v>214</v>
      </c>
    </row>
    <row r="120" s="2" customFormat="1" ht="16.5" customHeight="1">
      <c r="A120" s="41"/>
      <c r="B120" s="42"/>
      <c r="C120" s="216" t="s">
        <v>299</v>
      </c>
      <c r="D120" s="216" t="s">
        <v>216</v>
      </c>
      <c r="E120" s="217" t="s">
        <v>4220</v>
      </c>
      <c r="F120" s="218" t="s">
        <v>4221</v>
      </c>
      <c r="G120" s="219" t="s">
        <v>258</v>
      </c>
      <c r="H120" s="220">
        <v>5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338</v>
      </c>
      <c r="AT120" s="227" t="s">
        <v>216</v>
      </c>
      <c r="AU120" s="227" t="s">
        <v>81</v>
      </c>
      <c r="AY120" s="20" t="s">
        <v>214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338</v>
      </c>
      <c r="BM120" s="227" t="s">
        <v>4222</v>
      </c>
    </row>
    <row r="121" s="2" customFormat="1" ht="24.15" customHeight="1">
      <c r="A121" s="41"/>
      <c r="B121" s="42"/>
      <c r="C121" s="278" t="s">
        <v>305</v>
      </c>
      <c r="D121" s="278" t="s">
        <v>300</v>
      </c>
      <c r="E121" s="279" t="s">
        <v>4223</v>
      </c>
      <c r="F121" s="280" t="s">
        <v>4224</v>
      </c>
      <c r="G121" s="281" t="s">
        <v>258</v>
      </c>
      <c r="H121" s="282">
        <v>5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461</v>
      </c>
      <c r="AT121" s="227" t="s">
        <v>300</v>
      </c>
      <c r="AU121" s="227" t="s">
        <v>81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338</v>
      </c>
      <c r="BM121" s="227" t="s">
        <v>4225</v>
      </c>
    </row>
    <row r="122" s="13" customFormat="1">
      <c r="A122" s="13"/>
      <c r="B122" s="234"/>
      <c r="C122" s="235"/>
      <c r="D122" s="236" t="s">
        <v>225</v>
      </c>
      <c r="E122" s="237" t="s">
        <v>19</v>
      </c>
      <c r="F122" s="238" t="s">
        <v>3973</v>
      </c>
      <c r="G122" s="235"/>
      <c r="H122" s="239">
        <v>5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225</v>
      </c>
      <c r="AU122" s="245" t="s">
        <v>81</v>
      </c>
      <c r="AV122" s="13" t="s">
        <v>81</v>
      </c>
      <c r="AW122" s="13" t="s">
        <v>33</v>
      </c>
      <c r="AX122" s="13" t="s">
        <v>79</v>
      </c>
      <c r="AY122" s="245" t="s">
        <v>214</v>
      </c>
    </row>
    <row r="123" s="2" customFormat="1" ht="16.5" customHeight="1">
      <c r="A123" s="41"/>
      <c r="B123" s="42"/>
      <c r="C123" s="216" t="s">
        <v>319</v>
      </c>
      <c r="D123" s="216" t="s">
        <v>216</v>
      </c>
      <c r="E123" s="217" t="s">
        <v>4226</v>
      </c>
      <c r="F123" s="218" t="s">
        <v>4227</v>
      </c>
      <c r="G123" s="219" t="s">
        <v>258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338</v>
      </c>
      <c r="AT123" s="227" t="s">
        <v>216</v>
      </c>
      <c r="AU123" s="227" t="s">
        <v>81</v>
      </c>
      <c r="AY123" s="20" t="s">
        <v>214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338</v>
      </c>
      <c r="BM123" s="227" t="s">
        <v>4228</v>
      </c>
    </row>
    <row r="124" s="2" customFormat="1" ht="16.5" customHeight="1">
      <c r="A124" s="41"/>
      <c r="B124" s="42"/>
      <c r="C124" s="278" t="s">
        <v>324</v>
      </c>
      <c r="D124" s="278" t="s">
        <v>300</v>
      </c>
      <c r="E124" s="279" t="s">
        <v>4229</v>
      </c>
      <c r="F124" s="280" t="s">
        <v>4230</v>
      </c>
      <c r="G124" s="281" t="s">
        <v>258</v>
      </c>
      <c r="H124" s="282">
        <v>1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461</v>
      </c>
      <c r="AT124" s="227" t="s">
        <v>300</v>
      </c>
      <c r="AU124" s="227" t="s">
        <v>81</v>
      </c>
      <c r="AY124" s="20" t="s">
        <v>214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338</v>
      </c>
      <c r="BM124" s="227" t="s">
        <v>4231</v>
      </c>
    </row>
    <row r="125" s="13" customFormat="1">
      <c r="A125" s="13"/>
      <c r="B125" s="234"/>
      <c r="C125" s="235"/>
      <c r="D125" s="236" t="s">
        <v>225</v>
      </c>
      <c r="E125" s="237" t="s">
        <v>19</v>
      </c>
      <c r="F125" s="238" t="s">
        <v>3892</v>
      </c>
      <c r="G125" s="235"/>
      <c r="H125" s="239">
        <v>1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225</v>
      </c>
      <c r="AU125" s="245" t="s">
        <v>81</v>
      </c>
      <c r="AV125" s="13" t="s">
        <v>81</v>
      </c>
      <c r="AW125" s="13" t="s">
        <v>33</v>
      </c>
      <c r="AX125" s="13" t="s">
        <v>79</v>
      </c>
      <c r="AY125" s="245" t="s">
        <v>214</v>
      </c>
    </row>
    <row r="126" s="12" customFormat="1" ht="22.8" customHeight="1">
      <c r="A126" s="12"/>
      <c r="B126" s="200"/>
      <c r="C126" s="201"/>
      <c r="D126" s="202" t="s">
        <v>71</v>
      </c>
      <c r="E126" s="214" t="s">
        <v>4232</v>
      </c>
      <c r="F126" s="214" t="s">
        <v>4233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SUM(P127:P129)</f>
        <v>0</v>
      </c>
      <c r="Q126" s="208"/>
      <c r="R126" s="209">
        <f>SUM(R127:R129)</f>
        <v>0</v>
      </c>
      <c r="S126" s="208"/>
      <c r="T126" s="210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81</v>
      </c>
      <c r="AT126" s="212" t="s">
        <v>71</v>
      </c>
      <c r="AU126" s="212" t="s">
        <v>79</v>
      </c>
      <c r="AY126" s="211" t="s">
        <v>214</v>
      </c>
      <c r="BK126" s="213">
        <f>SUM(BK127:BK129)</f>
        <v>0</v>
      </c>
    </row>
    <row r="127" s="2" customFormat="1" ht="16.5" customHeight="1">
      <c r="A127" s="41"/>
      <c r="B127" s="42"/>
      <c r="C127" s="216" t="s">
        <v>8</v>
      </c>
      <c r="D127" s="216" t="s">
        <v>216</v>
      </c>
      <c r="E127" s="217" t="s">
        <v>4234</v>
      </c>
      <c r="F127" s="218" t="s">
        <v>4235</v>
      </c>
      <c r="G127" s="219" t="s">
        <v>258</v>
      </c>
      <c r="H127" s="220">
        <v>6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338</v>
      </c>
      <c r="AT127" s="227" t="s">
        <v>216</v>
      </c>
      <c r="AU127" s="227" t="s">
        <v>81</v>
      </c>
      <c r="AY127" s="20" t="s">
        <v>214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338</v>
      </c>
      <c r="BM127" s="227" t="s">
        <v>4236</v>
      </c>
    </row>
    <row r="128" s="2" customFormat="1" ht="16.5" customHeight="1">
      <c r="A128" s="41"/>
      <c r="B128" s="42"/>
      <c r="C128" s="278" t="s">
        <v>338</v>
      </c>
      <c r="D128" s="278" t="s">
        <v>300</v>
      </c>
      <c r="E128" s="279" t="s">
        <v>4237</v>
      </c>
      <c r="F128" s="280" t="s">
        <v>4238</v>
      </c>
      <c r="G128" s="281" t="s">
        <v>258</v>
      </c>
      <c r="H128" s="282">
        <v>6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461</v>
      </c>
      <c r="AT128" s="227" t="s">
        <v>300</v>
      </c>
      <c r="AU128" s="227" t="s">
        <v>81</v>
      </c>
      <c r="AY128" s="20" t="s">
        <v>214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338</v>
      </c>
      <c r="BM128" s="227" t="s">
        <v>4239</v>
      </c>
    </row>
    <row r="129" s="13" customFormat="1">
      <c r="A129" s="13"/>
      <c r="B129" s="234"/>
      <c r="C129" s="235"/>
      <c r="D129" s="236" t="s">
        <v>225</v>
      </c>
      <c r="E129" s="237" t="s">
        <v>19</v>
      </c>
      <c r="F129" s="238" t="s">
        <v>4006</v>
      </c>
      <c r="G129" s="235"/>
      <c r="H129" s="239">
        <v>6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225</v>
      </c>
      <c r="AU129" s="245" t="s">
        <v>81</v>
      </c>
      <c r="AV129" s="13" t="s">
        <v>81</v>
      </c>
      <c r="AW129" s="13" t="s">
        <v>33</v>
      </c>
      <c r="AX129" s="13" t="s">
        <v>79</v>
      </c>
      <c r="AY129" s="245" t="s">
        <v>214</v>
      </c>
    </row>
    <row r="130" s="12" customFormat="1" ht="22.8" customHeight="1">
      <c r="A130" s="12"/>
      <c r="B130" s="200"/>
      <c r="C130" s="201"/>
      <c r="D130" s="202" t="s">
        <v>71</v>
      </c>
      <c r="E130" s="214" t="s">
        <v>4240</v>
      </c>
      <c r="F130" s="214" t="s">
        <v>4241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v>0</v>
      </c>
      <c r="Q130" s="208"/>
      <c r="R130" s="209">
        <v>0</v>
      </c>
      <c r="S130" s="208"/>
      <c r="T130" s="210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81</v>
      </c>
      <c r="AT130" s="212" t="s">
        <v>71</v>
      </c>
      <c r="AU130" s="212" t="s">
        <v>79</v>
      </c>
      <c r="AY130" s="211" t="s">
        <v>214</v>
      </c>
      <c r="BK130" s="213">
        <v>0</v>
      </c>
    </row>
    <row r="131" s="12" customFormat="1" ht="22.8" customHeight="1">
      <c r="A131" s="12"/>
      <c r="B131" s="200"/>
      <c r="C131" s="201"/>
      <c r="D131" s="202" t="s">
        <v>71</v>
      </c>
      <c r="E131" s="214" t="s">
        <v>4242</v>
      </c>
      <c r="F131" s="214" t="s">
        <v>4243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81</v>
      </c>
      <c r="AT131" s="212" t="s">
        <v>71</v>
      </c>
      <c r="AU131" s="212" t="s">
        <v>79</v>
      </c>
      <c r="AY131" s="211" t="s">
        <v>214</v>
      </c>
      <c r="BK131" s="213">
        <f>SUM(BK132:BK136)</f>
        <v>0</v>
      </c>
    </row>
    <row r="132" s="2" customFormat="1" ht="16.5" customHeight="1">
      <c r="A132" s="41"/>
      <c r="B132" s="42"/>
      <c r="C132" s="216" t="s">
        <v>345</v>
      </c>
      <c r="D132" s="216" t="s">
        <v>216</v>
      </c>
      <c r="E132" s="217" t="s">
        <v>3076</v>
      </c>
      <c r="F132" s="218" t="s">
        <v>3077</v>
      </c>
      <c r="G132" s="219" t="s">
        <v>274</v>
      </c>
      <c r="H132" s="220">
        <v>820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338</v>
      </c>
      <c r="AT132" s="227" t="s">
        <v>216</v>
      </c>
      <c r="AU132" s="227" t="s">
        <v>81</v>
      </c>
      <c r="AY132" s="20" t="s">
        <v>214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79</v>
      </c>
      <c r="BK132" s="228">
        <f>ROUND(I132*H132,2)</f>
        <v>0</v>
      </c>
      <c r="BL132" s="20" t="s">
        <v>338</v>
      </c>
      <c r="BM132" s="227" t="s">
        <v>4244</v>
      </c>
    </row>
    <row r="133" s="2" customFormat="1" ht="21.75" customHeight="1">
      <c r="A133" s="41"/>
      <c r="B133" s="42"/>
      <c r="C133" s="278" t="s">
        <v>352</v>
      </c>
      <c r="D133" s="278" t="s">
        <v>300</v>
      </c>
      <c r="E133" s="279" t="s">
        <v>4245</v>
      </c>
      <c r="F133" s="280" t="s">
        <v>4246</v>
      </c>
      <c r="G133" s="281" t="s">
        <v>274</v>
      </c>
      <c r="H133" s="282">
        <v>260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461</v>
      </c>
      <c r="AT133" s="227" t="s">
        <v>300</v>
      </c>
      <c r="AU133" s="227" t="s">
        <v>81</v>
      </c>
      <c r="AY133" s="20" t="s">
        <v>214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338</v>
      </c>
      <c r="BM133" s="227" t="s">
        <v>4247</v>
      </c>
    </row>
    <row r="134" s="13" customFormat="1">
      <c r="A134" s="13"/>
      <c r="B134" s="234"/>
      <c r="C134" s="235"/>
      <c r="D134" s="236" t="s">
        <v>225</v>
      </c>
      <c r="E134" s="237" t="s">
        <v>19</v>
      </c>
      <c r="F134" s="238" t="s">
        <v>4248</v>
      </c>
      <c r="G134" s="235"/>
      <c r="H134" s="239">
        <v>260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225</v>
      </c>
      <c r="AU134" s="245" t="s">
        <v>81</v>
      </c>
      <c r="AV134" s="13" t="s">
        <v>81</v>
      </c>
      <c r="AW134" s="13" t="s">
        <v>33</v>
      </c>
      <c r="AX134" s="13" t="s">
        <v>79</v>
      </c>
      <c r="AY134" s="245" t="s">
        <v>214</v>
      </c>
    </row>
    <row r="135" s="2" customFormat="1" ht="21.75" customHeight="1">
      <c r="A135" s="41"/>
      <c r="B135" s="42"/>
      <c r="C135" s="278" t="s">
        <v>366</v>
      </c>
      <c r="D135" s="278" t="s">
        <v>300</v>
      </c>
      <c r="E135" s="279" t="s">
        <v>4249</v>
      </c>
      <c r="F135" s="280" t="s">
        <v>4250</v>
      </c>
      <c r="G135" s="281" t="s">
        <v>274</v>
      </c>
      <c r="H135" s="282">
        <v>560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461</v>
      </c>
      <c r="AT135" s="227" t="s">
        <v>300</v>
      </c>
      <c r="AU135" s="227" t="s">
        <v>81</v>
      </c>
      <c r="AY135" s="20" t="s">
        <v>214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338</v>
      </c>
      <c r="BM135" s="227" t="s">
        <v>4251</v>
      </c>
    </row>
    <row r="136" s="13" customFormat="1">
      <c r="A136" s="13"/>
      <c r="B136" s="234"/>
      <c r="C136" s="235"/>
      <c r="D136" s="236" t="s">
        <v>225</v>
      </c>
      <c r="E136" s="237" t="s">
        <v>19</v>
      </c>
      <c r="F136" s="238" t="s">
        <v>4252</v>
      </c>
      <c r="G136" s="235"/>
      <c r="H136" s="239">
        <v>560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81</v>
      </c>
      <c r="AV136" s="13" t="s">
        <v>81</v>
      </c>
      <c r="AW136" s="13" t="s">
        <v>33</v>
      </c>
      <c r="AX136" s="13" t="s">
        <v>79</v>
      </c>
      <c r="AY136" s="245" t="s">
        <v>214</v>
      </c>
    </row>
    <row r="137" s="12" customFormat="1" ht="22.8" customHeight="1">
      <c r="A137" s="12"/>
      <c r="B137" s="200"/>
      <c r="C137" s="201"/>
      <c r="D137" s="202" t="s">
        <v>71</v>
      </c>
      <c r="E137" s="214" t="s">
        <v>4253</v>
      </c>
      <c r="F137" s="214" t="s">
        <v>4254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SUM(P138:P150)</f>
        <v>0</v>
      </c>
      <c r="Q137" s="208"/>
      <c r="R137" s="209">
        <f>SUM(R138:R150)</f>
        <v>0</v>
      </c>
      <c r="S137" s="208"/>
      <c r="T137" s="210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71</v>
      </c>
      <c r="AU137" s="212" t="s">
        <v>79</v>
      </c>
      <c r="AY137" s="211" t="s">
        <v>214</v>
      </c>
      <c r="BK137" s="213">
        <f>SUM(BK138:BK150)</f>
        <v>0</v>
      </c>
    </row>
    <row r="138" s="2" customFormat="1" ht="21.75" customHeight="1">
      <c r="A138" s="41"/>
      <c r="B138" s="42"/>
      <c r="C138" s="216" t="s">
        <v>373</v>
      </c>
      <c r="D138" s="216" t="s">
        <v>216</v>
      </c>
      <c r="E138" s="217" t="s">
        <v>2925</v>
      </c>
      <c r="F138" s="218" t="s">
        <v>2926</v>
      </c>
      <c r="G138" s="219" t="s">
        <v>258</v>
      </c>
      <c r="H138" s="220">
        <v>15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338</v>
      </c>
      <c r="AT138" s="227" t="s">
        <v>216</v>
      </c>
      <c r="AU138" s="227" t="s">
        <v>81</v>
      </c>
      <c r="AY138" s="20" t="s">
        <v>214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338</v>
      </c>
      <c r="BM138" s="227" t="s">
        <v>4255</v>
      </c>
    </row>
    <row r="139" s="2" customFormat="1" ht="16.5" customHeight="1">
      <c r="A139" s="41"/>
      <c r="B139" s="42"/>
      <c r="C139" s="278" t="s">
        <v>7</v>
      </c>
      <c r="D139" s="278" t="s">
        <v>300</v>
      </c>
      <c r="E139" s="279" t="s">
        <v>3260</v>
      </c>
      <c r="F139" s="280" t="s">
        <v>3261</v>
      </c>
      <c r="G139" s="281" t="s">
        <v>2082</v>
      </c>
      <c r="H139" s="282">
        <v>15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1033</v>
      </c>
      <c r="AT139" s="227" t="s">
        <v>300</v>
      </c>
      <c r="AU139" s="227" t="s">
        <v>81</v>
      </c>
      <c r="AY139" s="20" t="s">
        <v>214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1033</v>
      </c>
      <c r="BM139" s="227" t="s">
        <v>4256</v>
      </c>
    </row>
    <row r="140" s="13" customFormat="1">
      <c r="A140" s="13"/>
      <c r="B140" s="234"/>
      <c r="C140" s="235"/>
      <c r="D140" s="236" t="s">
        <v>225</v>
      </c>
      <c r="E140" s="237" t="s">
        <v>19</v>
      </c>
      <c r="F140" s="238" t="s">
        <v>4257</v>
      </c>
      <c r="G140" s="235"/>
      <c r="H140" s="239">
        <v>15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225</v>
      </c>
      <c r="AU140" s="245" t="s">
        <v>81</v>
      </c>
      <c r="AV140" s="13" t="s">
        <v>81</v>
      </c>
      <c r="AW140" s="13" t="s">
        <v>33</v>
      </c>
      <c r="AX140" s="13" t="s">
        <v>79</v>
      </c>
      <c r="AY140" s="245" t="s">
        <v>214</v>
      </c>
    </row>
    <row r="141" s="2" customFormat="1" ht="16.5" customHeight="1">
      <c r="A141" s="41"/>
      <c r="B141" s="42"/>
      <c r="C141" s="216" t="s">
        <v>383</v>
      </c>
      <c r="D141" s="216" t="s">
        <v>216</v>
      </c>
      <c r="E141" s="217" t="s">
        <v>3392</v>
      </c>
      <c r="F141" s="218" t="s">
        <v>3393</v>
      </c>
      <c r="G141" s="219" t="s">
        <v>258</v>
      </c>
      <c r="H141" s="220">
        <v>300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338</v>
      </c>
      <c r="AT141" s="227" t="s">
        <v>216</v>
      </c>
      <c r="AU141" s="227" t="s">
        <v>81</v>
      </c>
      <c r="AY141" s="20" t="s">
        <v>214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79</v>
      </c>
      <c r="BK141" s="228">
        <f>ROUND(I141*H141,2)</f>
        <v>0</v>
      </c>
      <c r="BL141" s="20" t="s">
        <v>338</v>
      </c>
      <c r="BM141" s="227" t="s">
        <v>4258</v>
      </c>
    </row>
    <row r="142" s="2" customFormat="1" ht="16.5" customHeight="1">
      <c r="A142" s="41"/>
      <c r="B142" s="42"/>
      <c r="C142" s="278" t="s">
        <v>390</v>
      </c>
      <c r="D142" s="278" t="s">
        <v>300</v>
      </c>
      <c r="E142" s="279" t="s">
        <v>3395</v>
      </c>
      <c r="F142" s="280" t="s">
        <v>3396</v>
      </c>
      <c r="G142" s="281" t="s">
        <v>2082</v>
      </c>
      <c r="H142" s="282">
        <v>100</v>
      </c>
      <c r="I142" s="283"/>
      <c r="J142" s="284">
        <f>ROUND(I142*H142,2)</f>
        <v>0</v>
      </c>
      <c r="K142" s="280" t="s">
        <v>19</v>
      </c>
      <c r="L142" s="285"/>
      <c r="M142" s="286" t="s">
        <v>19</v>
      </c>
      <c r="N142" s="287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461</v>
      </c>
      <c r="AT142" s="227" t="s">
        <v>300</v>
      </c>
      <c r="AU142" s="227" t="s">
        <v>81</v>
      </c>
      <c r="AY142" s="20" t="s">
        <v>214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79</v>
      </c>
      <c r="BK142" s="228">
        <f>ROUND(I142*H142,2)</f>
        <v>0</v>
      </c>
      <c r="BL142" s="20" t="s">
        <v>338</v>
      </c>
      <c r="BM142" s="227" t="s">
        <v>4259</v>
      </c>
    </row>
    <row r="143" s="2" customFormat="1" ht="16.5" customHeight="1">
      <c r="A143" s="41"/>
      <c r="B143" s="42"/>
      <c r="C143" s="278" t="s">
        <v>399</v>
      </c>
      <c r="D143" s="278" t="s">
        <v>300</v>
      </c>
      <c r="E143" s="279" t="s">
        <v>3398</v>
      </c>
      <c r="F143" s="280" t="s">
        <v>3399</v>
      </c>
      <c r="G143" s="281" t="s">
        <v>2082</v>
      </c>
      <c r="H143" s="282">
        <v>200</v>
      </c>
      <c r="I143" s="283"/>
      <c r="J143" s="284">
        <f>ROUND(I143*H143,2)</f>
        <v>0</v>
      </c>
      <c r="K143" s="280" t="s">
        <v>19</v>
      </c>
      <c r="L143" s="285"/>
      <c r="M143" s="286" t="s">
        <v>19</v>
      </c>
      <c r="N143" s="287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461</v>
      </c>
      <c r="AT143" s="227" t="s">
        <v>300</v>
      </c>
      <c r="AU143" s="227" t="s">
        <v>81</v>
      </c>
      <c r="AY143" s="20" t="s">
        <v>214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338</v>
      </c>
      <c r="BM143" s="227" t="s">
        <v>4260</v>
      </c>
    </row>
    <row r="144" s="2" customFormat="1" ht="16.5" customHeight="1">
      <c r="A144" s="41"/>
      <c r="B144" s="42"/>
      <c r="C144" s="278" t="s">
        <v>406</v>
      </c>
      <c r="D144" s="278" t="s">
        <v>300</v>
      </c>
      <c r="E144" s="279" t="s">
        <v>3401</v>
      </c>
      <c r="F144" s="280" t="s">
        <v>3402</v>
      </c>
      <c r="G144" s="281" t="s">
        <v>1288</v>
      </c>
      <c r="H144" s="282">
        <v>10</v>
      </c>
      <c r="I144" s="283"/>
      <c r="J144" s="284">
        <f>ROUND(I144*H144,2)</f>
        <v>0</v>
      </c>
      <c r="K144" s="280" t="s">
        <v>19</v>
      </c>
      <c r="L144" s="285"/>
      <c r="M144" s="286" t="s">
        <v>19</v>
      </c>
      <c r="N144" s="287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461</v>
      </c>
      <c r="AT144" s="227" t="s">
        <v>300</v>
      </c>
      <c r="AU144" s="227" t="s">
        <v>81</v>
      </c>
      <c r="AY144" s="20" t="s">
        <v>214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79</v>
      </c>
      <c r="BK144" s="228">
        <f>ROUND(I144*H144,2)</f>
        <v>0</v>
      </c>
      <c r="BL144" s="20" t="s">
        <v>338</v>
      </c>
      <c r="BM144" s="227" t="s">
        <v>4261</v>
      </c>
    </row>
    <row r="145" s="2" customFormat="1" ht="16.5" customHeight="1">
      <c r="A145" s="41"/>
      <c r="B145" s="42"/>
      <c r="C145" s="278" t="s">
        <v>411</v>
      </c>
      <c r="D145" s="278" t="s">
        <v>300</v>
      </c>
      <c r="E145" s="279" t="s">
        <v>3404</v>
      </c>
      <c r="F145" s="280" t="s">
        <v>3405</v>
      </c>
      <c r="G145" s="281" t="s">
        <v>1288</v>
      </c>
      <c r="H145" s="282">
        <v>60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461</v>
      </c>
      <c r="AT145" s="227" t="s">
        <v>300</v>
      </c>
      <c r="AU145" s="227" t="s">
        <v>81</v>
      </c>
      <c r="AY145" s="20" t="s">
        <v>214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79</v>
      </c>
      <c r="BK145" s="228">
        <f>ROUND(I145*H145,2)</f>
        <v>0</v>
      </c>
      <c r="BL145" s="20" t="s">
        <v>338</v>
      </c>
      <c r="BM145" s="227" t="s">
        <v>4262</v>
      </c>
    </row>
    <row r="146" s="2" customFormat="1" ht="16.5" customHeight="1">
      <c r="A146" s="41"/>
      <c r="B146" s="42"/>
      <c r="C146" s="216" t="s">
        <v>420</v>
      </c>
      <c r="D146" s="216" t="s">
        <v>216</v>
      </c>
      <c r="E146" s="217" t="s">
        <v>3108</v>
      </c>
      <c r="F146" s="218" t="s">
        <v>3109</v>
      </c>
      <c r="G146" s="219" t="s">
        <v>274</v>
      </c>
      <c r="H146" s="220">
        <v>150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338</v>
      </c>
      <c r="AT146" s="227" t="s">
        <v>216</v>
      </c>
      <c r="AU146" s="227" t="s">
        <v>81</v>
      </c>
      <c r="AY146" s="20" t="s">
        <v>214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79</v>
      </c>
      <c r="BK146" s="228">
        <f>ROUND(I146*H146,2)</f>
        <v>0</v>
      </c>
      <c r="BL146" s="20" t="s">
        <v>338</v>
      </c>
      <c r="BM146" s="227" t="s">
        <v>4263</v>
      </c>
    </row>
    <row r="147" s="2" customFormat="1" ht="16.5" customHeight="1">
      <c r="A147" s="41"/>
      <c r="B147" s="42"/>
      <c r="C147" s="278" t="s">
        <v>431</v>
      </c>
      <c r="D147" s="278" t="s">
        <v>300</v>
      </c>
      <c r="E147" s="279" t="s">
        <v>3294</v>
      </c>
      <c r="F147" s="280" t="s">
        <v>3295</v>
      </c>
      <c r="G147" s="281" t="s">
        <v>274</v>
      </c>
      <c r="H147" s="282">
        <v>90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1033</v>
      </c>
      <c r="AT147" s="227" t="s">
        <v>300</v>
      </c>
      <c r="AU147" s="227" t="s">
        <v>81</v>
      </c>
      <c r="AY147" s="20" t="s">
        <v>214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79</v>
      </c>
      <c r="BK147" s="228">
        <f>ROUND(I147*H147,2)</f>
        <v>0</v>
      </c>
      <c r="BL147" s="20" t="s">
        <v>1033</v>
      </c>
      <c r="BM147" s="227" t="s">
        <v>4264</v>
      </c>
    </row>
    <row r="148" s="13" customFormat="1">
      <c r="A148" s="13"/>
      <c r="B148" s="234"/>
      <c r="C148" s="235"/>
      <c r="D148" s="236" t="s">
        <v>225</v>
      </c>
      <c r="E148" s="237" t="s">
        <v>19</v>
      </c>
      <c r="F148" s="238" t="s">
        <v>4265</v>
      </c>
      <c r="G148" s="235"/>
      <c r="H148" s="239">
        <v>90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225</v>
      </c>
      <c r="AU148" s="245" t="s">
        <v>81</v>
      </c>
      <c r="AV148" s="13" t="s">
        <v>81</v>
      </c>
      <c r="AW148" s="13" t="s">
        <v>33</v>
      </c>
      <c r="AX148" s="13" t="s">
        <v>79</v>
      </c>
      <c r="AY148" s="245" t="s">
        <v>214</v>
      </c>
    </row>
    <row r="149" s="2" customFormat="1" ht="16.5" customHeight="1">
      <c r="A149" s="41"/>
      <c r="B149" s="42"/>
      <c r="C149" s="278" t="s">
        <v>436</v>
      </c>
      <c r="D149" s="278" t="s">
        <v>300</v>
      </c>
      <c r="E149" s="279" t="s">
        <v>3298</v>
      </c>
      <c r="F149" s="280" t="s">
        <v>3299</v>
      </c>
      <c r="G149" s="281" t="s">
        <v>274</v>
      </c>
      <c r="H149" s="282">
        <v>60</v>
      </c>
      <c r="I149" s="283"/>
      <c r="J149" s="284">
        <f>ROUND(I149*H149,2)</f>
        <v>0</v>
      </c>
      <c r="K149" s="280" t="s">
        <v>19</v>
      </c>
      <c r="L149" s="285"/>
      <c r="M149" s="286" t="s">
        <v>19</v>
      </c>
      <c r="N149" s="287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1033</v>
      </c>
      <c r="AT149" s="227" t="s">
        <v>300</v>
      </c>
      <c r="AU149" s="227" t="s">
        <v>81</v>
      </c>
      <c r="AY149" s="20" t="s">
        <v>214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79</v>
      </c>
      <c r="BK149" s="228">
        <f>ROUND(I149*H149,2)</f>
        <v>0</v>
      </c>
      <c r="BL149" s="20" t="s">
        <v>1033</v>
      </c>
      <c r="BM149" s="227" t="s">
        <v>4266</v>
      </c>
    </row>
    <row r="150" s="13" customFormat="1">
      <c r="A150" s="13"/>
      <c r="B150" s="234"/>
      <c r="C150" s="235"/>
      <c r="D150" s="236" t="s">
        <v>225</v>
      </c>
      <c r="E150" s="237" t="s">
        <v>19</v>
      </c>
      <c r="F150" s="238" t="s">
        <v>3939</v>
      </c>
      <c r="G150" s="235"/>
      <c r="H150" s="239">
        <v>60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225</v>
      </c>
      <c r="AU150" s="245" t="s">
        <v>81</v>
      </c>
      <c r="AV150" s="13" t="s">
        <v>81</v>
      </c>
      <c r="AW150" s="13" t="s">
        <v>33</v>
      </c>
      <c r="AX150" s="13" t="s">
        <v>79</v>
      </c>
      <c r="AY150" s="245" t="s">
        <v>214</v>
      </c>
    </row>
    <row r="151" s="12" customFormat="1" ht="22.8" customHeight="1">
      <c r="A151" s="12"/>
      <c r="B151" s="200"/>
      <c r="C151" s="201"/>
      <c r="D151" s="202" t="s">
        <v>71</v>
      </c>
      <c r="E151" s="214" t="s">
        <v>4267</v>
      </c>
      <c r="F151" s="214" t="s">
        <v>4268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SUM(P152:P155)</f>
        <v>0</v>
      </c>
      <c r="Q151" s="208"/>
      <c r="R151" s="209">
        <f>SUM(R152:R155)</f>
        <v>0</v>
      </c>
      <c r="S151" s="208"/>
      <c r="T151" s="21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81</v>
      </c>
      <c r="AT151" s="212" t="s">
        <v>71</v>
      </c>
      <c r="AU151" s="212" t="s">
        <v>79</v>
      </c>
      <c r="AY151" s="211" t="s">
        <v>214</v>
      </c>
      <c r="BK151" s="213">
        <f>SUM(BK152:BK155)</f>
        <v>0</v>
      </c>
    </row>
    <row r="152" s="2" customFormat="1" ht="16.5" customHeight="1">
      <c r="A152" s="41"/>
      <c r="B152" s="42"/>
      <c r="C152" s="216" t="s">
        <v>443</v>
      </c>
      <c r="D152" s="216" t="s">
        <v>216</v>
      </c>
      <c r="E152" s="217" t="s">
        <v>4269</v>
      </c>
      <c r="F152" s="218" t="s">
        <v>4270</v>
      </c>
      <c r="G152" s="219" t="s">
        <v>2229</v>
      </c>
      <c r="H152" s="220">
        <v>8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338</v>
      </c>
      <c r="AT152" s="227" t="s">
        <v>216</v>
      </c>
      <c r="AU152" s="227" t="s">
        <v>81</v>
      </c>
      <c r="AY152" s="20" t="s">
        <v>214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79</v>
      </c>
      <c r="BK152" s="228">
        <f>ROUND(I152*H152,2)</f>
        <v>0</v>
      </c>
      <c r="BL152" s="20" t="s">
        <v>338</v>
      </c>
      <c r="BM152" s="227" t="s">
        <v>4271</v>
      </c>
    </row>
    <row r="153" s="2" customFormat="1" ht="16.5" customHeight="1">
      <c r="A153" s="41"/>
      <c r="B153" s="42"/>
      <c r="C153" s="216" t="s">
        <v>452</v>
      </c>
      <c r="D153" s="216" t="s">
        <v>216</v>
      </c>
      <c r="E153" s="217" t="s">
        <v>4272</v>
      </c>
      <c r="F153" s="218" t="s">
        <v>4273</v>
      </c>
      <c r="G153" s="219" t="s">
        <v>2229</v>
      </c>
      <c r="H153" s="220">
        <v>4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338</v>
      </c>
      <c r="AT153" s="227" t="s">
        <v>216</v>
      </c>
      <c r="AU153" s="227" t="s">
        <v>81</v>
      </c>
      <c r="AY153" s="20" t="s">
        <v>214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79</v>
      </c>
      <c r="BK153" s="228">
        <f>ROUND(I153*H153,2)</f>
        <v>0</v>
      </c>
      <c r="BL153" s="20" t="s">
        <v>338</v>
      </c>
      <c r="BM153" s="227" t="s">
        <v>4274</v>
      </c>
    </row>
    <row r="154" s="2" customFormat="1" ht="16.5" customHeight="1">
      <c r="A154" s="41"/>
      <c r="B154" s="42"/>
      <c r="C154" s="216" t="s">
        <v>461</v>
      </c>
      <c r="D154" s="216" t="s">
        <v>216</v>
      </c>
      <c r="E154" s="217" t="s">
        <v>4275</v>
      </c>
      <c r="F154" s="218" t="s">
        <v>4276</v>
      </c>
      <c r="G154" s="219" t="s">
        <v>2229</v>
      </c>
      <c r="H154" s="220">
        <v>4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338</v>
      </c>
      <c r="AT154" s="227" t="s">
        <v>216</v>
      </c>
      <c r="AU154" s="227" t="s">
        <v>81</v>
      </c>
      <c r="AY154" s="20" t="s">
        <v>214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79</v>
      </c>
      <c r="BK154" s="228">
        <f>ROUND(I154*H154,2)</f>
        <v>0</v>
      </c>
      <c r="BL154" s="20" t="s">
        <v>338</v>
      </c>
      <c r="BM154" s="227" t="s">
        <v>4277</v>
      </c>
    </row>
    <row r="155" s="2" customFormat="1" ht="16.5" customHeight="1">
      <c r="A155" s="41"/>
      <c r="B155" s="42"/>
      <c r="C155" s="216" t="s">
        <v>468</v>
      </c>
      <c r="D155" s="216" t="s">
        <v>216</v>
      </c>
      <c r="E155" s="217" t="s">
        <v>4278</v>
      </c>
      <c r="F155" s="218" t="s">
        <v>3926</v>
      </c>
      <c r="G155" s="219" t="s">
        <v>2229</v>
      </c>
      <c r="H155" s="220">
        <v>2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338</v>
      </c>
      <c r="AT155" s="227" t="s">
        <v>216</v>
      </c>
      <c r="AU155" s="227" t="s">
        <v>81</v>
      </c>
      <c r="AY155" s="20" t="s">
        <v>214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79</v>
      </c>
      <c r="BK155" s="228">
        <f>ROUND(I155*H155,2)</f>
        <v>0</v>
      </c>
      <c r="BL155" s="20" t="s">
        <v>338</v>
      </c>
      <c r="BM155" s="227" t="s">
        <v>4279</v>
      </c>
    </row>
    <row r="156" s="12" customFormat="1" ht="22.8" customHeight="1">
      <c r="A156" s="12"/>
      <c r="B156" s="200"/>
      <c r="C156" s="201"/>
      <c r="D156" s="202" t="s">
        <v>71</v>
      </c>
      <c r="E156" s="214" t="s">
        <v>4280</v>
      </c>
      <c r="F156" s="214" t="s">
        <v>4281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81</v>
      </c>
      <c r="AT156" s="212" t="s">
        <v>71</v>
      </c>
      <c r="AU156" s="212" t="s">
        <v>79</v>
      </c>
      <c r="AY156" s="211" t="s">
        <v>214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475</v>
      </c>
      <c r="D157" s="216" t="s">
        <v>216</v>
      </c>
      <c r="E157" s="217" t="s">
        <v>3196</v>
      </c>
      <c r="F157" s="218" t="s">
        <v>3197</v>
      </c>
      <c r="G157" s="219" t="s">
        <v>282</v>
      </c>
      <c r="H157" s="220">
        <v>0.40000000000000002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3198</v>
      </c>
      <c r="AT157" s="227" t="s">
        <v>216</v>
      </c>
      <c r="AU157" s="227" t="s">
        <v>81</v>
      </c>
      <c r="AY157" s="20" t="s">
        <v>214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79</v>
      </c>
      <c r="BK157" s="228">
        <f>ROUND(I157*H157,2)</f>
        <v>0</v>
      </c>
      <c r="BL157" s="20" t="s">
        <v>3198</v>
      </c>
      <c r="BM157" s="227" t="s">
        <v>4282</v>
      </c>
    </row>
    <row r="158" s="2" customFormat="1" ht="24.15" customHeight="1">
      <c r="A158" s="41"/>
      <c r="B158" s="42"/>
      <c r="C158" s="216" t="s">
        <v>481</v>
      </c>
      <c r="D158" s="216" t="s">
        <v>216</v>
      </c>
      <c r="E158" s="217" t="s">
        <v>3200</v>
      </c>
      <c r="F158" s="218" t="s">
        <v>3201</v>
      </c>
      <c r="G158" s="219" t="s">
        <v>282</v>
      </c>
      <c r="H158" s="220">
        <v>0.20000000000000001</v>
      </c>
      <c r="I158" s="221"/>
      <c r="J158" s="222">
        <f>ROUND(I158*H158,2)</f>
        <v>0</v>
      </c>
      <c r="K158" s="218" t="s">
        <v>19</v>
      </c>
      <c r="L158" s="47"/>
      <c r="M158" s="300" t="s">
        <v>19</v>
      </c>
      <c r="N158" s="301" t="s">
        <v>43</v>
      </c>
      <c r="O158" s="298"/>
      <c r="P158" s="302">
        <f>O158*H158</f>
        <v>0</v>
      </c>
      <c r="Q158" s="302">
        <v>0</v>
      </c>
      <c r="R158" s="302">
        <f>Q158*H158</f>
        <v>0</v>
      </c>
      <c r="S158" s="302">
        <v>0</v>
      </c>
      <c r="T158" s="303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3198</v>
      </c>
      <c r="AT158" s="227" t="s">
        <v>216</v>
      </c>
      <c r="AU158" s="227" t="s">
        <v>81</v>
      </c>
      <c r="AY158" s="20" t="s">
        <v>214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79</v>
      </c>
      <c r="BK158" s="228">
        <f>ROUND(I158*H158,2)</f>
        <v>0</v>
      </c>
      <c r="BL158" s="20" t="s">
        <v>3198</v>
      </c>
      <c r="BM158" s="227" t="s">
        <v>4283</v>
      </c>
    </row>
    <row r="159" s="2" customFormat="1" ht="6.96" customHeight="1">
      <c r="A159" s="41"/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jMsDx57WqVsM7ltM77b1jlQLmiiIbJgJy184W5WkAQMKb4oC2JJdVXpFlSq96HigYEOerFEXfcnJ03C7zeTbcg==" hashValue="yYDrYq2bm0RdCHN2ZOw4JGLaKV1a8fnVVZKN5DcB2hEabibUOKgA/ZtjXmzAU1gyUdp5GL6ORPgA9qniYaag2w==" algorithmName="SHA-512" password="CEE1"/>
  <autoFilter ref="C100:K15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4284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ROUND((SUM(BE97:BE139)),  2)</f>
        <v>0</v>
      </c>
      <c r="G37" s="41"/>
      <c r="H37" s="41"/>
      <c r="I37" s="161">
        <v>0.20999999999999999</v>
      </c>
      <c r="J37" s="160">
        <f>ROUND(((SUM(BE97:BE139))*I37),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ROUND((SUM(BF97:BF139)),  2)</f>
        <v>0</v>
      </c>
      <c r="G38" s="41"/>
      <c r="H38" s="41"/>
      <c r="I38" s="161">
        <v>0.14999999999999999</v>
      </c>
      <c r="J38" s="160">
        <f>ROUND(((SUM(BF97:BF139))*I38),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ROUND((SUM(BG97:BG139)),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ROUND((SUM(BH97:BH139)),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ROUND((SUM(BI97:BI139)),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D.1.SO01.4E.1-9 - Systém domácího telefonu DT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4285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4286</v>
      </c>
      <c r="E69" s="186"/>
      <c r="F69" s="186"/>
      <c r="G69" s="186"/>
      <c r="H69" s="186"/>
      <c r="I69" s="186"/>
      <c r="J69" s="187">
        <f>J99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4287</v>
      </c>
      <c r="E70" s="186"/>
      <c r="F70" s="186"/>
      <c r="G70" s="186"/>
      <c r="H70" s="186"/>
      <c r="I70" s="186"/>
      <c r="J70" s="187">
        <f>J114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4288</v>
      </c>
      <c r="E71" s="186"/>
      <c r="F71" s="186"/>
      <c r="G71" s="186"/>
      <c r="H71" s="186"/>
      <c r="I71" s="186"/>
      <c r="J71" s="187">
        <f>J118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4289</v>
      </c>
      <c r="E72" s="186"/>
      <c r="F72" s="186"/>
      <c r="G72" s="186"/>
      <c r="H72" s="186"/>
      <c r="I72" s="186"/>
      <c r="J72" s="187">
        <f>J132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4290</v>
      </c>
      <c r="E73" s="186"/>
      <c r="F73" s="186"/>
      <c r="G73" s="186"/>
      <c r="H73" s="186"/>
      <c r="I73" s="186"/>
      <c r="J73" s="187">
        <f>J137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SUPŠ Jihlava - Helenín - rekonstrukce DM (NEUZNATELNÉ NÁKLADY)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158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159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160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317" t="s">
        <v>2712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2713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D.1.SO01.4E.1-9 - Systém domácího telefonu DT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Jihlava - Helenín</v>
      </c>
      <c r="G91" s="43"/>
      <c r="H91" s="43"/>
      <c r="I91" s="35" t="s">
        <v>23</v>
      </c>
      <c r="J91" s="75" t="str">
        <f>IF(J16="","",J16)</f>
        <v>21. 2. 2023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25</v>
      </c>
      <c r="D93" s="43"/>
      <c r="E93" s="43"/>
      <c r="F93" s="30" t="str">
        <f>E19</f>
        <v>Kraj Vysočina, Žižkova 57/1882, 58733 Jihlava</v>
      </c>
      <c r="G93" s="43"/>
      <c r="H93" s="43"/>
      <c r="I93" s="35" t="s">
        <v>31</v>
      </c>
      <c r="J93" s="39" t="str">
        <f>E25</f>
        <v>Obchodní projekt Jihlava, spol.s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IF(E22="","",E22)</f>
        <v>Vyplň údaj</v>
      </c>
      <c r="G94" s="43"/>
      <c r="H94" s="43"/>
      <c r="I94" s="35" t="s">
        <v>34</v>
      </c>
      <c r="J94" s="39" t="str">
        <f>E28</f>
        <v xml:space="preserve"> 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9"/>
      <c r="B96" s="190"/>
      <c r="C96" s="191" t="s">
        <v>200</v>
      </c>
      <c r="D96" s="192" t="s">
        <v>57</v>
      </c>
      <c r="E96" s="192" t="s">
        <v>53</v>
      </c>
      <c r="F96" s="192" t="s">
        <v>54</v>
      </c>
      <c r="G96" s="192" t="s">
        <v>201</v>
      </c>
      <c r="H96" s="192" t="s">
        <v>202</v>
      </c>
      <c r="I96" s="192" t="s">
        <v>203</v>
      </c>
      <c r="J96" s="192" t="s">
        <v>164</v>
      </c>
      <c r="K96" s="193" t="s">
        <v>204</v>
      </c>
      <c r="L96" s="194"/>
      <c r="M96" s="95" t="s">
        <v>19</v>
      </c>
      <c r="N96" s="96" t="s">
        <v>42</v>
      </c>
      <c r="O96" s="96" t="s">
        <v>205</v>
      </c>
      <c r="P96" s="96" t="s">
        <v>206</v>
      </c>
      <c r="Q96" s="96" t="s">
        <v>207</v>
      </c>
      <c r="R96" s="96" t="s">
        <v>208</v>
      </c>
      <c r="S96" s="96" t="s">
        <v>209</v>
      </c>
      <c r="T96" s="97" t="s">
        <v>210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1"/>
      <c r="B97" s="42"/>
      <c r="C97" s="102" t="s">
        <v>211</v>
      </c>
      <c r="D97" s="43"/>
      <c r="E97" s="43"/>
      <c r="F97" s="43"/>
      <c r="G97" s="43"/>
      <c r="H97" s="43"/>
      <c r="I97" s="43"/>
      <c r="J97" s="195">
        <f>BK97</f>
        <v>0</v>
      </c>
      <c r="K97" s="43"/>
      <c r="L97" s="47"/>
      <c r="M97" s="98"/>
      <c r="N97" s="196"/>
      <c r="O97" s="99"/>
      <c r="P97" s="197">
        <f>P98</f>
        <v>0</v>
      </c>
      <c r="Q97" s="99"/>
      <c r="R97" s="197">
        <f>R98</f>
        <v>0</v>
      </c>
      <c r="S97" s="99"/>
      <c r="T97" s="198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71</v>
      </c>
      <c r="AU97" s="20" t="s">
        <v>165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71</v>
      </c>
      <c r="E98" s="203" t="s">
        <v>4291</v>
      </c>
      <c r="F98" s="203" t="s">
        <v>4292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P99+P114+P118+P132+P137</f>
        <v>0</v>
      </c>
      <c r="Q98" s="208"/>
      <c r="R98" s="209">
        <f>R99+R114+R118+R132+R137</f>
        <v>0</v>
      </c>
      <c r="S98" s="208"/>
      <c r="T98" s="210">
        <f>T99+T114+T118+T132+T137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71</v>
      </c>
      <c r="AU98" s="212" t="s">
        <v>72</v>
      </c>
      <c r="AY98" s="211" t="s">
        <v>214</v>
      </c>
      <c r="BK98" s="213">
        <f>BK99+BK114+BK118+BK132+BK137</f>
        <v>0</v>
      </c>
    </row>
    <row r="99" s="12" customFormat="1" ht="22.8" customHeight="1">
      <c r="A99" s="12"/>
      <c r="B99" s="200"/>
      <c r="C99" s="201"/>
      <c r="D99" s="202" t="s">
        <v>71</v>
      </c>
      <c r="E99" s="214" t="s">
        <v>4293</v>
      </c>
      <c r="F99" s="214" t="s">
        <v>3959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SUM(P100:P113)</f>
        <v>0</v>
      </c>
      <c r="Q99" s="208"/>
      <c r="R99" s="209">
        <f>SUM(R100:R113)</f>
        <v>0</v>
      </c>
      <c r="S99" s="208"/>
      <c r="T99" s="210">
        <f>SUM(T100:T113)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81</v>
      </c>
      <c r="AT99" s="212" t="s">
        <v>71</v>
      </c>
      <c r="AU99" s="212" t="s">
        <v>79</v>
      </c>
      <c r="AY99" s="211" t="s">
        <v>214</v>
      </c>
      <c r="BK99" s="213">
        <f>SUM(BK100:BK113)</f>
        <v>0</v>
      </c>
    </row>
    <row r="100" s="2" customFormat="1" ht="16.5" customHeight="1">
      <c r="A100" s="41"/>
      <c r="B100" s="42"/>
      <c r="C100" s="216" t="s">
        <v>79</v>
      </c>
      <c r="D100" s="216" t="s">
        <v>216</v>
      </c>
      <c r="E100" s="217" t="s">
        <v>4294</v>
      </c>
      <c r="F100" s="218" t="s">
        <v>4295</v>
      </c>
      <c r="G100" s="219" t="s">
        <v>258</v>
      </c>
      <c r="H100" s="220">
        <v>4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338</v>
      </c>
      <c r="AT100" s="227" t="s">
        <v>216</v>
      </c>
      <c r="AU100" s="227" t="s">
        <v>81</v>
      </c>
      <c r="AY100" s="20" t="s">
        <v>214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338</v>
      </c>
      <c r="BM100" s="227" t="s">
        <v>4296</v>
      </c>
    </row>
    <row r="101" s="2" customFormat="1" ht="16.5" customHeight="1">
      <c r="A101" s="41"/>
      <c r="B101" s="42"/>
      <c r="C101" s="278" t="s">
        <v>81</v>
      </c>
      <c r="D101" s="278" t="s">
        <v>300</v>
      </c>
      <c r="E101" s="279" t="s">
        <v>4297</v>
      </c>
      <c r="F101" s="280" t="s">
        <v>4298</v>
      </c>
      <c r="G101" s="281" t="s">
        <v>258</v>
      </c>
      <c r="H101" s="282">
        <v>4</v>
      </c>
      <c r="I101" s="283"/>
      <c r="J101" s="284">
        <f>ROUND(I101*H101,2)</f>
        <v>0</v>
      </c>
      <c r="K101" s="280" t="s">
        <v>19</v>
      </c>
      <c r="L101" s="285"/>
      <c r="M101" s="286" t="s">
        <v>19</v>
      </c>
      <c r="N101" s="287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461</v>
      </c>
      <c r="AT101" s="227" t="s">
        <v>300</v>
      </c>
      <c r="AU101" s="227" t="s">
        <v>81</v>
      </c>
      <c r="AY101" s="20" t="s">
        <v>214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338</v>
      </c>
      <c r="BM101" s="227" t="s">
        <v>4299</v>
      </c>
    </row>
    <row r="102" s="13" customFormat="1">
      <c r="A102" s="13"/>
      <c r="B102" s="234"/>
      <c r="C102" s="235"/>
      <c r="D102" s="236" t="s">
        <v>225</v>
      </c>
      <c r="E102" s="237" t="s">
        <v>19</v>
      </c>
      <c r="F102" s="238" t="s">
        <v>4300</v>
      </c>
      <c r="G102" s="235"/>
      <c r="H102" s="239">
        <v>4</v>
      </c>
      <c r="I102" s="240"/>
      <c r="J102" s="235"/>
      <c r="K102" s="235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225</v>
      </c>
      <c r="AU102" s="245" t="s">
        <v>81</v>
      </c>
      <c r="AV102" s="13" t="s">
        <v>81</v>
      </c>
      <c r="AW102" s="13" t="s">
        <v>33</v>
      </c>
      <c r="AX102" s="13" t="s">
        <v>79</v>
      </c>
      <c r="AY102" s="245" t="s">
        <v>214</v>
      </c>
    </row>
    <row r="103" s="2" customFormat="1" ht="16.5" customHeight="1">
      <c r="A103" s="41"/>
      <c r="B103" s="42"/>
      <c r="C103" s="278" t="s">
        <v>104</v>
      </c>
      <c r="D103" s="278" t="s">
        <v>300</v>
      </c>
      <c r="E103" s="279" t="s">
        <v>4301</v>
      </c>
      <c r="F103" s="280" t="s">
        <v>4302</v>
      </c>
      <c r="G103" s="281" t="s">
        <v>258</v>
      </c>
      <c r="H103" s="282">
        <v>1</v>
      </c>
      <c r="I103" s="283"/>
      <c r="J103" s="284">
        <f>ROUND(I103*H103,2)</f>
        <v>0</v>
      </c>
      <c r="K103" s="280" t="s">
        <v>19</v>
      </c>
      <c r="L103" s="285"/>
      <c r="M103" s="286" t="s">
        <v>19</v>
      </c>
      <c r="N103" s="287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461</v>
      </c>
      <c r="AT103" s="227" t="s">
        <v>300</v>
      </c>
      <c r="AU103" s="227" t="s">
        <v>81</v>
      </c>
      <c r="AY103" s="20" t="s">
        <v>214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338</v>
      </c>
      <c r="BM103" s="227" t="s">
        <v>4303</v>
      </c>
    </row>
    <row r="104" s="13" customFormat="1">
      <c r="A104" s="13"/>
      <c r="B104" s="234"/>
      <c r="C104" s="235"/>
      <c r="D104" s="236" t="s">
        <v>225</v>
      </c>
      <c r="E104" s="237" t="s">
        <v>19</v>
      </c>
      <c r="F104" s="238" t="s">
        <v>4304</v>
      </c>
      <c r="G104" s="235"/>
      <c r="H104" s="239">
        <v>1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225</v>
      </c>
      <c r="AU104" s="245" t="s">
        <v>81</v>
      </c>
      <c r="AV104" s="13" t="s">
        <v>81</v>
      </c>
      <c r="AW104" s="13" t="s">
        <v>33</v>
      </c>
      <c r="AX104" s="13" t="s">
        <v>79</v>
      </c>
      <c r="AY104" s="245" t="s">
        <v>214</v>
      </c>
    </row>
    <row r="105" s="2" customFormat="1" ht="16.5" customHeight="1">
      <c r="A105" s="41"/>
      <c r="B105" s="42"/>
      <c r="C105" s="278" t="s">
        <v>221</v>
      </c>
      <c r="D105" s="278" t="s">
        <v>300</v>
      </c>
      <c r="E105" s="279" t="s">
        <v>4305</v>
      </c>
      <c r="F105" s="280" t="s">
        <v>4306</v>
      </c>
      <c r="G105" s="281" t="s">
        <v>258</v>
      </c>
      <c r="H105" s="282">
        <v>1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461</v>
      </c>
      <c r="AT105" s="227" t="s">
        <v>300</v>
      </c>
      <c r="AU105" s="227" t="s">
        <v>81</v>
      </c>
      <c r="AY105" s="20" t="s">
        <v>214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338</v>
      </c>
      <c r="BM105" s="227" t="s">
        <v>4307</v>
      </c>
    </row>
    <row r="106" s="13" customFormat="1">
      <c r="A106" s="13"/>
      <c r="B106" s="234"/>
      <c r="C106" s="235"/>
      <c r="D106" s="236" t="s">
        <v>225</v>
      </c>
      <c r="E106" s="237" t="s">
        <v>19</v>
      </c>
      <c r="F106" s="238" t="s">
        <v>4304</v>
      </c>
      <c r="G106" s="235"/>
      <c r="H106" s="239">
        <v>1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225</v>
      </c>
      <c r="AU106" s="245" t="s">
        <v>81</v>
      </c>
      <c r="AV106" s="13" t="s">
        <v>81</v>
      </c>
      <c r="AW106" s="13" t="s">
        <v>33</v>
      </c>
      <c r="AX106" s="13" t="s">
        <v>79</v>
      </c>
      <c r="AY106" s="245" t="s">
        <v>214</v>
      </c>
    </row>
    <row r="107" s="2" customFormat="1" ht="16.5" customHeight="1">
      <c r="A107" s="41"/>
      <c r="B107" s="42"/>
      <c r="C107" s="216" t="s">
        <v>247</v>
      </c>
      <c r="D107" s="216" t="s">
        <v>216</v>
      </c>
      <c r="E107" s="217" t="s">
        <v>4308</v>
      </c>
      <c r="F107" s="218" t="s">
        <v>4309</v>
      </c>
      <c r="G107" s="219" t="s">
        <v>258</v>
      </c>
      <c r="H107" s="220">
        <v>4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338</v>
      </c>
      <c r="AT107" s="227" t="s">
        <v>216</v>
      </c>
      <c r="AU107" s="227" t="s">
        <v>81</v>
      </c>
      <c r="AY107" s="20" t="s">
        <v>214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338</v>
      </c>
      <c r="BM107" s="227" t="s">
        <v>4310</v>
      </c>
    </row>
    <row r="108" s="2" customFormat="1" ht="16.5" customHeight="1">
      <c r="A108" s="41"/>
      <c r="B108" s="42"/>
      <c r="C108" s="278" t="s">
        <v>255</v>
      </c>
      <c r="D108" s="278" t="s">
        <v>300</v>
      </c>
      <c r="E108" s="279" t="s">
        <v>4311</v>
      </c>
      <c r="F108" s="280" t="s">
        <v>4312</v>
      </c>
      <c r="G108" s="281" t="s">
        <v>258</v>
      </c>
      <c r="H108" s="282">
        <v>4</v>
      </c>
      <c r="I108" s="283"/>
      <c r="J108" s="284">
        <f>ROUND(I108*H108,2)</f>
        <v>0</v>
      </c>
      <c r="K108" s="280" t="s">
        <v>19</v>
      </c>
      <c r="L108" s="285"/>
      <c r="M108" s="286" t="s">
        <v>19</v>
      </c>
      <c r="N108" s="287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461</v>
      </c>
      <c r="AT108" s="227" t="s">
        <v>300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338</v>
      </c>
      <c r="BM108" s="227" t="s">
        <v>4313</v>
      </c>
    </row>
    <row r="109" s="13" customFormat="1">
      <c r="A109" s="13"/>
      <c r="B109" s="234"/>
      <c r="C109" s="235"/>
      <c r="D109" s="236" t="s">
        <v>225</v>
      </c>
      <c r="E109" s="237" t="s">
        <v>19</v>
      </c>
      <c r="F109" s="238" t="s">
        <v>4300</v>
      </c>
      <c r="G109" s="235"/>
      <c r="H109" s="239">
        <v>4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225</v>
      </c>
      <c r="AU109" s="245" t="s">
        <v>81</v>
      </c>
      <c r="AV109" s="13" t="s">
        <v>81</v>
      </c>
      <c r="AW109" s="13" t="s">
        <v>33</v>
      </c>
      <c r="AX109" s="13" t="s">
        <v>79</v>
      </c>
      <c r="AY109" s="245" t="s">
        <v>214</v>
      </c>
    </row>
    <row r="110" s="2" customFormat="1" ht="16.5" customHeight="1">
      <c r="A110" s="41"/>
      <c r="B110" s="42"/>
      <c r="C110" s="278" t="s">
        <v>261</v>
      </c>
      <c r="D110" s="278" t="s">
        <v>300</v>
      </c>
      <c r="E110" s="279" t="s">
        <v>4314</v>
      </c>
      <c r="F110" s="280" t="s">
        <v>4315</v>
      </c>
      <c r="G110" s="281" t="s">
        <v>258</v>
      </c>
      <c r="H110" s="282">
        <v>1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461</v>
      </c>
      <c r="AT110" s="227" t="s">
        <v>300</v>
      </c>
      <c r="AU110" s="227" t="s">
        <v>81</v>
      </c>
      <c r="AY110" s="20" t="s">
        <v>214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338</v>
      </c>
      <c r="BM110" s="227" t="s">
        <v>4316</v>
      </c>
    </row>
    <row r="111" s="13" customFormat="1">
      <c r="A111" s="13"/>
      <c r="B111" s="234"/>
      <c r="C111" s="235"/>
      <c r="D111" s="236" t="s">
        <v>225</v>
      </c>
      <c r="E111" s="237" t="s">
        <v>19</v>
      </c>
      <c r="F111" s="238" t="s">
        <v>4304</v>
      </c>
      <c r="G111" s="235"/>
      <c r="H111" s="239">
        <v>1</v>
      </c>
      <c r="I111" s="240"/>
      <c r="J111" s="235"/>
      <c r="K111" s="235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225</v>
      </c>
      <c r="AU111" s="245" t="s">
        <v>81</v>
      </c>
      <c r="AV111" s="13" t="s">
        <v>81</v>
      </c>
      <c r="AW111" s="13" t="s">
        <v>33</v>
      </c>
      <c r="AX111" s="13" t="s">
        <v>79</v>
      </c>
      <c r="AY111" s="245" t="s">
        <v>214</v>
      </c>
    </row>
    <row r="112" s="2" customFormat="1" ht="16.5" customHeight="1">
      <c r="A112" s="41"/>
      <c r="B112" s="42"/>
      <c r="C112" s="278" t="s">
        <v>266</v>
      </c>
      <c r="D112" s="278" t="s">
        <v>300</v>
      </c>
      <c r="E112" s="279" t="s">
        <v>4317</v>
      </c>
      <c r="F112" s="280" t="s">
        <v>4318</v>
      </c>
      <c r="G112" s="281" t="s">
        <v>258</v>
      </c>
      <c r="H112" s="282">
        <v>5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461</v>
      </c>
      <c r="AT112" s="227" t="s">
        <v>300</v>
      </c>
      <c r="AU112" s="227" t="s">
        <v>81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338</v>
      </c>
      <c r="BM112" s="227" t="s">
        <v>4319</v>
      </c>
    </row>
    <row r="113" s="13" customFormat="1">
      <c r="A113" s="13"/>
      <c r="B113" s="234"/>
      <c r="C113" s="235"/>
      <c r="D113" s="236" t="s">
        <v>225</v>
      </c>
      <c r="E113" s="237" t="s">
        <v>19</v>
      </c>
      <c r="F113" s="238" t="s">
        <v>3973</v>
      </c>
      <c r="G113" s="235"/>
      <c r="H113" s="239">
        <v>5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225</v>
      </c>
      <c r="AU113" s="245" t="s">
        <v>81</v>
      </c>
      <c r="AV113" s="13" t="s">
        <v>81</v>
      </c>
      <c r="AW113" s="13" t="s">
        <v>33</v>
      </c>
      <c r="AX113" s="13" t="s">
        <v>79</v>
      </c>
      <c r="AY113" s="245" t="s">
        <v>214</v>
      </c>
    </row>
    <row r="114" s="12" customFormat="1" ht="22.8" customHeight="1">
      <c r="A114" s="12"/>
      <c r="B114" s="200"/>
      <c r="C114" s="201"/>
      <c r="D114" s="202" t="s">
        <v>71</v>
      </c>
      <c r="E114" s="214" t="s">
        <v>4320</v>
      </c>
      <c r="F114" s="214" t="s">
        <v>4147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71</v>
      </c>
      <c r="AU114" s="212" t="s">
        <v>79</v>
      </c>
      <c r="AY114" s="211" t="s">
        <v>214</v>
      </c>
      <c r="BK114" s="213">
        <f>SUM(BK115:BK117)</f>
        <v>0</v>
      </c>
    </row>
    <row r="115" s="2" customFormat="1" ht="16.5" customHeight="1">
      <c r="A115" s="41"/>
      <c r="B115" s="42"/>
      <c r="C115" s="216" t="s">
        <v>271</v>
      </c>
      <c r="D115" s="216" t="s">
        <v>216</v>
      </c>
      <c r="E115" s="217" t="s">
        <v>3076</v>
      </c>
      <c r="F115" s="218" t="s">
        <v>3077</v>
      </c>
      <c r="G115" s="219" t="s">
        <v>274</v>
      </c>
      <c r="H115" s="220">
        <v>305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338</v>
      </c>
      <c r="AT115" s="227" t="s">
        <v>216</v>
      </c>
      <c r="AU115" s="227" t="s">
        <v>81</v>
      </c>
      <c r="AY115" s="20" t="s">
        <v>214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338</v>
      </c>
      <c r="BM115" s="227" t="s">
        <v>4321</v>
      </c>
    </row>
    <row r="116" s="2" customFormat="1" ht="16.5" customHeight="1">
      <c r="A116" s="41"/>
      <c r="B116" s="42"/>
      <c r="C116" s="278" t="s">
        <v>279</v>
      </c>
      <c r="D116" s="278" t="s">
        <v>300</v>
      </c>
      <c r="E116" s="279" t="s">
        <v>3135</v>
      </c>
      <c r="F116" s="280" t="s">
        <v>3136</v>
      </c>
      <c r="G116" s="281" t="s">
        <v>274</v>
      </c>
      <c r="H116" s="282">
        <v>305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461</v>
      </c>
      <c r="AT116" s="227" t="s">
        <v>300</v>
      </c>
      <c r="AU116" s="227" t="s">
        <v>81</v>
      </c>
      <c r="AY116" s="20" t="s">
        <v>214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338</v>
      </c>
      <c r="BM116" s="227" t="s">
        <v>4322</v>
      </c>
    </row>
    <row r="117" s="13" customFormat="1">
      <c r="A117" s="13"/>
      <c r="B117" s="234"/>
      <c r="C117" s="235"/>
      <c r="D117" s="236" t="s">
        <v>225</v>
      </c>
      <c r="E117" s="237" t="s">
        <v>19</v>
      </c>
      <c r="F117" s="238" t="s">
        <v>4323</v>
      </c>
      <c r="G117" s="235"/>
      <c r="H117" s="239">
        <v>305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225</v>
      </c>
      <c r="AU117" s="245" t="s">
        <v>81</v>
      </c>
      <c r="AV117" s="13" t="s">
        <v>81</v>
      </c>
      <c r="AW117" s="13" t="s">
        <v>33</v>
      </c>
      <c r="AX117" s="13" t="s">
        <v>79</v>
      </c>
      <c r="AY117" s="245" t="s">
        <v>214</v>
      </c>
    </row>
    <row r="118" s="12" customFormat="1" ht="22.8" customHeight="1">
      <c r="A118" s="12"/>
      <c r="B118" s="200"/>
      <c r="C118" s="201"/>
      <c r="D118" s="202" t="s">
        <v>71</v>
      </c>
      <c r="E118" s="214" t="s">
        <v>4324</v>
      </c>
      <c r="F118" s="214" t="s">
        <v>3929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SUM(P119:P131)</f>
        <v>0</v>
      </c>
      <c r="Q118" s="208"/>
      <c r="R118" s="209">
        <f>SUM(R119:R131)</f>
        <v>0</v>
      </c>
      <c r="S118" s="208"/>
      <c r="T118" s="210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81</v>
      </c>
      <c r="AT118" s="212" t="s">
        <v>71</v>
      </c>
      <c r="AU118" s="212" t="s">
        <v>79</v>
      </c>
      <c r="AY118" s="211" t="s">
        <v>214</v>
      </c>
      <c r="BK118" s="213">
        <f>SUM(BK119:BK131)</f>
        <v>0</v>
      </c>
    </row>
    <row r="119" s="2" customFormat="1" ht="16.5" customHeight="1">
      <c r="A119" s="41"/>
      <c r="B119" s="42"/>
      <c r="C119" s="216" t="s">
        <v>299</v>
      </c>
      <c r="D119" s="216" t="s">
        <v>216</v>
      </c>
      <c r="E119" s="217" t="s">
        <v>3108</v>
      </c>
      <c r="F119" s="218" t="s">
        <v>3109</v>
      </c>
      <c r="G119" s="219" t="s">
        <v>274</v>
      </c>
      <c r="H119" s="220">
        <v>50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338</v>
      </c>
      <c r="AT119" s="227" t="s">
        <v>216</v>
      </c>
      <c r="AU119" s="227" t="s">
        <v>81</v>
      </c>
      <c r="AY119" s="20" t="s">
        <v>214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338</v>
      </c>
      <c r="BM119" s="227" t="s">
        <v>4325</v>
      </c>
    </row>
    <row r="120" s="2" customFormat="1" ht="16.5" customHeight="1">
      <c r="A120" s="41"/>
      <c r="B120" s="42"/>
      <c r="C120" s="278" t="s">
        <v>305</v>
      </c>
      <c r="D120" s="278" t="s">
        <v>300</v>
      </c>
      <c r="E120" s="279" t="s">
        <v>3294</v>
      </c>
      <c r="F120" s="280" t="s">
        <v>3295</v>
      </c>
      <c r="G120" s="281" t="s">
        <v>274</v>
      </c>
      <c r="H120" s="282">
        <v>50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1033</v>
      </c>
      <c r="AT120" s="227" t="s">
        <v>300</v>
      </c>
      <c r="AU120" s="227" t="s">
        <v>81</v>
      </c>
      <c r="AY120" s="20" t="s">
        <v>214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1033</v>
      </c>
      <c r="BM120" s="227" t="s">
        <v>4326</v>
      </c>
    </row>
    <row r="121" s="13" customFormat="1">
      <c r="A121" s="13"/>
      <c r="B121" s="234"/>
      <c r="C121" s="235"/>
      <c r="D121" s="236" t="s">
        <v>225</v>
      </c>
      <c r="E121" s="237" t="s">
        <v>19</v>
      </c>
      <c r="F121" s="238" t="s">
        <v>4327</v>
      </c>
      <c r="G121" s="235"/>
      <c r="H121" s="239">
        <v>50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225</v>
      </c>
      <c r="AU121" s="245" t="s">
        <v>81</v>
      </c>
      <c r="AV121" s="13" t="s">
        <v>81</v>
      </c>
      <c r="AW121" s="13" t="s">
        <v>33</v>
      </c>
      <c r="AX121" s="13" t="s">
        <v>79</v>
      </c>
      <c r="AY121" s="245" t="s">
        <v>214</v>
      </c>
    </row>
    <row r="122" s="2" customFormat="1" ht="16.5" customHeight="1">
      <c r="A122" s="41"/>
      <c r="B122" s="42"/>
      <c r="C122" s="216" t="s">
        <v>319</v>
      </c>
      <c r="D122" s="216" t="s">
        <v>216</v>
      </c>
      <c r="E122" s="217" t="s">
        <v>3392</v>
      </c>
      <c r="F122" s="218" t="s">
        <v>3393</v>
      </c>
      <c r="G122" s="219" t="s">
        <v>258</v>
      </c>
      <c r="H122" s="220">
        <v>120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338</v>
      </c>
      <c r="AT122" s="227" t="s">
        <v>216</v>
      </c>
      <c r="AU122" s="227" t="s">
        <v>81</v>
      </c>
      <c r="AY122" s="20" t="s">
        <v>214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338</v>
      </c>
      <c r="BM122" s="227" t="s">
        <v>4328</v>
      </c>
    </row>
    <row r="123" s="2" customFormat="1" ht="16.5" customHeight="1">
      <c r="A123" s="41"/>
      <c r="B123" s="42"/>
      <c r="C123" s="278" t="s">
        <v>324</v>
      </c>
      <c r="D123" s="278" t="s">
        <v>300</v>
      </c>
      <c r="E123" s="279" t="s">
        <v>3395</v>
      </c>
      <c r="F123" s="280" t="s">
        <v>3396</v>
      </c>
      <c r="G123" s="281" t="s">
        <v>2082</v>
      </c>
      <c r="H123" s="282">
        <v>80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461</v>
      </c>
      <c r="AT123" s="227" t="s">
        <v>300</v>
      </c>
      <c r="AU123" s="227" t="s">
        <v>81</v>
      </c>
      <c r="AY123" s="20" t="s">
        <v>214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338</v>
      </c>
      <c r="BM123" s="227" t="s">
        <v>4329</v>
      </c>
    </row>
    <row r="124" s="2" customFormat="1" ht="16.5" customHeight="1">
      <c r="A124" s="41"/>
      <c r="B124" s="42"/>
      <c r="C124" s="278" t="s">
        <v>8</v>
      </c>
      <c r="D124" s="278" t="s">
        <v>300</v>
      </c>
      <c r="E124" s="279" t="s">
        <v>3398</v>
      </c>
      <c r="F124" s="280" t="s">
        <v>3399</v>
      </c>
      <c r="G124" s="281" t="s">
        <v>2082</v>
      </c>
      <c r="H124" s="282">
        <v>40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461</v>
      </c>
      <c r="AT124" s="227" t="s">
        <v>300</v>
      </c>
      <c r="AU124" s="227" t="s">
        <v>81</v>
      </c>
      <c r="AY124" s="20" t="s">
        <v>214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338</v>
      </c>
      <c r="BM124" s="227" t="s">
        <v>4330</v>
      </c>
    </row>
    <row r="125" s="2" customFormat="1" ht="16.5" customHeight="1">
      <c r="A125" s="41"/>
      <c r="B125" s="42"/>
      <c r="C125" s="278" t="s">
        <v>338</v>
      </c>
      <c r="D125" s="278" t="s">
        <v>300</v>
      </c>
      <c r="E125" s="279" t="s">
        <v>3404</v>
      </c>
      <c r="F125" s="280" t="s">
        <v>3405</v>
      </c>
      <c r="G125" s="281" t="s">
        <v>1288</v>
      </c>
      <c r="H125" s="282">
        <v>40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461</v>
      </c>
      <c r="AT125" s="227" t="s">
        <v>300</v>
      </c>
      <c r="AU125" s="227" t="s">
        <v>81</v>
      </c>
      <c r="AY125" s="20" t="s">
        <v>214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338</v>
      </c>
      <c r="BM125" s="227" t="s">
        <v>4331</v>
      </c>
    </row>
    <row r="126" s="2" customFormat="1" ht="21.75" customHeight="1">
      <c r="A126" s="41"/>
      <c r="B126" s="42"/>
      <c r="C126" s="216" t="s">
        <v>345</v>
      </c>
      <c r="D126" s="216" t="s">
        <v>216</v>
      </c>
      <c r="E126" s="217" t="s">
        <v>2925</v>
      </c>
      <c r="F126" s="218" t="s">
        <v>2926</v>
      </c>
      <c r="G126" s="219" t="s">
        <v>258</v>
      </c>
      <c r="H126" s="220">
        <v>10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338</v>
      </c>
      <c r="AT126" s="227" t="s">
        <v>216</v>
      </c>
      <c r="AU126" s="227" t="s">
        <v>81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338</v>
      </c>
      <c r="BM126" s="227" t="s">
        <v>4332</v>
      </c>
    </row>
    <row r="127" s="2" customFormat="1" ht="16.5" customHeight="1">
      <c r="A127" s="41"/>
      <c r="B127" s="42"/>
      <c r="C127" s="278" t="s">
        <v>352</v>
      </c>
      <c r="D127" s="278" t="s">
        <v>300</v>
      </c>
      <c r="E127" s="279" t="s">
        <v>3260</v>
      </c>
      <c r="F127" s="280" t="s">
        <v>3261</v>
      </c>
      <c r="G127" s="281" t="s">
        <v>2082</v>
      </c>
      <c r="H127" s="282">
        <v>10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1033</v>
      </c>
      <c r="AT127" s="227" t="s">
        <v>300</v>
      </c>
      <c r="AU127" s="227" t="s">
        <v>81</v>
      </c>
      <c r="AY127" s="20" t="s">
        <v>214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1033</v>
      </c>
      <c r="BM127" s="227" t="s">
        <v>4333</v>
      </c>
    </row>
    <row r="128" s="13" customFormat="1">
      <c r="A128" s="13"/>
      <c r="B128" s="234"/>
      <c r="C128" s="235"/>
      <c r="D128" s="236" t="s">
        <v>225</v>
      </c>
      <c r="E128" s="237" t="s">
        <v>19</v>
      </c>
      <c r="F128" s="238" t="s">
        <v>3739</v>
      </c>
      <c r="G128" s="235"/>
      <c r="H128" s="239">
        <v>10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225</v>
      </c>
      <c r="AU128" s="245" t="s">
        <v>81</v>
      </c>
      <c r="AV128" s="13" t="s">
        <v>81</v>
      </c>
      <c r="AW128" s="13" t="s">
        <v>33</v>
      </c>
      <c r="AX128" s="13" t="s">
        <v>79</v>
      </c>
      <c r="AY128" s="245" t="s">
        <v>214</v>
      </c>
    </row>
    <row r="129" s="2" customFormat="1" ht="21.75" customHeight="1">
      <c r="A129" s="41"/>
      <c r="B129" s="42"/>
      <c r="C129" s="216" t="s">
        <v>366</v>
      </c>
      <c r="D129" s="216" t="s">
        <v>216</v>
      </c>
      <c r="E129" s="217" t="s">
        <v>3268</v>
      </c>
      <c r="F129" s="218" t="s">
        <v>3269</v>
      </c>
      <c r="G129" s="219" t="s">
        <v>258</v>
      </c>
      <c r="H129" s="220">
        <v>6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338</v>
      </c>
      <c r="AT129" s="227" t="s">
        <v>216</v>
      </c>
      <c r="AU129" s="227" t="s">
        <v>81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338</v>
      </c>
      <c r="BM129" s="227" t="s">
        <v>4334</v>
      </c>
    </row>
    <row r="130" s="2" customFormat="1" ht="16.5" customHeight="1">
      <c r="A130" s="41"/>
      <c r="B130" s="42"/>
      <c r="C130" s="278" t="s">
        <v>373</v>
      </c>
      <c r="D130" s="278" t="s">
        <v>300</v>
      </c>
      <c r="E130" s="279" t="s">
        <v>3271</v>
      </c>
      <c r="F130" s="280" t="s">
        <v>3272</v>
      </c>
      <c r="G130" s="281" t="s">
        <v>2082</v>
      </c>
      <c r="H130" s="282">
        <v>6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1033</v>
      </c>
      <c r="AT130" s="227" t="s">
        <v>300</v>
      </c>
      <c r="AU130" s="227" t="s">
        <v>81</v>
      </c>
      <c r="AY130" s="20" t="s">
        <v>214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1033</v>
      </c>
      <c r="BM130" s="227" t="s">
        <v>4335</v>
      </c>
    </row>
    <row r="131" s="13" customFormat="1">
      <c r="A131" s="13"/>
      <c r="B131" s="234"/>
      <c r="C131" s="235"/>
      <c r="D131" s="236" t="s">
        <v>225</v>
      </c>
      <c r="E131" s="237" t="s">
        <v>19</v>
      </c>
      <c r="F131" s="238" t="s">
        <v>4006</v>
      </c>
      <c r="G131" s="235"/>
      <c r="H131" s="239">
        <v>6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225</v>
      </c>
      <c r="AU131" s="245" t="s">
        <v>81</v>
      </c>
      <c r="AV131" s="13" t="s">
        <v>81</v>
      </c>
      <c r="AW131" s="13" t="s">
        <v>33</v>
      </c>
      <c r="AX131" s="13" t="s">
        <v>79</v>
      </c>
      <c r="AY131" s="245" t="s">
        <v>214</v>
      </c>
    </row>
    <row r="132" s="12" customFormat="1" ht="22.8" customHeight="1">
      <c r="A132" s="12"/>
      <c r="B132" s="200"/>
      <c r="C132" s="201"/>
      <c r="D132" s="202" t="s">
        <v>71</v>
      </c>
      <c r="E132" s="214" t="s">
        <v>4336</v>
      </c>
      <c r="F132" s="214" t="s">
        <v>4337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SUM(P133:P136)</f>
        <v>0</v>
      </c>
      <c r="Q132" s="208"/>
      <c r="R132" s="209">
        <f>SUM(R133:R136)</f>
        <v>0</v>
      </c>
      <c r="S132" s="208"/>
      <c r="T132" s="210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81</v>
      </c>
      <c r="AT132" s="212" t="s">
        <v>71</v>
      </c>
      <c r="AU132" s="212" t="s">
        <v>79</v>
      </c>
      <c r="AY132" s="211" t="s">
        <v>214</v>
      </c>
      <c r="BK132" s="213">
        <f>SUM(BK133:BK136)</f>
        <v>0</v>
      </c>
    </row>
    <row r="133" s="2" customFormat="1" ht="16.5" customHeight="1">
      <c r="A133" s="41"/>
      <c r="B133" s="42"/>
      <c r="C133" s="216" t="s">
        <v>7</v>
      </c>
      <c r="D133" s="216" t="s">
        <v>216</v>
      </c>
      <c r="E133" s="217" t="s">
        <v>4338</v>
      </c>
      <c r="F133" s="218" t="s">
        <v>4339</v>
      </c>
      <c r="G133" s="219" t="s">
        <v>2229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338</v>
      </c>
      <c r="AT133" s="227" t="s">
        <v>216</v>
      </c>
      <c r="AU133" s="227" t="s">
        <v>81</v>
      </c>
      <c r="AY133" s="20" t="s">
        <v>214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338</v>
      </c>
      <c r="BM133" s="227" t="s">
        <v>4340</v>
      </c>
    </row>
    <row r="134" s="2" customFormat="1" ht="24.15" customHeight="1">
      <c r="A134" s="41"/>
      <c r="B134" s="42"/>
      <c r="C134" s="216" t="s">
        <v>383</v>
      </c>
      <c r="D134" s="216" t="s">
        <v>216</v>
      </c>
      <c r="E134" s="217" t="s">
        <v>4341</v>
      </c>
      <c r="F134" s="218" t="s">
        <v>4342</v>
      </c>
      <c r="G134" s="219" t="s">
        <v>2229</v>
      </c>
      <c r="H134" s="220">
        <v>4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338</v>
      </c>
      <c r="AT134" s="227" t="s">
        <v>216</v>
      </c>
      <c r="AU134" s="227" t="s">
        <v>81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338</v>
      </c>
      <c r="BM134" s="227" t="s">
        <v>4343</v>
      </c>
    </row>
    <row r="135" s="2" customFormat="1" ht="24.15" customHeight="1">
      <c r="A135" s="41"/>
      <c r="B135" s="42"/>
      <c r="C135" s="216" t="s">
        <v>390</v>
      </c>
      <c r="D135" s="216" t="s">
        <v>216</v>
      </c>
      <c r="E135" s="217" t="s">
        <v>4344</v>
      </c>
      <c r="F135" s="218" t="s">
        <v>4345</v>
      </c>
      <c r="G135" s="219" t="s">
        <v>2229</v>
      </c>
      <c r="H135" s="220">
        <v>2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338</v>
      </c>
      <c r="AT135" s="227" t="s">
        <v>216</v>
      </c>
      <c r="AU135" s="227" t="s">
        <v>81</v>
      </c>
      <c r="AY135" s="20" t="s">
        <v>214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338</v>
      </c>
      <c r="BM135" s="227" t="s">
        <v>4346</v>
      </c>
    </row>
    <row r="136" s="2" customFormat="1" ht="24.15" customHeight="1">
      <c r="A136" s="41"/>
      <c r="B136" s="42"/>
      <c r="C136" s="216" t="s">
        <v>399</v>
      </c>
      <c r="D136" s="216" t="s">
        <v>216</v>
      </c>
      <c r="E136" s="217" t="s">
        <v>4347</v>
      </c>
      <c r="F136" s="218" t="s">
        <v>3926</v>
      </c>
      <c r="G136" s="219" t="s">
        <v>2229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338</v>
      </c>
      <c r="AT136" s="227" t="s">
        <v>216</v>
      </c>
      <c r="AU136" s="227" t="s">
        <v>81</v>
      </c>
      <c r="AY136" s="20" t="s">
        <v>214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338</v>
      </c>
      <c r="BM136" s="227" t="s">
        <v>4348</v>
      </c>
    </row>
    <row r="137" s="12" customFormat="1" ht="22.8" customHeight="1">
      <c r="A137" s="12"/>
      <c r="B137" s="200"/>
      <c r="C137" s="201"/>
      <c r="D137" s="202" t="s">
        <v>71</v>
      </c>
      <c r="E137" s="214" t="s">
        <v>4349</v>
      </c>
      <c r="F137" s="214" t="s">
        <v>3195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SUM(P138:P139)</f>
        <v>0</v>
      </c>
      <c r="Q137" s="208"/>
      <c r="R137" s="209">
        <f>SUM(R138:R139)</f>
        <v>0</v>
      </c>
      <c r="S137" s="208"/>
      <c r="T137" s="210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71</v>
      </c>
      <c r="AU137" s="212" t="s">
        <v>79</v>
      </c>
      <c r="AY137" s="211" t="s">
        <v>214</v>
      </c>
      <c r="BK137" s="213">
        <f>SUM(BK138:BK139)</f>
        <v>0</v>
      </c>
    </row>
    <row r="138" s="2" customFormat="1" ht="24.15" customHeight="1">
      <c r="A138" s="41"/>
      <c r="B138" s="42"/>
      <c r="C138" s="216" t="s">
        <v>406</v>
      </c>
      <c r="D138" s="216" t="s">
        <v>216</v>
      </c>
      <c r="E138" s="217" t="s">
        <v>3196</v>
      </c>
      <c r="F138" s="218" t="s">
        <v>3197</v>
      </c>
      <c r="G138" s="219" t="s">
        <v>282</v>
      </c>
      <c r="H138" s="220">
        <v>0.20000000000000001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3198</v>
      </c>
      <c r="AT138" s="227" t="s">
        <v>216</v>
      </c>
      <c r="AU138" s="227" t="s">
        <v>81</v>
      </c>
      <c r="AY138" s="20" t="s">
        <v>214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3198</v>
      </c>
      <c r="BM138" s="227" t="s">
        <v>4350</v>
      </c>
    </row>
    <row r="139" s="2" customFormat="1" ht="24.15" customHeight="1">
      <c r="A139" s="41"/>
      <c r="B139" s="42"/>
      <c r="C139" s="216" t="s">
        <v>411</v>
      </c>
      <c r="D139" s="216" t="s">
        <v>216</v>
      </c>
      <c r="E139" s="217" t="s">
        <v>3200</v>
      </c>
      <c r="F139" s="218" t="s">
        <v>3201</v>
      </c>
      <c r="G139" s="219" t="s">
        <v>282</v>
      </c>
      <c r="H139" s="220">
        <v>0.20000000000000001</v>
      </c>
      <c r="I139" s="221"/>
      <c r="J139" s="222">
        <f>ROUND(I139*H139,2)</f>
        <v>0</v>
      </c>
      <c r="K139" s="218" t="s">
        <v>19</v>
      </c>
      <c r="L139" s="47"/>
      <c r="M139" s="300" t="s">
        <v>19</v>
      </c>
      <c r="N139" s="301" t="s">
        <v>43</v>
      </c>
      <c r="O139" s="298"/>
      <c r="P139" s="302">
        <f>O139*H139</f>
        <v>0</v>
      </c>
      <c r="Q139" s="302">
        <v>0</v>
      </c>
      <c r="R139" s="302">
        <f>Q139*H139</f>
        <v>0</v>
      </c>
      <c r="S139" s="302">
        <v>0</v>
      </c>
      <c r="T139" s="303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3198</v>
      </c>
      <c r="AT139" s="227" t="s">
        <v>216</v>
      </c>
      <c r="AU139" s="227" t="s">
        <v>81</v>
      </c>
      <c r="AY139" s="20" t="s">
        <v>214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3198</v>
      </c>
      <c r="BM139" s="227" t="s">
        <v>4351</v>
      </c>
    </row>
    <row r="140" s="2" customFormat="1" ht="6.96" customHeight="1">
      <c r="A140" s="41"/>
      <c r="B140" s="62"/>
      <c r="C140" s="63"/>
      <c r="D140" s="63"/>
      <c r="E140" s="63"/>
      <c r="F140" s="63"/>
      <c r="G140" s="63"/>
      <c r="H140" s="63"/>
      <c r="I140" s="63"/>
      <c r="J140" s="63"/>
      <c r="K140" s="63"/>
      <c r="L140" s="47"/>
      <c r="M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</sheetData>
  <sheetProtection sheet="1" autoFilter="0" formatColumns="0" formatRows="0" objects="1" scenarios="1" spinCount="100000" saltValue="rsOYTebgE+fxOuf/Yybr8z/9lDBqtX+g7oOj0HpNzT/cNwTQquPm06V3o3BsdaAT5kwe5bWS4ZkwbQgyjMP35A==" hashValue="R75dOhZGU38OeUugxTLBHdba4IH+PiLhUu0armOBX8i4+zzcaonPuCH6DN+XimD6tkh1R4XrmdRydwfKry2QxQ==" algorithmName="SHA-512" password="CEE1"/>
  <autoFilter ref="C96:K13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4352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ROUND(J105,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ROUND((SUM(BE105:BE267)),  2)</f>
        <v>0</v>
      </c>
      <c r="G37" s="41"/>
      <c r="H37" s="41"/>
      <c r="I37" s="161">
        <v>0.20999999999999999</v>
      </c>
      <c r="J37" s="160">
        <f>ROUND(((SUM(BE105:BE267))*I37),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ROUND((SUM(BF105:BF267)),  2)</f>
        <v>0</v>
      </c>
      <c r="G38" s="41"/>
      <c r="H38" s="41"/>
      <c r="I38" s="161">
        <v>0.14999999999999999</v>
      </c>
      <c r="J38" s="160">
        <f>ROUND(((SUM(BF105:BF267))*I38),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ROUND((SUM(BG105:BG267)),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ROUND((SUM(BH105:BH267)),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ROUND((SUM(BI105:BI267)),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D.1.SO01.4E.2-1 - Systém EPS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J105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4353</v>
      </c>
      <c r="E68" s="181"/>
      <c r="F68" s="181"/>
      <c r="G68" s="181"/>
      <c r="H68" s="181"/>
      <c r="I68" s="181"/>
      <c r="J68" s="182">
        <f>J106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4354</v>
      </c>
      <c r="E69" s="186"/>
      <c r="F69" s="186"/>
      <c r="G69" s="186"/>
      <c r="H69" s="186"/>
      <c r="I69" s="186"/>
      <c r="J69" s="187">
        <f>J107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4355</v>
      </c>
      <c r="E70" s="186"/>
      <c r="F70" s="186"/>
      <c r="G70" s="186"/>
      <c r="H70" s="186"/>
      <c r="I70" s="186"/>
      <c r="J70" s="187">
        <f>J128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4356</v>
      </c>
      <c r="E71" s="186"/>
      <c r="F71" s="186"/>
      <c r="G71" s="186"/>
      <c r="H71" s="186"/>
      <c r="I71" s="186"/>
      <c r="J71" s="187">
        <f>J138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4357</v>
      </c>
      <c r="E72" s="186"/>
      <c r="F72" s="186"/>
      <c r="G72" s="186"/>
      <c r="H72" s="186"/>
      <c r="I72" s="186"/>
      <c r="J72" s="187">
        <f>J147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4358</v>
      </c>
      <c r="E73" s="186"/>
      <c r="F73" s="186"/>
      <c r="G73" s="186"/>
      <c r="H73" s="186"/>
      <c r="I73" s="186"/>
      <c r="J73" s="187">
        <f>J153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4359</v>
      </c>
      <c r="E74" s="186"/>
      <c r="F74" s="186"/>
      <c r="G74" s="186"/>
      <c r="H74" s="186"/>
      <c r="I74" s="186"/>
      <c r="J74" s="187">
        <f>J161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4360</v>
      </c>
      <c r="E75" s="186"/>
      <c r="F75" s="186"/>
      <c r="G75" s="186"/>
      <c r="H75" s="186"/>
      <c r="I75" s="186"/>
      <c r="J75" s="187">
        <f>J169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4361</v>
      </c>
      <c r="E76" s="186"/>
      <c r="F76" s="186"/>
      <c r="G76" s="186"/>
      <c r="H76" s="186"/>
      <c r="I76" s="186"/>
      <c r="J76" s="187">
        <f>J172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4362</v>
      </c>
      <c r="E77" s="186"/>
      <c r="F77" s="186"/>
      <c r="G77" s="186"/>
      <c r="H77" s="186"/>
      <c r="I77" s="186"/>
      <c r="J77" s="187">
        <f>J184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4363</v>
      </c>
      <c r="E78" s="186"/>
      <c r="F78" s="186"/>
      <c r="G78" s="186"/>
      <c r="H78" s="186"/>
      <c r="I78" s="186"/>
      <c r="J78" s="187">
        <f>J200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4364</v>
      </c>
      <c r="E79" s="186"/>
      <c r="F79" s="186"/>
      <c r="G79" s="186"/>
      <c r="H79" s="186"/>
      <c r="I79" s="186"/>
      <c r="J79" s="187">
        <f>J251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4365</v>
      </c>
      <c r="E80" s="186"/>
      <c r="F80" s="186"/>
      <c r="G80" s="186"/>
      <c r="H80" s="186"/>
      <c r="I80" s="186"/>
      <c r="J80" s="187">
        <f>J260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4366</v>
      </c>
      <c r="E81" s="186"/>
      <c r="F81" s="186"/>
      <c r="G81" s="186"/>
      <c r="H81" s="186"/>
      <c r="I81" s="186"/>
      <c r="J81" s="187">
        <f>J265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199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73" t="str">
        <f>E7</f>
        <v>SUPŠ Jihlava - Helenín - rekonstrukce DM (NEUZNATELNÉ NÁKLADY)</v>
      </c>
      <c r="F91" s="35"/>
      <c r="G91" s="35"/>
      <c r="H91" s="35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4"/>
      <c r="C92" s="35" t="s">
        <v>158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1" customFormat="1" ht="16.5" customHeight="1">
      <c r="B93" s="24"/>
      <c r="C93" s="25"/>
      <c r="D93" s="25"/>
      <c r="E93" s="173" t="s">
        <v>159</v>
      </c>
      <c r="F93" s="25"/>
      <c r="G93" s="25"/>
      <c r="H93" s="25"/>
      <c r="I93" s="25"/>
      <c r="J93" s="25"/>
      <c r="K93" s="25"/>
      <c r="L93" s="23"/>
    </row>
    <row r="94" s="1" customFormat="1" ht="12" customHeight="1">
      <c r="B94" s="24"/>
      <c r="C94" s="35" t="s">
        <v>160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317" t="s">
        <v>2712</v>
      </c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2713</v>
      </c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E13</f>
        <v>D.1.SO01.4E.2-1 - Systém EPS</v>
      </c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F16</f>
        <v>Jihlava - Helenín</v>
      </c>
      <c r="G99" s="43"/>
      <c r="H99" s="43"/>
      <c r="I99" s="35" t="s">
        <v>23</v>
      </c>
      <c r="J99" s="75" t="str">
        <f>IF(J16="","",J16)</f>
        <v>21. 2. 2023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5.65" customHeight="1">
      <c r="A101" s="41"/>
      <c r="B101" s="42"/>
      <c r="C101" s="35" t="s">
        <v>25</v>
      </c>
      <c r="D101" s="43"/>
      <c r="E101" s="43"/>
      <c r="F101" s="30" t="str">
        <f>E19</f>
        <v>Kraj Vysočina, Žižkova 57/1882, 58733 Jihlava</v>
      </c>
      <c r="G101" s="43"/>
      <c r="H101" s="43"/>
      <c r="I101" s="35" t="s">
        <v>31</v>
      </c>
      <c r="J101" s="39" t="str">
        <f>E25</f>
        <v>Obchodní projekt Jihlava, spol.s r.o.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29</v>
      </c>
      <c r="D102" s="43"/>
      <c r="E102" s="43"/>
      <c r="F102" s="30" t="str">
        <f>IF(E22="","",E22)</f>
        <v>Vyplň údaj</v>
      </c>
      <c r="G102" s="43"/>
      <c r="H102" s="43"/>
      <c r="I102" s="35" t="s">
        <v>34</v>
      </c>
      <c r="J102" s="39" t="str">
        <f>E28</f>
        <v xml:space="preserve"> </v>
      </c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9"/>
      <c r="B104" s="190"/>
      <c r="C104" s="191" t="s">
        <v>200</v>
      </c>
      <c r="D104" s="192" t="s">
        <v>57</v>
      </c>
      <c r="E104" s="192" t="s">
        <v>53</v>
      </c>
      <c r="F104" s="192" t="s">
        <v>54</v>
      </c>
      <c r="G104" s="192" t="s">
        <v>201</v>
      </c>
      <c r="H104" s="192" t="s">
        <v>202</v>
      </c>
      <c r="I104" s="192" t="s">
        <v>203</v>
      </c>
      <c r="J104" s="192" t="s">
        <v>164</v>
      </c>
      <c r="K104" s="193" t="s">
        <v>204</v>
      </c>
      <c r="L104" s="194"/>
      <c r="M104" s="95" t="s">
        <v>19</v>
      </c>
      <c r="N104" s="96" t="s">
        <v>42</v>
      </c>
      <c r="O104" s="96" t="s">
        <v>205</v>
      </c>
      <c r="P104" s="96" t="s">
        <v>206</v>
      </c>
      <c r="Q104" s="96" t="s">
        <v>207</v>
      </c>
      <c r="R104" s="96" t="s">
        <v>208</v>
      </c>
      <c r="S104" s="96" t="s">
        <v>209</v>
      </c>
      <c r="T104" s="97" t="s">
        <v>210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1"/>
      <c r="B105" s="42"/>
      <c r="C105" s="102" t="s">
        <v>211</v>
      </c>
      <c r="D105" s="43"/>
      <c r="E105" s="43"/>
      <c r="F105" s="43"/>
      <c r="G105" s="43"/>
      <c r="H105" s="43"/>
      <c r="I105" s="43"/>
      <c r="J105" s="195">
        <f>BK105</f>
        <v>0</v>
      </c>
      <c r="K105" s="43"/>
      <c r="L105" s="47"/>
      <c r="M105" s="98"/>
      <c r="N105" s="196"/>
      <c r="O105" s="99"/>
      <c r="P105" s="197">
        <f>P106</f>
        <v>0</v>
      </c>
      <c r="Q105" s="99"/>
      <c r="R105" s="197">
        <f>R106</f>
        <v>0.047280000000000003</v>
      </c>
      <c r="S105" s="99"/>
      <c r="T105" s="198">
        <f>T106</f>
        <v>1.1000000000000001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71</v>
      </c>
      <c r="AU105" s="20" t="s">
        <v>165</v>
      </c>
      <c r="BK105" s="199">
        <f>BK106</f>
        <v>0</v>
      </c>
    </row>
    <row r="106" s="12" customFormat="1" ht="25.92" customHeight="1">
      <c r="A106" s="12"/>
      <c r="B106" s="200"/>
      <c r="C106" s="201"/>
      <c r="D106" s="202" t="s">
        <v>71</v>
      </c>
      <c r="E106" s="203" t="s">
        <v>4367</v>
      </c>
      <c r="F106" s="203" t="s">
        <v>4368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P107+P128+P138+P147+P153+P161+P169+P172+P184+P200+P251+P260+P265</f>
        <v>0</v>
      </c>
      <c r="Q106" s="208"/>
      <c r="R106" s="209">
        <f>R107+R128+R138+R147+R153+R161+R169+R172+R184+R200+R251+R260+R265</f>
        <v>0.047280000000000003</v>
      </c>
      <c r="S106" s="208"/>
      <c r="T106" s="210">
        <f>T107+T128+T138+T147+T153+T161+T169+T172+T184+T200+T251+T260+T265</f>
        <v>1.1000000000000001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81</v>
      </c>
      <c r="AT106" s="212" t="s">
        <v>71</v>
      </c>
      <c r="AU106" s="212" t="s">
        <v>72</v>
      </c>
      <c r="AY106" s="211" t="s">
        <v>214</v>
      </c>
      <c r="BK106" s="213">
        <f>BK107+BK128+BK138+BK147+BK153+BK161+BK169+BK172+BK184+BK200+BK251+BK260+BK265</f>
        <v>0</v>
      </c>
    </row>
    <row r="107" s="12" customFormat="1" ht="22.8" customHeight="1">
      <c r="A107" s="12"/>
      <c r="B107" s="200"/>
      <c r="C107" s="201"/>
      <c r="D107" s="202" t="s">
        <v>71</v>
      </c>
      <c r="E107" s="214" t="s">
        <v>4369</v>
      </c>
      <c r="F107" s="214" t="s">
        <v>4370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SUM(P108:P127)</f>
        <v>0</v>
      </c>
      <c r="Q107" s="208"/>
      <c r="R107" s="209">
        <f>SUM(R108:R127)</f>
        <v>0</v>
      </c>
      <c r="S107" s="208"/>
      <c r="T107" s="210">
        <f>SUM(T108:T127)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81</v>
      </c>
      <c r="AT107" s="212" t="s">
        <v>71</v>
      </c>
      <c r="AU107" s="212" t="s">
        <v>79</v>
      </c>
      <c r="AY107" s="211" t="s">
        <v>214</v>
      </c>
      <c r="BK107" s="213">
        <f>SUM(BK108:BK127)</f>
        <v>0</v>
      </c>
    </row>
    <row r="108" s="2" customFormat="1" ht="16.5" customHeight="1">
      <c r="A108" s="41"/>
      <c r="B108" s="42"/>
      <c r="C108" s="216" t="s">
        <v>79</v>
      </c>
      <c r="D108" s="216" t="s">
        <v>216</v>
      </c>
      <c r="E108" s="217" t="s">
        <v>4371</v>
      </c>
      <c r="F108" s="218" t="s">
        <v>4372</v>
      </c>
      <c r="G108" s="219" t="s">
        <v>258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338</v>
      </c>
      <c r="AT108" s="227" t="s">
        <v>216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338</v>
      </c>
      <c r="BM108" s="227" t="s">
        <v>4373</v>
      </c>
    </row>
    <row r="109" s="13" customFormat="1">
      <c r="A109" s="13"/>
      <c r="B109" s="234"/>
      <c r="C109" s="235"/>
      <c r="D109" s="236" t="s">
        <v>225</v>
      </c>
      <c r="E109" s="237" t="s">
        <v>19</v>
      </c>
      <c r="F109" s="238" t="s">
        <v>4054</v>
      </c>
      <c r="G109" s="235"/>
      <c r="H109" s="239">
        <v>1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225</v>
      </c>
      <c r="AU109" s="245" t="s">
        <v>81</v>
      </c>
      <c r="AV109" s="13" t="s">
        <v>81</v>
      </c>
      <c r="AW109" s="13" t="s">
        <v>33</v>
      </c>
      <c r="AX109" s="13" t="s">
        <v>79</v>
      </c>
      <c r="AY109" s="245" t="s">
        <v>214</v>
      </c>
    </row>
    <row r="110" s="2" customFormat="1" ht="33" customHeight="1">
      <c r="A110" s="41"/>
      <c r="B110" s="42"/>
      <c r="C110" s="278" t="s">
        <v>81</v>
      </c>
      <c r="D110" s="278" t="s">
        <v>300</v>
      </c>
      <c r="E110" s="279" t="s">
        <v>4374</v>
      </c>
      <c r="F110" s="280" t="s">
        <v>4375</v>
      </c>
      <c r="G110" s="281" t="s">
        <v>258</v>
      </c>
      <c r="H110" s="282">
        <v>1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461</v>
      </c>
      <c r="AT110" s="227" t="s">
        <v>300</v>
      </c>
      <c r="AU110" s="227" t="s">
        <v>81</v>
      </c>
      <c r="AY110" s="20" t="s">
        <v>214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338</v>
      </c>
      <c r="BM110" s="227" t="s">
        <v>4376</v>
      </c>
    </row>
    <row r="111" s="13" customFormat="1">
      <c r="A111" s="13"/>
      <c r="B111" s="234"/>
      <c r="C111" s="235"/>
      <c r="D111" s="236" t="s">
        <v>225</v>
      </c>
      <c r="E111" s="237" t="s">
        <v>19</v>
      </c>
      <c r="F111" s="238" t="s">
        <v>4054</v>
      </c>
      <c r="G111" s="235"/>
      <c r="H111" s="239">
        <v>1</v>
      </c>
      <c r="I111" s="240"/>
      <c r="J111" s="235"/>
      <c r="K111" s="235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225</v>
      </c>
      <c r="AU111" s="245" t="s">
        <v>81</v>
      </c>
      <c r="AV111" s="13" t="s">
        <v>81</v>
      </c>
      <c r="AW111" s="13" t="s">
        <v>33</v>
      </c>
      <c r="AX111" s="13" t="s">
        <v>79</v>
      </c>
      <c r="AY111" s="245" t="s">
        <v>214</v>
      </c>
    </row>
    <row r="112" s="2" customFormat="1" ht="16.5" customHeight="1">
      <c r="A112" s="41"/>
      <c r="B112" s="42"/>
      <c r="C112" s="278" t="s">
        <v>104</v>
      </c>
      <c r="D112" s="278" t="s">
        <v>300</v>
      </c>
      <c r="E112" s="279" t="s">
        <v>4377</v>
      </c>
      <c r="F112" s="280" t="s">
        <v>4378</v>
      </c>
      <c r="G112" s="281" t="s">
        <v>258</v>
      </c>
      <c r="H112" s="282">
        <v>1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461</v>
      </c>
      <c r="AT112" s="227" t="s">
        <v>300</v>
      </c>
      <c r="AU112" s="227" t="s">
        <v>81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338</v>
      </c>
      <c r="BM112" s="227" t="s">
        <v>4379</v>
      </c>
    </row>
    <row r="113" s="13" customFormat="1">
      <c r="A113" s="13"/>
      <c r="B113" s="234"/>
      <c r="C113" s="235"/>
      <c r="D113" s="236" t="s">
        <v>225</v>
      </c>
      <c r="E113" s="237" t="s">
        <v>19</v>
      </c>
      <c r="F113" s="238" t="s">
        <v>4054</v>
      </c>
      <c r="G113" s="235"/>
      <c r="H113" s="239">
        <v>1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225</v>
      </c>
      <c r="AU113" s="245" t="s">
        <v>81</v>
      </c>
      <c r="AV113" s="13" t="s">
        <v>81</v>
      </c>
      <c r="AW113" s="13" t="s">
        <v>33</v>
      </c>
      <c r="AX113" s="13" t="s">
        <v>79</v>
      </c>
      <c r="AY113" s="245" t="s">
        <v>214</v>
      </c>
    </row>
    <row r="114" s="2" customFormat="1" ht="16.5" customHeight="1">
      <c r="A114" s="41"/>
      <c r="B114" s="42"/>
      <c r="C114" s="278" t="s">
        <v>221</v>
      </c>
      <c r="D114" s="278" t="s">
        <v>300</v>
      </c>
      <c r="E114" s="279" t="s">
        <v>4380</v>
      </c>
      <c r="F114" s="280" t="s">
        <v>4381</v>
      </c>
      <c r="G114" s="281" t="s">
        <v>258</v>
      </c>
      <c r="H114" s="282">
        <v>1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461</v>
      </c>
      <c r="AT114" s="227" t="s">
        <v>300</v>
      </c>
      <c r="AU114" s="227" t="s">
        <v>81</v>
      </c>
      <c r="AY114" s="20" t="s">
        <v>214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338</v>
      </c>
      <c r="BM114" s="227" t="s">
        <v>4382</v>
      </c>
    </row>
    <row r="115" s="13" customFormat="1">
      <c r="A115" s="13"/>
      <c r="B115" s="234"/>
      <c r="C115" s="235"/>
      <c r="D115" s="236" t="s">
        <v>225</v>
      </c>
      <c r="E115" s="237" t="s">
        <v>19</v>
      </c>
      <c r="F115" s="238" t="s">
        <v>4054</v>
      </c>
      <c r="G115" s="235"/>
      <c r="H115" s="239">
        <v>1</v>
      </c>
      <c r="I115" s="240"/>
      <c r="J115" s="235"/>
      <c r="K115" s="235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225</v>
      </c>
      <c r="AU115" s="245" t="s">
        <v>81</v>
      </c>
      <c r="AV115" s="13" t="s">
        <v>81</v>
      </c>
      <c r="AW115" s="13" t="s">
        <v>33</v>
      </c>
      <c r="AX115" s="13" t="s">
        <v>79</v>
      </c>
      <c r="AY115" s="245" t="s">
        <v>214</v>
      </c>
    </row>
    <row r="116" s="2" customFormat="1" ht="16.5" customHeight="1">
      <c r="A116" s="41"/>
      <c r="B116" s="42"/>
      <c r="C116" s="278" t="s">
        <v>247</v>
      </c>
      <c r="D116" s="278" t="s">
        <v>300</v>
      </c>
      <c r="E116" s="279" t="s">
        <v>4383</v>
      </c>
      <c r="F116" s="280" t="s">
        <v>4384</v>
      </c>
      <c r="G116" s="281" t="s">
        <v>258</v>
      </c>
      <c r="H116" s="282">
        <v>1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461</v>
      </c>
      <c r="AT116" s="227" t="s">
        <v>300</v>
      </c>
      <c r="AU116" s="227" t="s">
        <v>81</v>
      </c>
      <c r="AY116" s="20" t="s">
        <v>214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338</v>
      </c>
      <c r="BM116" s="227" t="s">
        <v>4385</v>
      </c>
    </row>
    <row r="117" s="13" customFormat="1">
      <c r="A117" s="13"/>
      <c r="B117" s="234"/>
      <c r="C117" s="235"/>
      <c r="D117" s="236" t="s">
        <v>225</v>
      </c>
      <c r="E117" s="237" t="s">
        <v>19</v>
      </c>
      <c r="F117" s="238" t="s">
        <v>4054</v>
      </c>
      <c r="G117" s="235"/>
      <c r="H117" s="239">
        <v>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225</v>
      </c>
      <c r="AU117" s="245" t="s">
        <v>81</v>
      </c>
      <c r="AV117" s="13" t="s">
        <v>81</v>
      </c>
      <c r="AW117" s="13" t="s">
        <v>33</v>
      </c>
      <c r="AX117" s="13" t="s">
        <v>79</v>
      </c>
      <c r="AY117" s="245" t="s">
        <v>214</v>
      </c>
    </row>
    <row r="118" s="2" customFormat="1" ht="16.5" customHeight="1">
      <c r="A118" s="41"/>
      <c r="B118" s="42"/>
      <c r="C118" s="216" t="s">
        <v>255</v>
      </c>
      <c r="D118" s="216" t="s">
        <v>216</v>
      </c>
      <c r="E118" s="217" t="s">
        <v>4386</v>
      </c>
      <c r="F118" s="218" t="s">
        <v>4387</v>
      </c>
      <c r="G118" s="219" t="s">
        <v>258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338</v>
      </c>
      <c r="AT118" s="227" t="s">
        <v>216</v>
      </c>
      <c r="AU118" s="227" t="s">
        <v>81</v>
      </c>
      <c r="AY118" s="20" t="s">
        <v>214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338</v>
      </c>
      <c r="BM118" s="227" t="s">
        <v>4388</v>
      </c>
    </row>
    <row r="119" s="2" customFormat="1" ht="16.5" customHeight="1">
      <c r="A119" s="41"/>
      <c r="B119" s="42"/>
      <c r="C119" s="278" t="s">
        <v>261</v>
      </c>
      <c r="D119" s="278" t="s">
        <v>300</v>
      </c>
      <c r="E119" s="279" t="s">
        <v>4389</v>
      </c>
      <c r="F119" s="280" t="s">
        <v>4390</v>
      </c>
      <c r="G119" s="281" t="s">
        <v>258</v>
      </c>
      <c r="H119" s="282">
        <v>2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461</v>
      </c>
      <c r="AT119" s="227" t="s">
        <v>300</v>
      </c>
      <c r="AU119" s="227" t="s">
        <v>81</v>
      </c>
      <c r="AY119" s="20" t="s">
        <v>214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338</v>
      </c>
      <c r="BM119" s="227" t="s">
        <v>4391</v>
      </c>
    </row>
    <row r="120" s="13" customFormat="1">
      <c r="A120" s="13"/>
      <c r="B120" s="234"/>
      <c r="C120" s="235"/>
      <c r="D120" s="236" t="s">
        <v>225</v>
      </c>
      <c r="E120" s="237" t="s">
        <v>19</v>
      </c>
      <c r="F120" s="238" t="s">
        <v>4392</v>
      </c>
      <c r="G120" s="235"/>
      <c r="H120" s="239">
        <v>2</v>
      </c>
      <c r="I120" s="240"/>
      <c r="J120" s="235"/>
      <c r="K120" s="235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225</v>
      </c>
      <c r="AU120" s="245" t="s">
        <v>81</v>
      </c>
      <c r="AV120" s="13" t="s">
        <v>81</v>
      </c>
      <c r="AW120" s="13" t="s">
        <v>33</v>
      </c>
      <c r="AX120" s="13" t="s">
        <v>79</v>
      </c>
      <c r="AY120" s="245" t="s">
        <v>214</v>
      </c>
    </row>
    <row r="121" s="2" customFormat="1" ht="16.5" customHeight="1">
      <c r="A121" s="41"/>
      <c r="B121" s="42"/>
      <c r="C121" s="216" t="s">
        <v>266</v>
      </c>
      <c r="D121" s="216" t="s">
        <v>216</v>
      </c>
      <c r="E121" s="217" t="s">
        <v>4393</v>
      </c>
      <c r="F121" s="218" t="s">
        <v>4394</v>
      </c>
      <c r="G121" s="219" t="s">
        <v>258</v>
      </c>
      <c r="H121" s="220">
        <v>3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338</v>
      </c>
      <c r="AT121" s="227" t="s">
        <v>216</v>
      </c>
      <c r="AU121" s="227" t="s">
        <v>81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338</v>
      </c>
      <c r="BM121" s="227" t="s">
        <v>4395</v>
      </c>
    </row>
    <row r="122" s="2" customFormat="1" ht="16.5" customHeight="1">
      <c r="A122" s="41"/>
      <c r="B122" s="42"/>
      <c r="C122" s="278" t="s">
        <v>271</v>
      </c>
      <c r="D122" s="278" t="s">
        <v>300</v>
      </c>
      <c r="E122" s="279" t="s">
        <v>4396</v>
      </c>
      <c r="F122" s="280" t="s">
        <v>4397</v>
      </c>
      <c r="G122" s="281" t="s">
        <v>258</v>
      </c>
      <c r="H122" s="282">
        <v>1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461</v>
      </c>
      <c r="AT122" s="227" t="s">
        <v>300</v>
      </c>
      <c r="AU122" s="227" t="s">
        <v>81</v>
      </c>
      <c r="AY122" s="20" t="s">
        <v>214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338</v>
      </c>
      <c r="BM122" s="227" t="s">
        <v>4398</v>
      </c>
    </row>
    <row r="123" s="13" customFormat="1">
      <c r="A123" s="13"/>
      <c r="B123" s="234"/>
      <c r="C123" s="235"/>
      <c r="D123" s="236" t="s">
        <v>225</v>
      </c>
      <c r="E123" s="237" t="s">
        <v>19</v>
      </c>
      <c r="F123" s="238" t="s">
        <v>4163</v>
      </c>
      <c r="G123" s="235"/>
      <c r="H123" s="239">
        <v>1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225</v>
      </c>
      <c r="AU123" s="245" t="s">
        <v>81</v>
      </c>
      <c r="AV123" s="13" t="s">
        <v>81</v>
      </c>
      <c r="AW123" s="13" t="s">
        <v>33</v>
      </c>
      <c r="AX123" s="13" t="s">
        <v>79</v>
      </c>
      <c r="AY123" s="245" t="s">
        <v>214</v>
      </c>
    </row>
    <row r="124" s="2" customFormat="1" ht="16.5" customHeight="1">
      <c r="A124" s="41"/>
      <c r="B124" s="42"/>
      <c r="C124" s="278" t="s">
        <v>279</v>
      </c>
      <c r="D124" s="278" t="s">
        <v>300</v>
      </c>
      <c r="E124" s="279" t="s">
        <v>4399</v>
      </c>
      <c r="F124" s="280" t="s">
        <v>4400</v>
      </c>
      <c r="G124" s="281" t="s">
        <v>258</v>
      </c>
      <c r="H124" s="282">
        <v>1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461</v>
      </c>
      <c r="AT124" s="227" t="s">
        <v>300</v>
      </c>
      <c r="AU124" s="227" t="s">
        <v>81</v>
      </c>
      <c r="AY124" s="20" t="s">
        <v>214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338</v>
      </c>
      <c r="BM124" s="227" t="s">
        <v>4401</v>
      </c>
    </row>
    <row r="125" s="2" customFormat="1" ht="16.5" customHeight="1">
      <c r="A125" s="41"/>
      <c r="B125" s="42"/>
      <c r="C125" s="278" t="s">
        <v>299</v>
      </c>
      <c r="D125" s="278" t="s">
        <v>300</v>
      </c>
      <c r="E125" s="279" t="s">
        <v>4402</v>
      </c>
      <c r="F125" s="280" t="s">
        <v>4403</v>
      </c>
      <c r="G125" s="281" t="s">
        <v>258</v>
      </c>
      <c r="H125" s="282">
        <v>1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461</v>
      </c>
      <c r="AT125" s="227" t="s">
        <v>300</v>
      </c>
      <c r="AU125" s="227" t="s">
        <v>81</v>
      </c>
      <c r="AY125" s="20" t="s">
        <v>214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338</v>
      </c>
      <c r="BM125" s="227" t="s">
        <v>4404</v>
      </c>
    </row>
    <row r="126" s="2" customFormat="1" ht="16.5" customHeight="1">
      <c r="A126" s="41"/>
      <c r="B126" s="42"/>
      <c r="C126" s="216" t="s">
        <v>305</v>
      </c>
      <c r="D126" s="216" t="s">
        <v>216</v>
      </c>
      <c r="E126" s="217" t="s">
        <v>4405</v>
      </c>
      <c r="F126" s="218" t="s">
        <v>4406</v>
      </c>
      <c r="G126" s="219" t="s">
        <v>258</v>
      </c>
      <c r="H126" s="220">
        <v>1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338</v>
      </c>
      <c r="AT126" s="227" t="s">
        <v>216</v>
      </c>
      <c r="AU126" s="227" t="s">
        <v>81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338</v>
      </c>
      <c r="BM126" s="227" t="s">
        <v>4407</v>
      </c>
    </row>
    <row r="127" s="2" customFormat="1" ht="16.5" customHeight="1">
      <c r="A127" s="41"/>
      <c r="B127" s="42"/>
      <c r="C127" s="278" t="s">
        <v>319</v>
      </c>
      <c r="D127" s="278" t="s">
        <v>300</v>
      </c>
      <c r="E127" s="279" t="s">
        <v>4408</v>
      </c>
      <c r="F127" s="280" t="s">
        <v>4409</v>
      </c>
      <c r="G127" s="281" t="s">
        <v>258</v>
      </c>
      <c r="H127" s="282">
        <v>1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461</v>
      </c>
      <c r="AT127" s="227" t="s">
        <v>300</v>
      </c>
      <c r="AU127" s="227" t="s">
        <v>81</v>
      </c>
      <c r="AY127" s="20" t="s">
        <v>214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338</v>
      </c>
      <c r="BM127" s="227" t="s">
        <v>4410</v>
      </c>
    </row>
    <row r="128" s="12" customFormat="1" ht="22.8" customHeight="1">
      <c r="A128" s="12"/>
      <c r="B128" s="200"/>
      <c r="C128" s="201"/>
      <c r="D128" s="202" t="s">
        <v>71</v>
      </c>
      <c r="E128" s="214" t="s">
        <v>4411</v>
      </c>
      <c r="F128" s="214" t="s">
        <v>4412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SUM(P129:P137)</f>
        <v>0</v>
      </c>
      <c r="Q128" s="208"/>
      <c r="R128" s="209">
        <f>SUM(R129:R137)</f>
        <v>0</v>
      </c>
      <c r="S128" s="208"/>
      <c r="T128" s="210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71</v>
      </c>
      <c r="AU128" s="212" t="s">
        <v>79</v>
      </c>
      <c r="AY128" s="211" t="s">
        <v>214</v>
      </c>
      <c r="BK128" s="213">
        <f>SUM(BK129:BK137)</f>
        <v>0</v>
      </c>
    </row>
    <row r="129" s="2" customFormat="1" ht="16.5" customHeight="1">
      <c r="A129" s="41"/>
      <c r="B129" s="42"/>
      <c r="C129" s="216" t="s">
        <v>324</v>
      </c>
      <c r="D129" s="216" t="s">
        <v>216</v>
      </c>
      <c r="E129" s="217" t="s">
        <v>4413</v>
      </c>
      <c r="F129" s="218" t="s">
        <v>4414</v>
      </c>
      <c r="G129" s="219" t="s">
        <v>258</v>
      </c>
      <c r="H129" s="220">
        <v>200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338</v>
      </c>
      <c r="AT129" s="227" t="s">
        <v>216</v>
      </c>
      <c r="AU129" s="227" t="s">
        <v>81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338</v>
      </c>
      <c r="BM129" s="227" t="s">
        <v>4415</v>
      </c>
    </row>
    <row r="130" s="2" customFormat="1" ht="16.5" customHeight="1">
      <c r="A130" s="41"/>
      <c r="B130" s="42"/>
      <c r="C130" s="278" t="s">
        <v>8</v>
      </c>
      <c r="D130" s="278" t="s">
        <v>300</v>
      </c>
      <c r="E130" s="279" t="s">
        <v>4416</v>
      </c>
      <c r="F130" s="280" t="s">
        <v>4417</v>
      </c>
      <c r="G130" s="281" t="s">
        <v>258</v>
      </c>
      <c r="H130" s="282">
        <v>181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461</v>
      </c>
      <c r="AT130" s="227" t="s">
        <v>300</v>
      </c>
      <c r="AU130" s="227" t="s">
        <v>81</v>
      </c>
      <c r="AY130" s="20" t="s">
        <v>214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338</v>
      </c>
      <c r="BM130" s="227" t="s">
        <v>4418</v>
      </c>
    </row>
    <row r="131" s="2" customFormat="1" ht="16.5" customHeight="1">
      <c r="A131" s="41"/>
      <c r="B131" s="42"/>
      <c r="C131" s="278" t="s">
        <v>338</v>
      </c>
      <c r="D131" s="278" t="s">
        <v>300</v>
      </c>
      <c r="E131" s="279" t="s">
        <v>4419</v>
      </c>
      <c r="F131" s="280" t="s">
        <v>4420</v>
      </c>
      <c r="G131" s="281" t="s">
        <v>258</v>
      </c>
      <c r="H131" s="282">
        <v>15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461</v>
      </c>
      <c r="AT131" s="227" t="s">
        <v>300</v>
      </c>
      <c r="AU131" s="227" t="s">
        <v>81</v>
      </c>
      <c r="AY131" s="20" t="s">
        <v>214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338</v>
      </c>
      <c r="BM131" s="227" t="s">
        <v>4421</v>
      </c>
    </row>
    <row r="132" s="13" customFormat="1">
      <c r="A132" s="13"/>
      <c r="B132" s="234"/>
      <c r="C132" s="235"/>
      <c r="D132" s="236" t="s">
        <v>225</v>
      </c>
      <c r="E132" s="237" t="s">
        <v>19</v>
      </c>
      <c r="F132" s="238" t="s">
        <v>4257</v>
      </c>
      <c r="G132" s="235"/>
      <c r="H132" s="239">
        <v>15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225</v>
      </c>
      <c r="AU132" s="245" t="s">
        <v>81</v>
      </c>
      <c r="AV132" s="13" t="s">
        <v>81</v>
      </c>
      <c r="AW132" s="13" t="s">
        <v>33</v>
      </c>
      <c r="AX132" s="13" t="s">
        <v>79</v>
      </c>
      <c r="AY132" s="245" t="s">
        <v>214</v>
      </c>
    </row>
    <row r="133" s="2" customFormat="1" ht="16.5" customHeight="1">
      <c r="A133" s="41"/>
      <c r="B133" s="42"/>
      <c r="C133" s="278" t="s">
        <v>345</v>
      </c>
      <c r="D133" s="278" t="s">
        <v>300</v>
      </c>
      <c r="E133" s="279" t="s">
        <v>4422</v>
      </c>
      <c r="F133" s="280" t="s">
        <v>4423</v>
      </c>
      <c r="G133" s="281" t="s">
        <v>258</v>
      </c>
      <c r="H133" s="282">
        <v>4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461</v>
      </c>
      <c r="AT133" s="227" t="s">
        <v>300</v>
      </c>
      <c r="AU133" s="227" t="s">
        <v>81</v>
      </c>
      <c r="AY133" s="20" t="s">
        <v>214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338</v>
      </c>
      <c r="BM133" s="227" t="s">
        <v>4424</v>
      </c>
    </row>
    <row r="134" s="13" customFormat="1">
      <c r="A134" s="13"/>
      <c r="B134" s="234"/>
      <c r="C134" s="235"/>
      <c r="D134" s="236" t="s">
        <v>225</v>
      </c>
      <c r="E134" s="237" t="s">
        <v>19</v>
      </c>
      <c r="F134" s="238" t="s">
        <v>4425</v>
      </c>
      <c r="G134" s="235"/>
      <c r="H134" s="239">
        <v>4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225</v>
      </c>
      <c r="AU134" s="245" t="s">
        <v>81</v>
      </c>
      <c r="AV134" s="13" t="s">
        <v>81</v>
      </c>
      <c r="AW134" s="13" t="s">
        <v>33</v>
      </c>
      <c r="AX134" s="13" t="s">
        <v>79</v>
      </c>
      <c r="AY134" s="245" t="s">
        <v>214</v>
      </c>
    </row>
    <row r="135" s="2" customFormat="1" ht="16.5" customHeight="1">
      <c r="A135" s="41"/>
      <c r="B135" s="42"/>
      <c r="C135" s="216" t="s">
        <v>352</v>
      </c>
      <c r="D135" s="216" t="s">
        <v>216</v>
      </c>
      <c r="E135" s="217" t="s">
        <v>4426</v>
      </c>
      <c r="F135" s="218" t="s">
        <v>4427</v>
      </c>
      <c r="G135" s="219" t="s">
        <v>258</v>
      </c>
      <c r="H135" s="220">
        <v>4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338</v>
      </c>
      <c r="AT135" s="227" t="s">
        <v>216</v>
      </c>
      <c r="AU135" s="227" t="s">
        <v>81</v>
      </c>
      <c r="AY135" s="20" t="s">
        <v>214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338</v>
      </c>
      <c r="BM135" s="227" t="s">
        <v>4428</v>
      </c>
    </row>
    <row r="136" s="2" customFormat="1" ht="16.5" customHeight="1">
      <c r="A136" s="41"/>
      <c r="B136" s="42"/>
      <c r="C136" s="278" t="s">
        <v>366</v>
      </c>
      <c r="D136" s="278" t="s">
        <v>300</v>
      </c>
      <c r="E136" s="279" t="s">
        <v>4429</v>
      </c>
      <c r="F136" s="280" t="s">
        <v>4430</v>
      </c>
      <c r="G136" s="281" t="s">
        <v>258</v>
      </c>
      <c r="H136" s="282">
        <v>4</v>
      </c>
      <c r="I136" s="283"/>
      <c r="J136" s="284">
        <f>ROUND(I136*H136,2)</f>
        <v>0</v>
      </c>
      <c r="K136" s="280" t="s">
        <v>19</v>
      </c>
      <c r="L136" s="285"/>
      <c r="M136" s="286" t="s">
        <v>19</v>
      </c>
      <c r="N136" s="287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461</v>
      </c>
      <c r="AT136" s="227" t="s">
        <v>300</v>
      </c>
      <c r="AU136" s="227" t="s">
        <v>81</v>
      </c>
      <c r="AY136" s="20" t="s">
        <v>214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338</v>
      </c>
      <c r="BM136" s="227" t="s">
        <v>4431</v>
      </c>
    </row>
    <row r="137" s="13" customFormat="1">
      <c r="A137" s="13"/>
      <c r="B137" s="234"/>
      <c r="C137" s="235"/>
      <c r="D137" s="236" t="s">
        <v>225</v>
      </c>
      <c r="E137" s="237" t="s">
        <v>19</v>
      </c>
      <c r="F137" s="238" t="s">
        <v>4432</v>
      </c>
      <c r="G137" s="235"/>
      <c r="H137" s="239">
        <v>4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225</v>
      </c>
      <c r="AU137" s="245" t="s">
        <v>81</v>
      </c>
      <c r="AV137" s="13" t="s">
        <v>81</v>
      </c>
      <c r="AW137" s="13" t="s">
        <v>33</v>
      </c>
      <c r="AX137" s="13" t="s">
        <v>79</v>
      </c>
      <c r="AY137" s="245" t="s">
        <v>214</v>
      </c>
    </row>
    <row r="138" s="12" customFormat="1" ht="22.8" customHeight="1">
      <c r="A138" s="12"/>
      <c r="B138" s="200"/>
      <c r="C138" s="201"/>
      <c r="D138" s="202" t="s">
        <v>71</v>
      </c>
      <c r="E138" s="214" t="s">
        <v>4433</v>
      </c>
      <c r="F138" s="214" t="s">
        <v>4434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SUM(P139:P146)</f>
        <v>0</v>
      </c>
      <c r="Q138" s="208"/>
      <c r="R138" s="209">
        <f>SUM(R139:R146)</f>
        <v>0</v>
      </c>
      <c r="S138" s="208"/>
      <c r="T138" s="210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81</v>
      </c>
      <c r="AT138" s="212" t="s">
        <v>71</v>
      </c>
      <c r="AU138" s="212" t="s">
        <v>79</v>
      </c>
      <c r="AY138" s="211" t="s">
        <v>214</v>
      </c>
      <c r="BK138" s="213">
        <f>SUM(BK139:BK146)</f>
        <v>0</v>
      </c>
    </row>
    <row r="139" s="2" customFormat="1" ht="16.5" customHeight="1">
      <c r="A139" s="41"/>
      <c r="B139" s="42"/>
      <c r="C139" s="216" t="s">
        <v>373</v>
      </c>
      <c r="D139" s="216" t="s">
        <v>216</v>
      </c>
      <c r="E139" s="217" t="s">
        <v>4435</v>
      </c>
      <c r="F139" s="218" t="s">
        <v>4436</v>
      </c>
      <c r="G139" s="219" t="s">
        <v>258</v>
      </c>
      <c r="H139" s="220">
        <v>200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338</v>
      </c>
      <c r="AT139" s="227" t="s">
        <v>216</v>
      </c>
      <c r="AU139" s="227" t="s">
        <v>81</v>
      </c>
      <c r="AY139" s="20" t="s">
        <v>214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338</v>
      </c>
      <c r="BM139" s="227" t="s">
        <v>4437</v>
      </c>
    </row>
    <row r="140" s="2" customFormat="1" ht="16.5" customHeight="1">
      <c r="A140" s="41"/>
      <c r="B140" s="42"/>
      <c r="C140" s="278" t="s">
        <v>7</v>
      </c>
      <c r="D140" s="278" t="s">
        <v>300</v>
      </c>
      <c r="E140" s="279" t="s">
        <v>4438</v>
      </c>
      <c r="F140" s="280" t="s">
        <v>4439</v>
      </c>
      <c r="G140" s="281" t="s">
        <v>258</v>
      </c>
      <c r="H140" s="282">
        <v>200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461</v>
      </c>
      <c r="AT140" s="227" t="s">
        <v>300</v>
      </c>
      <c r="AU140" s="227" t="s">
        <v>81</v>
      </c>
      <c r="AY140" s="20" t="s">
        <v>214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79</v>
      </c>
      <c r="BK140" s="228">
        <f>ROUND(I140*H140,2)</f>
        <v>0</v>
      </c>
      <c r="BL140" s="20" t="s">
        <v>338</v>
      </c>
      <c r="BM140" s="227" t="s">
        <v>4440</v>
      </c>
    </row>
    <row r="141" s="2" customFormat="1" ht="16.5" customHeight="1">
      <c r="A141" s="41"/>
      <c r="B141" s="42"/>
      <c r="C141" s="216" t="s">
        <v>383</v>
      </c>
      <c r="D141" s="216" t="s">
        <v>216</v>
      </c>
      <c r="E141" s="217" t="s">
        <v>4441</v>
      </c>
      <c r="F141" s="218" t="s">
        <v>4442</v>
      </c>
      <c r="G141" s="219" t="s">
        <v>258</v>
      </c>
      <c r="H141" s="220">
        <v>104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338</v>
      </c>
      <c r="AT141" s="227" t="s">
        <v>216</v>
      </c>
      <c r="AU141" s="227" t="s">
        <v>81</v>
      </c>
      <c r="AY141" s="20" t="s">
        <v>214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79</v>
      </c>
      <c r="BK141" s="228">
        <f>ROUND(I141*H141,2)</f>
        <v>0</v>
      </c>
      <c r="BL141" s="20" t="s">
        <v>338</v>
      </c>
      <c r="BM141" s="227" t="s">
        <v>4443</v>
      </c>
    </row>
    <row r="142" s="2" customFormat="1" ht="16.5" customHeight="1">
      <c r="A142" s="41"/>
      <c r="B142" s="42"/>
      <c r="C142" s="278" t="s">
        <v>390</v>
      </c>
      <c r="D142" s="278" t="s">
        <v>300</v>
      </c>
      <c r="E142" s="279" t="s">
        <v>4444</v>
      </c>
      <c r="F142" s="280" t="s">
        <v>4445</v>
      </c>
      <c r="G142" s="281" t="s">
        <v>258</v>
      </c>
      <c r="H142" s="282">
        <v>104</v>
      </c>
      <c r="I142" s="283"/>
      <c r="J142" s="284">
        <f>ROUND(I142*H142,2)</f>
        <v>0</v>
      </c>
      <c r="K142" s="280" t="s">
        <v>19</v>
      </c>
      <c r="L142" s="285"/>
      <c r="M142" s="286" t="s">
        <v>19</v>
      </c>
      <c r="N142" s="287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461</v>
      </c>
      <c r="AT142" s="227" t="s">
        <v>300</v>
      </c>
      <c r="AU142" s="227" t="s">
        <v>81</v>
      </c>
      <c r="AY142" s="20" t="s">
        <v>214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79</v>
      </c>
      <c r="BK142" s="228">
        <f>ROUND(I142*H142,2)</f>
        <v>0</v>
      </c>
      <c r="BL142" s="20" t="s">
        <v>338</v>
      </c>
      <c r="BM142" s="227" t="s">
        <v>4446</v>
      </c>
    </row>
    <row r="143" s="2" customFormat="1" ht="16.5" customHeight="1">
      <c r="A143" s="41"/>
      <c r="B143" s="42"/>
      <c r="C143" s="216" t="s">
        <v>399</v>
      </c>
      <c r="D143" s="216" t="s">
        <v>216</v>
      </c>
      <c r="E143" s="217" t="s">
        <v>4447</v>
      </c>
      <c r="F143" s="218" t="s">
        <v>4448</v>
      </c>
      <c r="G143" s="219" t="s">
        <v>258</v>
      </c>
      <c r="H143" s="220">
        <v>4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338</v>
      </c>
      <c r="AT143" s="227" t="s">
        <v>216</v>
      </c>
      <c r="AU143" s="227" t="s">
        <v>81</v>
      </c>
      <c r="AY143" s="20" t="s">
        <v>214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338</v>
      </c>
      <c r="BM143" s="227" t="s">
        <v>4449</v>
      </c>
    </row>
    <row r="144" s="2" customFormat="1" ht="16.5" customHeight="1">
      <c r="A144" s="41"/>
      <c r="B144" s="42"/>
      <c r="C144" s="278" t="s">
        <v>406</v>
      </c>
      <c r="D144" s="278" t="s">
        <v>300</v>
      </c>
      <c r="E144" s="279" t="s">
        <v>4450</v>
      </c>
      <c r="F144" s="280" t="s">
        <v>4451</v>
      </c>
      <c r="G144" s="281" t="s">
        <v>258</v>
      </c>
      <c r="H144" s="282">
        <v>4</v>
      </c>
      <c r="I144" s="283"/>
      <c r="J144" s="284">
        <f>ROUND(I144*H144,2)</f>
        <v>0</v>
      </c>
      <c r="K144" s="280" t="s">
        <v>19</v>
      </c>
      <c r="L144" s="285"/>
      <c r="M144" s="286" t="s">
        <v>19</v>
      </c>
      <c r="N144" s="287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461</v>
      </c>
      <c r="AT144" s="227" t="s">
        <v>300</v>
      </c>
      <c r="AU144" s="227" t="s">
        <v>81</v>
      </c>
      <c r="AY144" s="20" t="s">
        <v>214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79</v>
      </c>
      <c r="BK144" s="228">
        <f>ROUND(I144*H144,2)</f>
        <v>0</v>
      </c>
      <c r="BL144" s="20" t="s">
        <v>338</v>
      </c>
      <c r="BM144" s="227" t="s">
        <v>4452</v>
      </c>
    </row>
    <row r="145" s="13" customFormat="1">
      <c r="A145" s="13"/>
      <c r="B145" s="234"/>
      <c r="C145" s="235"/>
      <c r="D145" s="236" t="s">
        <v>225</v>
      </c>
      <c r="E145" s="237" t="s">
        <v>19</v>
      </c>
      <c r="F145" s="238" t="s">
        <v>4432</v>
      </c>
      <c r="G145" s="235"/>
      <c r="H145" s="239">
        <v>4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225</v>
      </c>
      <c r="AU145" s="245" t="s">
        <v>81</v>
      </c>
      <c r="AV145" s="13" t="s">
        <v>81</v>
      </c>
      <c r="AW145" s="13" t="s">
        <v>33</v>
      </c>
      <c r="AX145" s="13" t="s">
        <v>79</v>
      </c>
      <c r="AY145" s="245" t="s">
        <v>214</v>
      </c>
    </row>
    <row r="146" s="2" customFormat="1" ht="16.5" customHeight="1">
      <c r="A146" s="41"/>
      <c r="B146" s="42"/>
      <c r="C146" s="216" t="s">
        <v>411</v>
      </c>
      <c r="D146" s="216" t="s">
        <v>216</v>
      </c>
      <c r="E146" s="217" t="s">
        <v>4453</v>
      </c>
      <c r="F146" s="218" t="s">
        <v>4454</v>
      </c>
      <c r="G146" s="219" t="s">
        <v>258</v>
      </c>
      <c r="H146" s="220">
        <v>242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338</v>
      </c>
      <c r="AT146" s="227" t="s">
        <v>216</v>
      </c>
      <c r="AU146" s="227" t="s">
        <v>81</v>
      </c>
      <c r="AY146" s="20" t="s">
        <v>214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79</v>
      </c>
      <c r="BK146" s="228">
        <f>ROUND(I146*H146,2)</f>
        <v>0</v>
      </c>
      <c r="BL146" s="20" t="s">
        <v>338</v>
      </c>
      <c r="BM146" s="227" t="s">
        <v>4455</v>
      </c>
    </row>
    <row r="147" s="12" customFormat="1" ht="22.8" customHeight="1">
      <c r="A147" s="12"/>
      <c r="B147" s="200"/>
      <c r="C147" s="201"/>
      <c r="D147" s="202" t="s">
        <v>71</v>
      </c>
      <c r="E147" s="214" t="s">
        <v>4456</v>
      </c>
      <c r="F147" s="214" t="s">
        <v>4457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SUM(P148:P152)</f>
        <v>0</v>
      </c>
      <c r="Q147" s="208"/>
      <c r="R147" s="209">
        <f>SUM(R148:R152)</f>
        <v>0.00072000000000000005</v>
      </c>
      <c r="S147" s="208"/>
      <c r="T147" s="210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81</v>
      </c>
      <c r="AT147" s="212" t="s">
        <v>71</v>
      </c>
      <c r="AU147" s="212" t="s">
        <v>79</v>
      </c>
      <c r="AY147" s="211" t="s">
        <v>214</v>
      </c>
      <c r="BK147" s="213">
        <f>SUM(BK148:BK152)</f>
        <v>0</v>
      </c>
    </row>
    <row r="148" s="2" customFormat="1" ht="16.5" customHeight="1">
      <c r="A148" s="41"/>
      <c r="B148" s="42"/>
      <c r="C148" s="216" t="s">
        <v>420</v>
      </c>
      <c r="D148" s="216" t="s">
        <v>216</v>
      </c>
      <c r="E148" s="217" t="s">
        <v>4458</v>
      </c>
      <c r="F148" s="218" t="s">
        <v>4459</v>
      </c>
      <c r="G148" s="219" t="s">
        <v>258</v>
      </c>
      <c r="H148" s="220">
        <v>24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338</v>
      </c>
      <c r="AT148" s="227" t="s">
        <v>216</v>
      </c>
      <c r="AU148" s="227" t="s">
        <v>81</v>
      </c>
      <c r="AY148" s="20" t="s">
        <v>214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79</v>
      </c>
      <c r="BK148" s="228">
        <f>ROUND(I148*H148,2)</f>
        <v>0</v>
      </c>
      <c r="BL148" s="20" t="s">
        <v>338</v>
      </c>
      <c r="BM148" s="227" t="s">
        <v>4460</v>
      </c>
    </row>
    <row r="149" s="2" customFormat="1" ht="16.5" customHeight="1">
      <c r="A149" s="41"/>
      <c r="B149" s="42"/>
      <c r="C149" s="278" t="s">
        <v>431</v>
      </c>
      <c r="D149" s="278" t="s">
        <v>300</v>
      </c>
      <c r="E149" s="279" t="s">
        <v>4461</v>
      </c>
      <c r="F149" s="280" t="s">
        <v>4462</v>
      </c>
      <c r="G149" s="281" t="s">
        <v>258</v>
      </c>
      <c r="H149" s="282">
        <v>24</v>
      </c>
      <c r="I149" s="283"/>
      <c r="J149" s="284">
        <f>ROUND(I149*H149,2)</f>
        <v>0</v>
      </c>
      <c r="K149" s="280" t="s">
        <v>19</v>
      </c>
      <c r="L149" s="285"/>
      <c r="M149" s="286" t="s">
        <v>19</v>
      </c>
      <c r="N149" s="287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461</v>
      </c>
      <c r="AT149" s="227" t="s">
        <v>300</v>
      </c>
      <c r="AU149" s="227" t="s">
        <v>81</v>
      </c>
      <c r="AY149" s="20" t="s">
        <v>214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79</v>
      </c>
      <c r="BK149" s="228">
        <f>ROUND(I149*H149,2)</f>
        <v>0</v>
      </c>
      <c r="BL149" s="20" t="s">
        <v>338</v>
      </c>
      <c r="BM149" s="227" t="s">
        <v>4463</v>
      </c>
    </row>
    <row r="150" s="13" customFormat="1">
      <c r="A150" s="13"/>
      <c r="B150" s="234"/>
      <c r="C150" s="235"/>
      <c r="D150" s="236" t="s">
        <v>225</v>
      </c>
      <c r="E150" s="237" t="s">
        <v>19</v>
      </c>
      <c r="F150" s="238" t="s">
        <v>4464</v>
      </c>
      <c r="G150" s="235"/>
      <c r="H150" s="239">
        <v>24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225</v>
      </c>
      <c r="AU150" s="245" t="s">
        <v>81</v>
      </c>
      <c r="AV150" s="13" t="s">
        <v>81</v>
      </c>
      <c r="AW150" s="13" t="s">
        <v>33</v>
      </c>
      <c r="AX150" s="13" t="s">
        <v>79</v>
      </c>
      <c r="AY150" s="245" t="s">
        <v>214</v>
      </c>
    </row>
    <row r="151" s="2" customFormat="1" ht="21.75" customHeight="1">
      <c r="A151" s="41"/>
      <c r="B151" s="42"/>
      <c r="C151" s="216" t="s">
        <v>436</v>
      </c>
      <c r="D151" s="216" t="s">
        <v>216</v>
      </c>
      <c r="E151" s="217" t="s">
        <v>2925</v>
      </c>
      <c r="F151" s="218" t="s">
        <v>2926</v>
      </c>
      <c r="G151" s="219" t="s">
        <v>258</v>
      </c>
      <c r="H151" s="220">
        <v>24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338</v>
      </c>
      <c r="AT151" s="227" t="s">
        <v>216</v>
      </c>
      <c r="AU151" s="227" t="s">
        <v>81</v>
      </c>
      <c r="AY151" s="20" t="s">
        <v>214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79</v>
      </c>
      <c r="BK151" s="228">
        <f>ROUND(I151*H151,2)</f>
        <v>0</v>
      </c>
      <c r="BL151" s="20" t="s">
        <v>338</v>
      </c>
      <c r="BM151" s="227" t="s">
        <v>4465</v>
      </c>
    </row>
    <row r="152" s="2" customFormat="1" ht="16.5" customHeight="1">
      <c r="A152" s="41"/>
      <c r="B152" s="42"/>
      <c r="C152" s="278" t="s">
        <v>443</v>
      </c>
      <c r="D152" s="278" t="s">
        <v>300</v>
      </c>
      <c r="E152" s="279" t="s">
        <v>4466</v>
      </c>
      <c r="F152" s="280" t="s">
        <v>4467</v>
      </c>
      <c r="G152" s="281" t="s">
        <v>258</v>
      </c>
      <c r="H152" s="282">
        <v>24</v>
      </c>
      <c r="I152" s="283"/>
      <c r="J152" s="284">
        <f>ROUND(I152*H152,2)</f>
        <v>0</v>
      </c>
      <c r="K152" s="280" t="s">
        <v>19</v>
      </c>
      <c r="L152" s="285"/>
      <c r="M152" s="286" t="s">
        <v>19</v>
      </c>
      <c r="N152" s="287" t="s">
        <v>43</v>
      </c>
      <c r="O152" s="87"/>
      <c r="P152" s="225">
        <f>O152*H152</f>
        <v>0</v>
      </c>
      <c r="Q152" s="225">
        <v>3.0000000000000001E-05</v>
      </c>
      <c r="R152" s="225">
        <f>Q152*H152</f>
        <v>0.00072000000000000005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461</v>
      </c>
      <c r="AT152" s="227" t="s">
        <v>300</v>
      </c>
      <c r="AU152" s="227" t="s">
        <v>81</v>
      </c>
      <c r="AY152" s="20" t="s">
        <v>214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79</v>
      </c>
      <c r="BK152" s="228">
        <f>ROUND(I152*H152,2)</f>
        <v>0</v>
      </c>
      <c r="BL152" s="20" t="s">
        <v>338</v>
      </c>
      <c r="BM152" s="227" t="s">
        <v>4468</v>
      </c>
    </row>
    <row r="153" s="12" customFormat="1" ht="22.8" customHeight="1">
      <c r="A153" s="12"/>
      <c r="B153" s="200"/>
      <c r="C153" s="201"/>
      <c r="D153" s="202" t="s">
        <v>71</v>
      </c>
      <c r="E153" s="214" t="s">
        <v>4469</v>
      </c>
      <c r="F153" s="214" t="s">
        <v>4470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SUM(P154:P160)</f>
        <v>0</v>
      </c>
      <c r="Q153" s="208"/>
      <c r="R153" s="209">
        <f>SUM(R154:R160)</f>
        <v>0</v>
      </c>
      <c r="S153" s="208"/>
      <c r="T153" s="210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81</v>
      </c>
      <c r="AT153" s="212" t="s">
        <v>71</v>
      </c>
      <c r="AU153" s="212" t="s">
        <v>79</v>
      </c>
      <c r="AY153" s="211" t="s">
        <v>214</v>
      </c>
      <c r="BK153" s="213">
        <f>SUM(BK154:BK160)</f>
        <v>0</v>
      </c>
    </row>
    <row r="154" s="2" customFormat="1" ht="16.5" customHeight="1">
      <c r="A154" s="41"/>
      <c r="B154" s="42"/>
      <c r="C154" s="216" t="s">
        <v>452</v>
      </c>
      <c r="D154" s="216" t="s">
        <v>216</v>
      </c>
      <c r="E154" s="217" t="s">
        <v>4471</v>
      </c>
      <c r="F154" s="218" t="s">
        <v>4472</v>
      </c>
      <c r="G154" s="219" t="s">
        <v>258</v>
      </c>
      <c r="H154" s="220">
        <v>7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338</v>
      </c>
      <c r="AT154" s="227" t="s">
        <v>216</v>
      </c>
      <c r="AU154" s="227" t="s">
        <v>81</v>
      </c>
      <c r="AY154" s="20" t="s">
        <v>214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79</v>
      </c>
      <c r="BK154" s="228">
        <f>ROUND(I154*H154,2)</f>
        <v>0</v>
      </c>
      <c r="BL154" s="20" t="s">
        <v>338</v>
      </c>
      <c r="BM154" s="227" t="s">
        <v>4473</v>
      </c>
    </row>
    <row r="155" s="2" customFormat="1" ht="24.15" customHeight="1">
      <c r="A155" s="41"/>
      <c r="B155" s="42"/>
      <c r="C155" s="278" t="s">
        <v>461</v>
      </c>
      <c r="D155" s="278" t="s">
        <v>300</v>
      </c>
      <c r="E155" s="279" t="s">
        <v>4474</v>
      </c>
      <c r="F155" s="280" t="s">
        <v>4475</v>
      </c>
      <c r="G155" s="281" t="s">
        <v>258</v>
      </c>
      <c r="H155" s="282">
        <v>1</v>
      </c>
      <c r="I155" s="283"/>
      <c r="J155" s="284">
        <f>ROUND(I155*H155,2)</f>
        <v>0</v>
      </c>
      <c r="K155" s="280" t="s">
        <v>19</v>
      </c>
      <c r="L155" s="285"/>
      <c r="M155" s="286" t="s">
        <v>19</v>
      </c>
      <c r="N155" s="287" t="s">
        <v>43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461</v>
      </c>
      <c r="AT155" s="227" t="s">
        <v>300</v>
      </c>
      <c r="AU155" s="227" t="s">
        <v>81</v>
      </c>
      <c r="AY155" s="20" t="s">
        <v>214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79</v>
      </c>
      <c r="BK155" s="228">
        <f>ROUND(I155*H155,2)</f>
        <v>0</v>
      </c>
      <c r="BL155" s="20" t="s">
        <v>338</v>
      </c>
      <c r="BM155" s="227" t="s">
        <v>4476</v>
      </c>
    </row>
    <row r="156" s="13" customFormat="1">
      <c r="A156" s="13"/>
      <c r="B156" s="234"/>
      <c r="C156" s="235"/>
      <c r="D156" s="236" t="s">
        <v>225</v>
      </c>
      <c r="E156" s="237" t="s">
        <v>19</v>
      </c>
      <c r="F156" s="238" t="s">
        <v>3892</v>
      </c>
      <c r="G156" s="235"/>
      <c r="H156" s="239">
        <v>1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225</v>
      </c>
      <c r="AU156" s="245" t="s">
        <v>81</v>
      </c>
      <c r="AV156" s="13" t="s">
        <v>81</v>
      </c>
      <c r="AW156" s="13" t="s">
        <v>33</v>
      </c>
      <c r="AX156" s="13" t="s">
        <v>79</v>
      </c>
      <c r="AY156" s="245" t="s">
        <v>214</v>
      </c>
    </row>
    <row r="157" s="2" customFormat="1" ht="16.5" customHeight="1">
      <c r="A157" s="41"/>
      <c r="B157" s="42"/>
      <c r="C157" s="278" t="s">
        <v>468</v>
      </c>
      <c r="D157" s="278" t="s">
        <v>300</v>
      </c>
      <c r="E157" s="279" t="s">
        <v>4477</v>
      </c>
      <c r="F157" s="280" t="s">
        <v>4478</v>
      </c>
      <c r="G157" s="281" t="s">
        <v>258</v>
      </c>
      <c r="H157" s="282">
        <v>4</v>
      </c>
      <c r="I157" s="283"/>
      <c r="J157" s="284">
        <f>ROUND(I157*H157,2)</f>
        <v>0</v>
      </c>
      <c r="K157" s="280" t="s">
        <v>19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461</v>
      </c>
      <c r="AT157" s="227" t="s">
        <v>300</v>
      </c>
      <c r="AU157" s="227" t="s">
        <v>81</v>
      </c>
      <c r="AY157" s="20" t="s">
        <v>214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79</v>
      </c>
      <c r="BK157" s="228">
        <f>ROUND(I157*H157,2)</f>
        <v>0</v>
      </c>
      <c r="BL157" s="20" t="s">
        <v>338</v>
      </c>
      <c r="BM157" s="227" t="s">
        <v>4479</v>
      </c>
    </row>
    <row r="158" s="13" customFormat="1">
      <c r="A158" s="13"/>
      <c r="B158" s="234"/>
      <c r="C158" s="235"/>
      <c r="D158" s="236" t="s">
        <v>225</v>
      </c>
      <c r="E158" s="237" t="s">
        <v>19</v>
      </c>
      <c r="F158" s="238" t="s">
        <v>4480</v>
      </c>
      <c r="G158" s="235"/>
      <c r="H158" s="239">
        <v>4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225</v>
      </c>
      <c r="AU158" s="245" t="s">
        <v>81</v>
      </c>
      <c r="AV158" s="13" t="s">
        <v>81</v>
      </c>
      <c r="AW158" s="13" t="s">
        <v>33</v>
      </c>
      <c r="AX158" s="13" t="s">
        <v>79</v>
      </c>
      <c r="AY158" s="245" t="s">
        <v>214</v>
      </c>
    </row>
    <row r="159" s="2" customFormat="1" ht="16.5" customHeight="1">
      <c r="A159" s="41"/>
      <c r="B159" s="42"/>
      <c r="C159" s="278" t="s">
        <v>475</v>
      </c>
      <c r="D159" s="278" t="s">
        <v>300</v>
      </c>
      <c r="E159" s="279" t="s">
        <v>4481</v>
      </c>
      <c r="F159" s="280" t="s">
        <v>4482</v>
      </c>
      <c r="G159" s="281" t="s">
        <v>258</v>
      </c>
      <c r="H159" s="282">
        <v>2</v>
      </c>
      <c r="I159" s="283"/>
      <c r="J159" s="284">
        <f>ROUND(I159*H159,2)</f>
        <v>0</v>
      </c>
      <c r="K159" s="280" t="s">
        <v>19</v>
      </c>
      <c r="L159" s="285"/>
      <c r="M159" s="286" t="s">
        <v>19</v>
      </c>
      <c r="N159" s="287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461</v>
      </c>
      <c r="AT159" s="227" t="s">
        <v>300</v>
      </c>
      <c r="AU159" s="227" t="s">
        <v>81</v>
      </c>
      <c r="AY159" s="20" t="s">
        <v>214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79</v>
      </c>
      <c r="BK159" s="228">
        <f>ROUND(I159*H159,2)</f>
        <v>0</v>
      </c>
      <c r="BL159" s="20" t="s">
        <v>338</v>
      </c>
      <c r="BM159" s="227" t="s">
        <v>4483</v>
      </c>
    </row>
    <row r="160" s="13" customFormat="1">
      <c r="A160" s="13"/>
      <c r="B160" s="234"/>
      <c r="C160" s="235"/>
      <c r="D160" s="236" t="s">
        <v>225</v>
      </c>
      <c r="E160" s="237" t="s">
        <v>19</v>
      </c>
      <c r="F160" s="238" t="s">
        <v>4484</v>
      </c>
      <c r="G160" s="235"/>
      <c r="H160" s="239">
        <v>2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225</v>
      </c>
      <c r="AU160" s="245" t="s">
        <v>81</v>
      </c>
      <c r="AV160" s="13" t="s">
        <v>81</v>
      </c>
      <c r="AW160" s="13" t="s">
        <v>33</v>
      </c>
      <c r="AX160" s="13" t="s">
        <v>79</v>
      </c>
      <c r="AY160" s="245" t="s">
        <v>214</v>
      </c>
    </row>
    <row r="161" s="12" customFormat="1" ht="22.8" customHeight="1">
      <c r="A161" s="12"/>
      <c r="B161" s="200"/>
      <c r="C161" s="201"/>
      <c r="D161" s="202" t="s">
        <v>71</v>
      </c>
      <c r="E161" s="214" t="s">
        <v>4485</v>
      </c>
      <c r="F161" s="214" t="s">
        <v>4486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SUM(P162:P168)</f>
        <v>0</v>
      </c>
      <c r="Q161" s="208"/>
      <c r="R161" s="209">
        <f>SUM(R162:R168)</f>
        <v>0</v>
      </c>
      <c r="S161" s="208"/>
      <c r="T161" s="210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81</v>
      </c>
      <c r="AT161" s="212" t="s">
        <v>71</v>
      </c>
      <c r="AU161" s="212" t="s">
        <v>79</v>
      </c>
      <c r="AY161" s="211" t="s">
        <v>214</v>
      </c>
      <c r="BK161" s="213">
        <f>SUM(BK162:BK168)</f>
        <v>0</v>
      </c>
    </row>
    <row r="162" s="2" customFormat="1" ht="16.5" customHeight="1">
      <c r="A162" s="41"/>
      <c r="B162" s="42"/>
      <c r="C162" s="216" t="s">
        <v>481</v>
      </c>
      <c r="D162" s="216" t="s">
        <v>216</v>
      </c>
      <c r="E162" s="217" t="s">
        <v>4487</v>
      </c>
      <c r="F162" s="218" t="s">
        <v>4488</v>
      </c>
      <c r="G162" s="219" t="s">
        <v>258</v>
      </c>
      <c r="H162" s="220">
        <v>3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338</v>
      </c>
      <c r="AT162" s="227" t="s">
        <v>216</v>
      </c>
      <c r="AU162" s="227" t="s">
        <v>81</v>
      </c>
      <c r="AY162" s="20" t="s">
        <v>214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79</v>
      </c>
      <c r="BK162" s="228">
        <f>ROUND(I162*H162,2)</f>
        <v>0</v>
      </c>
      <c r="BL162" s="20" t="s">
        <v>338</v>
      </c>
      <c r="BM162" s="227" t="s">
        <v>4489</v>
      </c>
    </row>
    <row r="163" s="2" customFormat="1" ht="16.5" customHeight="1">
      <c r="A163" s="41"/>
      <c r="B163" s="42"/>
      <c r="C163" s="278" t="s">
        <v>488</v>
      </c>
      <c r="D163" s="278" t="s">
        <v>300</v>
      </c>
      <c r="E163" s="279" t="s">
        <v>4490</v>
      </c>
      <c r="F163" s="280" t="s">
        <v>4491</v>
      </c>
      <c r="G163" s="281" t="s">
        <v>258</v>
      </c>
      <c r="H163" s="282">
        <v>3</v>
      </c>
      <c r="I163" s="283"/>
      <c r="J163" s="284">
        <f>ROUND(I163*H163,2)</f>
        <v>0</v>
      </c>
      <c r="K163" s="280" t="s">
        <v>19</v>
      </c>
      <c r="L163" s="285"/>
      <c r="M163" s="286" t="s">
        <v>19</v>
      </c>
      <c r="N163" s="287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461</v>
      </c>
      <c r="AT163" s="227" t="s">
        <v>300</v>
      </c>
      <c r="AU163" s="227" t="s">
        <v>81</v>
      </c>
      <c r="AY163" s="20" t="s">
        <v>214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79</v>
      </c>
      <c r="BK163" s="228">
        <f>ROUND(I163*H163,2)</f>
        <v>0</v>
      </c>
      <c r="BL163" s="20" t="s">
        <v>338</v>
      </c>
      <c r="BM163" s="227" t="s">
        <v>4492</v>
      </c>
    </row>
    <row r="164" s="2" customFormat="1" ht="16.5" customHeight="1">
      <c r="A164" s="41"/>
      <c r="B164" s="42"/>
      <c r="C164" s="278" t="s">
        <v>495</v>
      </c>
      <c r="D164" s="278" t="s">
        <v>300</v>
      </c>
      <c r="E164" s="279" t="s">
        <v>4493</v>
      </c>
      <c r="F164" s="280" t="s">
        <v>4494</v>
      </c>
      <c r="G164" s="281" t="s">
        <v>2082</v>
      </c>
      <c r="H164" s="282">
        <v>3</v>
      </c>
      <c r="I164" s="283"/>
      <c r="J164" s="284">
        <f>ROUND(I164*H164,2)</f>
        <v>0</v>
      </c>
      <c r="K164" s="280" t="s">
        <v>19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461</v>
      </c>
      <c r="AT164" s="227" t="s">
        <v>300</v>
      </c>
      <c r="AU164" s="227" t="s">
        <v>81</v>
      </c>
      <c r="AY164" s="20" t="s">
        <v>214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79</v>
      </c>
      <c r="BK164" s="228">
        <f>ROUND(I164*H164,2)</f>
        <v>0</v>
      </c>
      <c r="BL164" s="20" t="s">
        <v>338</v>
      </c>
      <c r="BM164" s="227" t="s">
        <v>4495</v>
      </c>
    </row>
    <row r="165" s="2" customFormat="1" ht="16.5" customHeight="1">
      <c r="A165" s="41"/>
      <c r="B165" s="42"/>
      <c r="C165" s="216" t="s">
        <v>500</v>
      </c>
      <c r="D165" s="216" t="s">
        <v>216</v>
      </c>
      <c r="E165" s="217" t="s">
        <v>4386</v>
      </c>
      <c r="F165" s="218" t="s">
        <v>4387</v>
      </c>
      <c r="G165" s="219" t="s">
        <v>258</v>
      </c>
      <c r="H165" s="220">
        <v>3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338</v>
      </c>
      <c r="AT165" s="227" t="s">
        <v>216</v>
      </c>
      <c r="AU165" s="227" t="s">
        <v>81</v>
      </c>
      <c r="AY165" s="20" t="s">
        <v>214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79</v>
      </c>
      <c r="BK165" s="228">
        <f>ROUND(I165*H165,2)</f>
        <v>0</v>
      </c>
      <c r="BL165" s="20" t="s">
        <v>338</v>
      </c>
      <c r="BM165" s="227" t="s">
        <v>4496</v>
      </c>
    </row>
    <row r="166" s="13" customFormat="1">
      <c r="A166" s="13"/>
      <c r="B166" s="234"/>
      <c r="C166" s="235"/>
      <c r="D166" s="236" t="s">
        <v>225</v>
      </c>
      <c r="E166" s="237" t="s">
        <v>19</v>
      </c>
      <c r="F166" s="238" t="s">
        <v>4497</v>
      </c>
      <c r="G166" s="235"/>
      <c r="H166" s="239">
        <v>3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81</v>
      </c>
      <c r="AV166" s="13" t="s">
        <v>81</v>
      </c>
      <c r="AW166" s="13" t="s">
        <v>33</v>
      </c>
      <c r="AX166" s="13" t="s">
        <v>79</v>
      </c>
      <c r="AY166" s="245" t="s">
        <v>214</v>
      </c>
    </row>
    <row r="167" s="2" customFormat="1" ht="24.15" customHeight="1">
      <c r="A167" s="41"/>
      <c r="B167" s="42"/>
      <c r="C167" s="278" t="s">
        <v>507</v>
      </c>
      <c r="D167" s="278" t="s">
        <v>300</v>
      </c>
      <c r="E167" s="279" t="s">
        <v>4498</v>
      </c>
      <c r="F167" s="280" t="s">
        <v>4499</v>
      </c>
      <c r="G167" s="281" t="s">
        <v>258</v>
      </c>
      <c r="H167" s="282">
        <v>6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461</v>
      </c>
      <c r="AT167" s="227" t="s">
        <v>300</v>
      </c>
      <c r="AU167" s="227" t="s">
        <v>81</v>
      </c>
      <c r="AY167" s="20" t="s">
        <v>214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79</v>
      </c>
      <c r="BK167" s="228">
        <f>ROUND(I167*H167,2)</f>
        <v>0</v>
      </c>
      <c r="BL167" s="20" t="s">
        <v>338</v>
      </c>
      <c r="BM167" s="227" t="s">
        <v>4500</v>
      </c>
    </row>
    <row r="168" s="13" customFormat="1">
      <c r="A168" s="13"/>
      <c r="B168" s="234"/>
      <c r="C168" s="235"/>
      <c r="D168" s="236" t="s">
        <v>225</v>
      </c>
      <c r="E168" s="237" t="s">
        <v>19</v>
      </c>
      <c r="F168" s="238" t="s">
        <v>4501</v>
      </c>
      <c r="G168" s="235"/>
      <c r="H168" s="239">
        <v>6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225</v>
      </c>
      <c r="AU168" s="245" t="s">
        <v>81</v>
      </c>
      <c r="AV168" s="13" t="s">
        <v>81</v>
      </c>
      <c r="AW168" s="13" t="s">
        <v>33</v>
      </c>
      <c r="AX168" s="13" t="s">
        <v>79</v>
      </c>
      <c r="AY168" s="245" t="s">
        <v>214</v>
      </c>
    </row>
    <row r="169" s="12" customFormat="1" ht="22.8" customHeight="1">
      <c r="A169" s="12"/>
      <c r="B169" s="200"/>
      <c r="C169" s="201"/>
      <c r="D169" s="202" t="s">
        <v>71</v>
      </c>
      <c r="E169" s="214" t="s">
        <v>4502</v>
      </c>
      <c r="F169" s="214" t="s">
        <v>4503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SUM(P170:P171)</f>
        <v>0</v>
      </c>
      <c r="Q169" s="208"/>
      <c r="R169" s="209">
        <f>SUM(R170:R171)</f>
        <v>0</v>
      </c>
      <c r="S169" s="208"/>
      <c r="T169" s="210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81</v>
      </c>
      <c r="AT169" s="212" t="s">
        <v>71</v>
      </c>
      <c r="AU169" s="212" t="s">
        <v>79</v>
      </c>
      <c r="AY169" s="211" t="s">
        <v>214</v>
      </c>
      <c r="BK169" s="213">
        <f>SUM(BK170:BK171)</f>
        <v>0</v>
      </c>
    </row>
    <row r="170" s="2" customFormat="1" ht="16.5" customHeight="1">
      <c r="A170" s="41"/>
      <c r="B170" s="42"/>
      <c r="C170" s="216" t="s">
        <v>511</v>
      </c>
      <c r="D170" s="216" t="s">
        <v>216</v>
      </c>
      <c r="E170" s="217" t="s">
        <v>4504</v>
      </c>
      <c r="F170" s="218" t="s">
        <v>4505</v>
      </c>
      <c r="G170" s="219" t="s">
        <v>258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338</v>
      </c>
      <c r="AT170" s="227" t="s">
        <v>216</v>
      </c>
      <c r="AU170" s="227" t="s">
        <v>81</v>
      </c>
      <c r="AY170" s="20" t="s">
        <v>214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79</v>
      </c>
      <c r="BK170" s="228">
        <f>ROUND(I170*H170,2)</f>
        <v>0</v>
      </c>
      <c r="BL170" s="20" t="s">
        <v>338</v>
      </c>
      <c r="BM170" s="227" t="s">
        <v>4506</v>
      </c>
    </row>
    <row r="171" s="2" customFormat="1" ht="24.15" customHeight="1">
      <c r="A171" s="41"/>
      <c r="B171" s="42"/>
      <c r="C171" s="278" t="s">
        <v>517</v>
      </c>
      <c r="D171" s="278" t="s">
        <v>300</v>
      </c>
      <c r="E171" s="279" t="s">
        <v>4507</v>
      </c>
      <c r="F171" s="280" t="s">
        <v>4508</v>
      </c>
      <c r="G171" s="281" t="s">
        <v>258</v>
      </c>
      <c r="H171" s="282">
        <v>1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461</v>
      </c>
      <c r="AT171" s="227" t="s">
        <v>300</v>
      </c>
      <c r="AU171" s="227" t="s">
        <v>81</v>
      </c>
      <c r="AY171" s="20" t="s">
        <v>214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79</v>
      </c>
      <c r="BK171" s="228">
        <f>ROUND(I171*H171,2)</f>
        <v>0</v>
      </c>
      <c r="BL171" s="20" t="s">
        <v>338</v>
      </c>
      <c r="BM171" s="227" t="s">
        <v>4509</v>
      </c>
    </row>
    <row r="172" s="12" customFormat="1" ht="22.8" customHeight="1">
      <c r="A172" s="12"/>
      <c r="B172" s="200"/>
      <c r="C172" s="201"/>
      <c r="D172" s="202" t="s">
        <v>71</v>
      </c>
      <c r="E172" s="214" t="s">
        <v>4510</v>
      </c>
      <c r="F172" s="214" t="s">
        <v>4511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SUM(P173:P183)</f>
        <v>0</v>
      </c>
      <c r="Q172" s="208"/>
      <c r="R172" s="209">
        <f>SUM(R173:R183)</f>
        <v>0</v>
      </c>
      <c r="S172" s="208"/>
      <c r="T172" s="210">
        <f>SUM(T173:T183)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81</v>
      </c>
      <c r="AT172" s="212" t="s">
        <v>71</v>
      </c>
      <c r="AU172" s="212" t="s">
        <v>79</v>
      </c>
      <c r="AY172" s="211" t="s">
        <v>214</v>
      </c>
      <c r="BK172" s="213">
        <f>SUM(BK173:BK183)</f>
        <v>0</v>
      </c>
    </row>
    <row r="173" s="2" customFormat="1" ht="16.5" customHeight="1">
      <c r="A173" s="41"/>
      <c r="B173" s="42"/>
      <c r="C173" s="216" t="s">
        <v>526</v>
      </c>
      <c r="D173" s="216" t="s">
        <v>216</v>
      </c>
      <c r="E173" s="217" t="s">
        <v>3076</v>
      </c>
      <c r="F173" s="218" t="s">
        <v>3077</v>
      </c>
      <c r="G173" s="219" t="s">
        <v>274</v>
      </c>
      <c r="H173" s="220">
        <v>4560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338</v>
      </c>
      <c r="AT173" s="227" t="s">
        <v>216</v>
      </c>
      <c r="AU173" s="227" t="s">
        <v>81</v>
      </c>
      <c r="AY173" s="20" t="s">
        <v>214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79</v>
      </c>
      <c r="BK173" s="228">
        <f>ROUND(I173*H173,2)</f>
        <v>0</v>
      </c>
      <c r="BL173" s="20" t="s">
        <v>338</v>
      </c>
      <c r="BM173" s="227" t="s">
        <v>4512</v>
      </c>
    </row>
    <row r="174" s="2" customFormat="1" ht="24.15" customHeight="1">
      <c r="A174" s="41"/>
      <c r="B174" s="42"/>
      <c r="C174" s="278" t="s">
        <v>532</v>
      </c>
      <c r="D174" s="278" t="s">
        <v>300</v>
      </c>
      <c r="E174" s="279" t="s">
        <v>4513</v>
      </c>
      <c r="F174" s="280" t="s">
        <v>4514</v>
      </c>
      <c r="G174" s="281" t="s">
        <v>274</v>
      </c>
      <c r="H174" s="282">
        <v>1600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461</v>
      </c>
      <c r="AT174" s="227" t="s">
        <v>300</v>
      </c>
      <c r="AU174" s="227" t="s">
        <v>81</v>
      </c>
      <c r="AY174" s="20" t="s">
        <v>214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79</v>
      </c>
      <c r="BK174" s="228">
        <f>ROUND(I174*H174,2)</f>
        <v>0</v>
      </c>
      <c r="BL174" s="20" t="s">
        <v>338</v>
      </c>
      <c r="BM174" s="227" t="s">
        <v>4515</v>
      </c>
    </row>
    <row r="175" s="13" customFormat="1">
      <c r="A175" s="13"/>
      <c r="B175" s="234"/>
      <c r="C175" s="235"/>
      <c r="D175" s="236" t="s">
        <v>225</v>
      </c>
      <c r="E175" s="237" t="s">
        <v>19</v>
      </c>
      <c r="F175" s="238" t="s">
        <v>4516</v>
      </c>
      <c r="G175" s="235"/>
      <c r="H175" s="239">
        <v>1600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81</v>
      </c>
      <c r="AV175" s="13" t="s">
        <v>81</v>
      </c>
      <c r="AW175" s="13" t="s">
        <v>33</v>
      </c>
      <c r="AX175" s="13" t="s">
        <v>79</v>
      </c>
      <c r="AY175" s="245" t="s">
        <v>214</v>
      </c>
    </row>
    <row r="176" s="2" customFormat="1" ht="16.5" customHeight="1">
      <c r="A176" s="41"/>
      <c r="B176" s="42"/>
      <c r="C176" s="278" t="s">
        <v>546</v>
      </c>
      <c r="D176" s="278" t="s">
        <v>300</v>
      </c>
      <c r="E176" s="279" t="s">
        <v>4517</v>
      </c>
      <c r="F176" s="280" t="s">
        <v>4518</v>
      </c>
      <c r="G176" s="281" t="s">
        <v>274</v>
      </c>
      <c r="H176" s="282">
        <v>1500</v>
      </c>
      <c r="I176" s="283"/>
      <c r="J176" s="284">
        <f>ROUND(I176*H176,2)</f>
        <v>0</v>
      </c>
      <c r="K176" s="280" t="s">
        <v>19</v>
      </c>
      <c r="L176" s="285"/>
      <c r="M176" s="286" t="s">
        <v>19</v>
      </c>
      <c r="N176" s="287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461</v>
      </c>
      <c r="AT176" s="227" t="s">
        <v>300</v>
      </c>
      <c r="AU176" s="227" t="s">
        <v>81</v>
      </c>
      <c r="AY176" s="20" t="s">
        <v>214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79</v>
      </c>
      <c r="BK176" s="228">
        <f>ROUND(I176*H176,2)</f>
        <v>0</v>
      </c>
      <c r="BL176" s="20" t="s">
        <v>338</v>
      </c>
      <c r="BM176" s="227" t="s">
        <v>4519</v>
      </c>
    </row>
    <row r="177" s="13" customFormat="1">
      <c r="A177" s="13"/>
      <c r="B177" s="234"/>
      <c r="C177" s="235"/>
      <c r="D177" s="236" t="s">
        <v>225</v>
      </c>
      <c r="E177" s="237" t="s">
        <v>19</v>
      </c>
      <c r="F177" s="238" t="s">
        <v>4520</v>
      </c>
      <c r="G177" s="235"/>
      <c r="H177" s="239">
        <v>1500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225</v>
      </c>
      <c r="AU177" s="245" t="s">
        <v>81</v>
      </c>
      <c r="AV177" s="13" t="s">
        <v>81</v>
      </c>
      <c r="AW177" s="13" t="s">
        <v>33</v>
      </c>
      <c r="AX177" s="13" t="s">
        <v>79</v>
      </c>
      <c r="AY177" s="245" t="s">
        <v>214</v>
      </c>
    </row>
    <row r="178" s="2" customFormat="1" ht="16.5" customHeight="1">
      <c r="A178" s="41"/>
      <c r="B178" s="42"/>
      <c r="C178" s="278" t="s">
        <v>560</v>
      </c>
      <c r="D178" s="278" t="s">
        <v>300</v>
      </c>
      <c r="E178" s="279" t="s">
        <v>4521</v>
      </c>
      <c r="F178" s="280" t="s">
        <v>4522</v>
      </c>
      <c r="G178" s="281" t="s">
        <v>274</v>
      </c>
      <c r="H178" s="282">
        <v>830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461</v>
      </c>
      <c r="AT178" s="227" t="s">
        <v>300</v>
      </c>
      <c r="AU178" s="227" t="s">
        <v>81</v>
      </c>
      <c r="AY178" s="20" t="s">
        <v>214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79</v>
      </c>
      <c r="BK178" s="228">
        <f>ROUND(I178*H178,2)</f>
        <v>0</v>
      </c>
      <c r="BL178" s="20" t="s">
        <v>338</v>
      </c>
      <c r="BM178" s="227" t="s">
        <v>4523</v>
      </c>
    </row>
    <row r="179" s="13" customFormat="1">
      <c r="A179" s="13"/>
      <c r="B179" s="234"/>
      <c r="C179" s="235"/>
      <c r="D179" s="236" t="s">
        <v>225</v>
      </c>
      <c r="E179" s="237" t="s">
        <v>19</v>
      </c>
      <c r="F179" s="238" t="s">
        <v>4524</v>
      </c>
      <c r="G179" s="235"/>
      <c r="H179" s="239">
        <v>830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225</v>
      </c>
      <c r="AU179" s="245" t="s">
        <v>81</v>
      </c>
      <c r="AV179" s="13" t="s">
        <v>81</v>
      </c>
      <c r="AW179" s="13" t="s">
        <v>33</v>
      </c>
      <c r="AX179" s="13" t="s">
        <v>79</v>
      </c>
      <c r="AY179" s="245" t="s">
        <v>214</v>
      </c>
    </row>
    <row r="180" s="2" customFormat="1" ht="37.8" customHeight="1">
      <c r="A180" s="41"/>
      <c r="B180" s="42"/>
      <c r="C180" s="278" t="s">
        <v>565</v>
      </c>
      <c r="D180" s="278" t="s">
        <v>300</v>
      </c>
      <c r="E180" s="279" t="s">
        <v>4525</v>
      </c>
      <c r="F180" s="280" t="s">
        <v>4526</v>
      </c>
      <c r="G180" s="281" t="s">
        <v>274</v>
      </c>
      <c r="H180" s="282">
        <v>630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43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461</v>
      </c>
      <c r="AT180" s="227" t="s">
        <v>300</v>
      </c>
      <c r="AU180" s="227" t="s">
        <v>81</v>
      </c>
      <c r="AY180" s="20" t="s">
        <v>214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79</v>
      </c>
      <c r="BK180" s="228">
        <f>ROUND(I180*H180,2)</f>
        <v>0</v>
      </c>
      <c r="BL180" s="20" t="s">
        <v>338</v>
      </c>
      <c r="BM180" s="227" t="s">
        <v>4527</v>
      </c>
    </row>
    <row r="181" s="13" customFormat="1">
      <c r="A181" s="13"/>
      <c r="B181" s="234"/>
      <c r="C181" s="235"/>
      <c r="D181" s="236" t="s">
        <v>225</v>
      </c>
      <c r="E181" s="237" t="s">
        <v>19</v>
      </c>
      <c r="F181" s="238" t="s">
        <v>4528</v>
      </c>
      <c r="G181" s="235"/>
      <c r="H181" s="239">
        <v>630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225</v>
      </c>
      <c r="AU181" s="245" t="s">
        <v>81</v>
      </c>
      <c r="AV181" s="13" t="s">
        <v>81</v>
      </c>
      <c r="AW181" s="13" t="s">
        <v>33</v>
      </c>
      <c r="AX181" s="13" t="s">
        <v>79</v>
      </c>
      <c r="AY181" s="245" t="s">
        <v>214</v>
      </c>
    </row>
    <row r="182" s="2" customFormat="1" ht="24.15" customHeight="1">
      <c r="A182" s="41"/>
      <c r="B182" s="42"/>
      <c r="C182" s="216" t="s">
        <v>576</v>
      </c>
      <c r="D182" s="216" t="s">
        <v>216</v>
      </c>
      <c r="E182" s="217" t="s">
        <v>4529</v>
      </c>
      <c r="F182" s="218" t="s">
        <v>4530</v>
      </c>
      <c r="G182" s="219" t="s">
        <v>274</v>
      </c>
      <c r="H182" s="220">
        <v>20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338</v>
      </c>
      <c r="AT182" s="227" t="s">
        <v>216</v>
      </c>
      <c r="AU182" s="227" t="s">
        <v>81</v>
      </c>
      <c r="AY182" s="20" t="s">
        <v>214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79</v>
      </c>
      <c r="BK182" s="228">
        <f>ROUND(I182*H182,2)</f>
        <v>0</v>
      </c>
      <c r="BL182" s="20" t="s">
        <v>338</v>
      </c>
      <c r="BM182" s="227" t="s">
        <v>4531</v>
      </c>
    </row>
    <row r="183" s="2" customFormat="1" ht="16.5" customHeight="1">
      <c r="A183" s="41"/>
      <c r="B183" s="42"/>
      <c r="C183" s="278" t="s">
        <v>590</v>
      </c>
      <c r="D183" s="278" t="s">
        <v>300</v>
      </c>
      <c r="E183" s="279" t="s">
        <v>4532</v>
      </c>
      <c r="F183" s="280" t="s">
        <v>4533</v>
      </c>
      <c r="G183" s="281" t="s">
        <v>274</v>
      </c>
      <c r="H183" s="282">
        <v>20</v>
      </c>
      <c r="I183" s="283"/>
      <c r="J183" s="284">
        <f>ROUND(I183*H183,2)</f>
        <v>0</v>
      </c>
      <c r="K183" s="280" t="s">
        <v>19</v>
      </c>
      <c r="L183" s="285"/>
      <c r="M183" s="286" t="s">
        <v>19</v>
      </c>
      <c r="N183" s="287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461</v>
      </c>
      <c r="AT183" s="227" t="s">
        <v>300</v>
      </c>
      <c r="AU183" s="227" t="s">
        <v>81</v>
      </c>
      <c r="AY183" s="20" t="s">
        <v>214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79</v>
      </c>
      <c r="BK183" s="228">
        <f>ROUND(I183*H183,2)</f>
        <v>0</v>
      </c>
      <c r="BL183" s="20" t="s">
        <v>338</v>
      </c>
      <c r="BM183" s="227" t="s">
        <v>4534</v>
      </c>
    </row>
    <row r="184" s="12" customFormat="1" ht="22.8" customHeight="1">
      <c r="A184" s="12"/>
      <c r="B184" s="200"/>
      <c r="C184" s="201"/>
      <c r="D184" s="202" t="s">
        <v>71</v>
      </c>
      <c r="E184" s="214" t="s">
        <v>4535</v>
      </c>
      <c r="F184" s="214" t="s">
        <v>4536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SUM(P185:P199)</f>
        <v>0</v>
      </c>
      <c r="Q184" s="208"/>
      <c r="R184" s="209">
        <f>SUM(R185:R199)</f>
        <v>0</v>
      </c>
      <c r="S184" s="208"/>
      <c r="T184" s="210">
        <f>SUM(T185:T199)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81</v>
      </c>
      <c r="AT184" s="212" t="s">
        <v>71</v>
      </c>
      <c r="AU184" s="212" t="s">
        <v>79</v>
      </c>
      <c r="AY184" s="211" t="s">
        <v>214</v>
      </c>
      <c r="BK184" s="213">
        <f>SUM(BK185:BK199)</f>
        <v>0</v>
      </c>
    </row>
    <row r="185" s="2" customFormat="1" ht="21.75" customHeight="1">
      <c r="A185" s="41"/>
      <c r="B185" s="42"/>
      <c r="C185" s="216" t="s">
        <v>597</v>
      </c>
      <c r="D185" s="216" t="s">
        <v>216</v>
      </c>
      <c r="E185" s="217" t="s">
        <v>4537</v>
      </c>
      <c r="F185" s="218" t="s">
        <v>4538</v>
      </c>
      <c r="G185" s="219" t="s">
        <v>258</v>
      </c>
      <c r="H185" s="220">
        <v>460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338</v>
      </c>
      <c r="AT185" s="227" t="s">
        <v>216</v>
      </c>
      <c r="AU185" s="227" t="s">
        <v>81</v>
      </c>
      <c r="AY185" s="20" t="s">
        <v>214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79</v>
      </c>
      <c r="BK185" s="228">
        <f>ROUND(I185*H185,2)</f>
        <v>0</v>
      </c>
      <c r="BL185" s="20" t="s">
        <v>338</v>
      </c>
      <c r="BM185" s="227" t="s">
        <v>4539</v>
      </c>
    </row>
    <row r="186" s="2" customFormat="1" ht="16.5" customHeight="1">
      <c r="A186" s="41"/>
      <c r="B186" s="42"/>
      <c r="C186" s="278" t="s">
        <v>609</v>
      </c>
      <c r="D186" s="278" t="s">
        <v>300</v>
      </c>
      <c r="E186" s="279" t="s">
        <v>4540</v>
      </c>
      <c r="F186" s="280" t="s">
        <v>4541</v>
      </c>
      <c r="G186" s="281" t="s">
        <v>258</v>
      </c>
      <c r="H186" s="282">
        <v>460</v>
      </c>
      <c r="I186" s="283"/>
      <c r="J186" s="284">
        <f>ROUND(I186*H186,2)</f>
        <v>0</v>
      </c>
      <c r="K186" s="280" t="s">
        <v>19</v>
      </c>
      <c r="L186" s="285"/>
      <c r="M186" s="286" t="s">
        <v>19</v>
      </c>
      <c r="N186" s="287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461</v>
      </c>
      <c r="AT186" s="227" t="s">
        <v>300</v>
      </c>
      <c r="AU186" s="227" t="s">
        <v>81</v>
      </c>
      <c r="AY186" s="20" t="s">
        <v>214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79</v>
      </c>
      <c r="BK186" s="228">
        <f>ROUND(I186*H186,2)</f>
        <v>0</v>
      </c>
      <c r="BL186" s="20" t="s">
        <v>338</v>
      </c>
      <c r="BM186" s="227" t="s">
        <v>4542</v>
      </c>
    </row>
    <row r="187" s="13" customFormat="1">
      <c r="A187" s="13"/>
      <c r="B187" s="234"/>
      <c r="C187" s="235"/>
      <c r="D187" s="236" t="s">
        <v>225</v>
      </c>
      <c r="E187" s="237" t="s">
        <v>19</v>
      </c>
      <c r="F187" s="238" t="s">
        <v>4543</v>
      </c>
      <c r="G187" s="235"/>
      <c r="H187" s="239">
        <v>460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225</v>
      </c>
      <c r="AU187" s="245" t="s">
        <v>81</v>
      </c>
      <c r="AV187" s="13" t="s">
        <v>81</v>
      </c>
      <c r="AW187" s="13" t="s">
        <v>33</v>
      </c>
      <c r="AX187" s="13" t="s">
        <v>79</v>
      </c>
      <c r="AY187" s="245" t="s">
        <v>214</v>
      </c>
    </row>
    <row r="188" s="2" customFormat="1" ht="16.5" customHeight="1">
      <c r="A188" s="41"/>
      <c r="B188" s="42"/>
      <c r="C188" s="216" t="s">
        <v>614</v>
      </c>
      <c r="D188" s="216" t="s">
        <v>216</v>
      </c>
      <c r="E188" s="217" t="s">
        <v>4544</v>
      </c>
      <c r="F188" s="218" t="s">
        <v>4545</v>
      </c>
      <c r="G188" s="219" t="s">
        <v>258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338</v>
      </c>
      <c r="AT188" s="227" t="s">
        <v>216</v>
      </c>
      <c r="AU188" s="227" t="s">
        <v>81</v>
      </c>
      <c r="AY188" s="20" t="s">
        <v>214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79</v>
      </c>
      <c r="BK188" s="228">
        <f>ROUND(I188*H188,2)</f>
        <v>0</v>
      </c>
      <c r="BL188" s="20" t="s">
        <v>338</v>
      </c>
      <c r="BM188" s="227" t="s">
        <v>4546</v>
      </c>
    </row>
    <row r="189" s="2" customFormat="1" ht="16.5" customHeight="1">
      <c r="A189" s="41"/>
      <c r="B189" s="42"/>
      <c r="C189" s="278" t="s">
        <v>618</v>
      </c>
      <c r="D189" s="278" t="s">
        <v>300</v>
      </c>
      <c r="E189" s="279" t="s">
        <v>4547</v>
      </c>
      <c r="F189" s="280" t="s">
        <v>4548</v>
      </c>
      <c r="G189" s="281" t="s">
        <v>258</v>
      </c>
      <c r="H189" s="282">
        <v>1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461</v>
      </c>
      <c r="AT189" s="227" t="s">
        <v>300</v>
      </c>
      <c r="AU189" s="227" t="s">
        <v>81</v>
      </c>
      <c r="AY189" s="20" t="s">
        <v>214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79</v>
      </c>
      <c r="BK189" s="228">
        <f>ROUND(I189*H189,2)</f>
        <v>0</v>
      </c>
      <c r="BL189" s="20" t="s">
        <v>338</v>
      </c>
      <c r="BM189" s="227" t="s">
        <v>4549</v>
      </c>
    </row>
    <row r="190" s="13" customFormat="1">
      <c r="A190" s="13"/>
      <c r="B190" s="234"/>
      <c r="C190" s="235"/>
      <c r="D190" s="236" t="s">
        <v>225</v>
      </c>
      <c r="E190" s="237" t="s">
        <v>19</v>
      </c>
      <c r="F190" s="238" t="s">
        <v>4163</v>
      </c>
      <c r="G190" s="235"/>
      <c r="H190" s="239">
        <v>1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225</v>
      </c>
      <c r="AU190" s="245" t="s">
        <v>81</v>
      </c>
      <c r="AV190" s="13" t="s">
        <v>81</v>
      </c>
      <c r="AW190" s="13" t="s">
        <v>33</v>
      </c>
      <c r="AX190" s="13" t="s">
        <v>79</v>
      </c>
      <c r="AY190" s="245" t="s">
        <v>214</v>
      </c>
    </row>
    <row r="191" s="2" customFormat="1" ht="16.5" customHeight="1">
      <c r="A191" s="41"/>
      <c r="B191" s="42"/>
      <c r="C191" s="216" t="s">
        <v>623</v>
      </c>
      <c r="D191" s="216" t="s">
        <v>216</v>
      </c>
      <c r="E191" s="217" t="s">
        <v>3392</v>
      </c>
      <c r="F191" s="218" t="s">
        <v>4550</v>
      </c>
      <c r="G191" s="219" t="s">
        <v>258</v>
      </c>
      <c r="H191" s="220">
        <v>1330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338</v>
      </c>
      <c r="AT191" s="227" t="s">
        <v>216</v>
      </c>
      <c r="AU191" s="227" t="s">
        <v>81</v>
      </c>
      <c r="AY191" s="20" t="s">
        <v>214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79</v>
      </c>
      <c r="BK191" s="228">
        <f>ROUND(I191*H191,2)</f>
        <v>0</v>
      </c>
      <c r="BL191" s="20" t="s">
        <v>338</v>
      </c>
      <c r="BM191" s="227" t="s">
        <v>4551</v>
      </c>
    </row>
    <row r="192" s="2" customFormat="1" ht="24.15" customHeight="1">
      <c r="A192" s="41"/>
      <c r="B192" s="42"/>
      <c r="C192" s="278" t="s">
        <v>628</v>
      </c>
      <c r="D192" s="278" t="s">
        <v>300</v>
      </c>
      <c r="E192" s="279" t="s">
        <v>4552</v>
      </c>
      <c r="F192" s="280" t="s">
        <v>4553</v>
      </c>
      <c r="G192" s="281" t="s">
        <v>258</v>
      </c>
      <c r="H192" s="282">
        <v>800</v>
      </c>
      <c r="I192" s="283"/>
      <c r="J192" s="284">
        <f>ROUND(I192*H192,2)</f>
        <v>0</v>
      </c>
      <c r="K192" s="280" t="s">
        <v>19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461</v>
      </c>
      <c r="AT192" s="227" t="s">
        <v>300</v>
      </c>
      <c r="AU192" s="227" t="s">
        <v>81</v>
      </c>
      <c r="AY192" s="20" t="s">
        <v>214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79</v>
      </c>
      <c r="BK192" s="228">
        <f>ROUND(I192*H192,2)</f>
        <v>0</v>
      </c>
      <c r="BL192" s="20" t="s">
        <v>338</v>
      </c>
      <c r="BM192" s="227" t="s">
        <v>4554</v>
      </c>
    </row>
    <row r="193" s="13" customFormat="1">
      <c r="A193" s="13"/>
      <c r="B193" s="234"/>
      <c r="C193" s="235"/>
      <c r="D193" s="236" t="s">
        <v>225</v>
      </c>
      <c r="E193" s="237" t="s">
        <v>19</v>
      </c>
      <c r="F193" s="238" t="s">
        <v>4555</v>
      </c>
      <c r="G193" s="235"/>
      <c r="H193" s="239">
        <v>800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225</v>
      </c>
      <c r="AU193" s="245" t="s">
        <v>81</v>
      </c>
      <c r="AV193" s="13" t="s">
        <v>81</v>
      </c>
      <c r="AW193" s="13" t="s">
        <v>33</v>
      </c>
      <c r="AX193" s="13" t="s">
        <v>79</v>
      </c>
      <c r="AY193" s="245" t="s">
        <v>214</v>
      </c>
    </row>
    <row r="194" s="2" customFormat="1" ht="24.15" customHeight="1">
      <c r="A194" s="41"/>
      <c r="B194" s="42"/>
      <c r="C194" s="278" t="s">
        <v>635</v>
      </c>
      <c r="D194" s="278" t="s">
        <v>300</v>
      </c>
      <c r="E194" s="279" t="s">
        <v>4556</v>
      </c>
      <c r="F194" s="280" t="s">
        <v>4557</v>
      </c>
      <c r="G194" s="281" t="s">
        <v>258</v>
      </c>
      <c r="H194" s="282">
        <v>530</v>
      </c>
      <c r="I194" s="283"/>
      <c r="J194" s="284">
        <f>ROUND(I194*H194,2)</f>
        <v>0</v>
      </c>
      <c r="K194" s="280" t="s">
        <v>19</v>
      </c>
      <c r="L194" s="285"/>
      <c r="M194" s="286" t="s">
        <v>19</v>
      </c>
      <c r="N194" s="287" t="s">
        <v>43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461</v>
      </c>
      <c r="AT194" s="227" t="s">
        <v>300</v>
      </c>
      <c r="AU194" s="227" t="s">
        <v>81</v>
      </c>
      <c r="AY194" s="20" t="s">
        <v>214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79</v>
      </c>
      <c r="BK194" s="228">
        <f>ROUND(I194*H194,2)</f>
        <v>0</v>
      </c>
      <c r="BL194" s="20" t="s">
        <v>338</v>
      </c>
      <c r="BM194" s="227" t="s">
        <v>4558</v>
      </c>
    </row>
    <row r="195" s="13" customFormat="1">
      <c r="A195" s="13"/>
      <c r="B195" s="234"/>
      <c r="C195" s="235"/>
      <c r="D195" s="236" t="s">
        <v>225</v>
      </c>
      <c r="E195" s="237" t="s">
        <v>19</v>
      </c>
      <c r="F195" s="238" t="s">
        <v>4559</v>
      </c>
      <c r="G195" s="235"/>
      <c r="H195" s="239">
        <v>530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225</v>
      </c>
      <c r="AU195" s="245" t="s">
        <v>81</v>
      </c>
      <c r="AV195" s="13" t="s">
        <v>81</v>
      </c>
      <c r="AW195" s="13" t="s">
        <v>33</v>
      </c>
      <c r="AX195" s="13" t="s">
        <v>79</v>
      </c>
      <c r="AY195" s="245" t="s">
        <v>214</v>
      </c>
    </row>
    <row r="196" s="2" customFormat="1" ht="24.15" customHeight="1">
      <c r="A196" s="41"/>
      <c r="B196" s="42"/>
      <c r="C196" s="278" t="s">
        <v>640</v>
      </c>
      <c r="D196" s="278" t="s">
        <v>300</v>
      </c>
      <c r="E196" s="279" t="s">
        <v>4560</v>
      </c>
      <c r="F196" s="280" t="s">
        <v>4561</v>
      </c>
      <c r="G196" s="281" t="s">
        <v>258</v>
      </c>
      <c r="H196" s="282">
        <v>1330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461</v>
      </c>
      <c r="AT196" s="227" t="s">
        <v>300</v>
      </c>
      <c r="AU196" s="227" t="s">
        <v>81</v>
      </c>
      <c r="AY196" s="20" t="s">
        <v>214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79</v>
      </c>
      <c r="BK196" s="228">
        <f>ROUND(I196*H196,2)</f>
        <v>0</v>
      </c>
      <c r="BL196" s="20" t="s">
        <v>338</v>
      </c>
      <c r="BM196" s="227" t="s">
        <v>4562</v>
      </c>
    </row>
    <row r="197" s="2" customFormat="1" ht="16.5" customHeight="1">
      <c r="A197" s="41"/>
      <c r="B197" s="42"/>
      <c r="C197" s="278" t="s">
        <v>646</v>
      </c>
      <c r="D197" s="278" t="s">
        <v>300</v>
      </c>
      <c r="E197" s="279" t="s">
        <v>4563</v>
      </c>
      <c r="F197" s="280" t="s">
        <v>4564</v>
      </c>
      <c r="G197" s="281" t="s">
        <v>258</v>
      </c>
      <c r="H197" s="282">
        <v>1330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461</v>
      </c>
      <c r="AT197" s="227" t="s">
        <v>300</v>
      </c>
      <c r="AU197" s="227" t="s">
        <v>81</v>
      </c>
      <c r="AY197" s="20" t="s">
        <v>214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79</v>
      </c>
      <c r="BK197" s="228">
        <f>ROUND(I197*H197,2)</f>
        <v>0</v>
      </c>
      <c r="BL197" s="20" t="s">
        <v>338</v>
      </c>
      <c r="BM197" s="227" t="s">
        <v>4565</v>
      </c>
    </row>
    <row r="198" s="2" customFormat="1" ht="16.5" customHeight="1">
      <c r="A198" s="41"/>
      <c r="B198" s="42"/>
      <c r="C198" s="216" t="s">
        <v>651</v>
      </c>
      <c r="D198" s="216" t="s">
        <v>216</v>
      </c>
      <c r="E198" s="217" t="s">
        <v>4566</v>
      </c>
      <c r="F198" s="218" t="s">
        <v>4567</v>
      </c>
      <c r="G198" s="219" t="s">
        <v>274</v>
      </c>
      <c r="H198" s="220">
        <v>100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338</v>
      </c>
      <c r="AT198" s="227" t="s">
        <v>216</v>
      </c>
      <c r="AU198" s="227" t="s">
        <v>81</v>
      </c>
      <c r="AY198" s="20" t="s">
        <v>214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79</v>
      </c>
      <c r="BK198" s="228">
        <f>ROUND(I198*H198,2)</f>
        <v>0</v>
      </c>
      <c r="BL198" s="20" t="s">
        <v>338</v>
      </c>
      <c r="BM198" s="227" t="s">
        <v>4568</v>
      </c>
    </row>
    <row r="199" s="2" customFormat="1" ht="16.5" customHeight="1">
      <c r="A199" s="41"/>
      <c r="B199" s="42"/>
      <c r="C199" s="216" t="s">
        <v>657</v>
      </c>
      <c r="D199" s="216" t="s">
        <v>216</v>
      </c>
      <c r="E199" s="217" t="s">
        <v>4569</v>
      </c>
      <c r="F199" s="218" t="s">
        <v>4570</v>
      </c>
      <c r="G199" s="219" t="s">
        <v>258</v>
      </c>
      <c r="H199" s="220">
        <v>2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338</v>
      </c>
      <c r="AT199" s="227" t="s">
        <v>216</v>
      </c>
      <c r="AU199" s="227" t="s">
        <v>81</v>
      </c>
      <c r="AY199" s="20" t="s">
        <v>214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79</v>
      </c>
      <c r="BK199" s="228">
        <f>ROUND(I199*H199,2)</f>
        <v>0</v>
      </c>
      <c r="BL199" s="20" t="s">
        <v>338</v>
      </c>
      <c r="BM199" s="227" t="s">
        <v>4571</v>
      </c>
    </row>
    <row r="200" s="12" customFormat="1" ht="22.8" customHeight="1">
      <c r="A200" s="12"/>
      <c r="B200" s="200"/>
      <c r="C200" s="201"/>
      <c r="D200" s="202" t="s">
        <v>71</v>
      </c>
      <c r="E200" s="214" t="s">
        <v>4572</v>
      </c>
      <c r="F200" s="214" t="s">
        <v>4573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SUM(P201:P250)</f>
        <v>0</v>
      </c>
      <c r="Q200" s="208"/>
      <c r="R200" s="209">
        <f>SUM(R201:R250)</f>
        <v>0.046560000000000004</v>
      </c>
      <c r="S200" s="208"/>
      <c r="T200" s="210">
        <f>SUM(T201:T250)</f>
        <v>1.1000000000000001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81</v>
      </c>
      <c r="AT200" s="212" t="s">
        <v>71</v>
      </c>
      <c r="AU200" s="212" t="s">
        <v>79</v>
      </c>
      <c r="AY200" s="211" t="s">
        <v>214</v>
      </c>
      <c r="BK200" s="213">
        <f>SUM(BK201:BK250)</f>
        <v>0</v>
      </c>
    </row>
    <row r="201" s="2" customFormat="1" ht="16.5" customHeight="1">
      <c r="A201" s="41"/>
      <c r="B201" s="42"/>
      <c r="C201" s="216" t="s">
        <v>662</v>
      </c>
      <c r="D201" s="216" t="s">
        <v>216</v>
      </c>
      <c r="E201" s="217" t="s">
        <v>3381</v>
      </c>
      <c r="F201" s="218" t="s">
        <v>3382</v>
      </c>
      <c r="G201" s="219" t="s">
        <v>274</v>
      </c>
      <c r="H201" s="220">
        <v>340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2.0000000000000002E-05</v>
      </c>
      <c r="R201" s="225">
        <f>Q201*H201</f>
        <v>0.0068000000000000005</v>
      </c>
      <c r="S201" s="225">
        <v>0.002</v>
      </c>
      <c r="T201" s="226">
        <f>S201*H201</f>
        <v>0.68000000000000005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683</v>
      </c>
      <c r="AT201" s="227" t="s">
        <v>216</v>
      </c>
      <c r="AU201" s="227" t="s">
        <v>81</v>
      </c>
      <c r="AY201" s="20" t="s">
        <v>214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79</v>
      </c>
      <c r="BK201" s="228">
        <f>ROUND(I201*H201,2)</f>
        <v>0</v>
      </c>
      <c r="BL201" s="20" t="s">
        <v>683</v>
      </c>
      <c r="BM201" s="227" t="s">
        <v>4574</v>
      </c>
    </row>
    <row r="202" s="13" customFormat="1">
      <c r="A202" s="13"/>
      <c r="B202" s="234"/>
      <c r="C202" s="235"/>
      <c r="D202" s="236" t="s">
        <v>225</v>
      </c>
      <c r="E202" s="237" t="s">
        <v>19</v>
      </c>
      <c r="F202" s="238" t="s">
        <v>4575</v>
      </c>
      <c r="G202" s="235"/>
      <c r="H202" s="239">
        <v>340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225</v>
      </c>
      <c r="AU202" s="245" t="s">
        <v>81</v>
      </c>
      <c r="AV202" s="13" t="s">
        <v>81</v>
      </c>
      <c r="AW202" s="13" t="s">
        <v>33</v>
      </c>
      <c r="AX202" s="13" t="s">
        <v>79</v>
      </c>
      <c r="AY202" s="245" t="s">
        <v>214</v>
      </c>
    </row>
    <row r="203" s="2" customFormat="1" ht="16.5" customHeight="1">
      <c r="A203" s="41"/>
      <c r="B203" s="42"/>
      <c r="C203" s="216" t="s">
        <v>418</v>
      </c>
      <c r="D203" s="216" t="s">
        <v>216</v>
      </c>
      <c r="E203" s="217" t="s">
        <v>3385</v>
      </c>
      <c r="F203" s="218" t="s">
        <v>3386</v>
      </c>
      <c r="G203" s="219" t="s">
        <v>274</v>
      </c>
      <c r="H203" s="220">
        <v>210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43</v>
      </c>
      <c r="O203" s="87"/>
      <c r="P203" s="225">
        <f>O203*H203</f>
        <v>0</v>
      </c>
      <c r="Q203" s="225">
        <v>1.0000000000000001E-05</v>
      </c>
      <c r="R203" s="225">
        <f>Q203*H203</f>
        <v>0.0021000000000000003</v>
      </c>
      <c r="S203" s="225">
        <v>0.002</v>
      </c>
      <c r="T203" s="226">
        <f>S203*H203</f>
        <v>0.41999999999999998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221</v>
      </c>
      <c r="AT203" s="227" t="s">
        <v>216</v>
      </c>
      <c r="AU203" s="227" t="s">
        <v>81</v>
      </c>
      <c r="AY203" s="20" t="s">
        <v>214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79</v>
      </c>
      <c r="BK203" s="228">
        <f>ROUND(I203*H203,2)</f>
        <v>0</v>
      </c>
      <c r="BL203" s="20" t="s">
        <v>221</v>
      </c>
      <c r="BM203" s="227" t="s">
        <v>4576</v>
      </c>
    </row>
    <row r="204" s="13" customFormat="1">
      <c r="A204" s="13"/>
      <c r="B204" s="234"/>
      <c r="C204" s="235"/>
      <c r="D204" s="236" t="s">
        <v>225</v>
      </c>
      <c r="E204" s="237" t="s">
        <v>19</v>
      </c>
      <c r="F204" s="238" t="s">
        <v>4577</v>
      </c>
      <c r="G204" s="235"/>
      <c r="H204" s="239">
        <v>210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225</v>
      </c>
      <c r="AU204" s="245" t="s">
        <v>81</v>
      </c>
      <c r="AV204" s="13" t="s">
        <v>81</v>
      </c>
      <c r="AW204" s="13" t="s">
        <v>33</v>
      </c>
      <c r="AX204" s="13" t="s">
        <v>79</v>
      </c>
      <c r="AY204" s="245" t="s">
        <v>214</v>
      </c>
    </row>
    <row r="205" s="2" customFormat="1" ht="24.15" customHeight="1">
      <c r="A205" s="41"/>
      <c r="B205" s="42"/>
      <c r="C205" s="216" t="s">
        <v>676</v>
      </c>
      <c r="D205" s="216" t="s">
        <v>216</v>
      </c>
      <c r="E205" s="217" t="s">
        <v>3388</v>
      </c>
      <c r="F205" s="218" t="s">
        <v>3389</v>
      </c>
      <c r="G205" s="219" t="s">
        <v>258</v>
      </c>
      <c r="H205" s="220">
        <v>107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221</v>
      </c>
      <c r="AT205" s="227" t="s">
        <v>216</v>
      </c>
      <c r="AU205" s="227" t="s">
        <v>81</v>
      </c>
      <c r="AY205" s="20" t="s">
        <v>214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79</v>
      </c>
      <c r="BK205" s="228">
        <f>ROUND(I205*H205,2)</f>
        <v>0</v>
      </c>
      <c r="BL205" s="20" t="s">
        <v>221</v>
      </c>
      <c r="BM205" s="227" t="s">
        <v>4578</v>
      </c>
    </row>
    <row r="206" s="13" customFormat="1">
      <c r="A206" s="13"/>
      <c r="B206" s="234"/>
      <c r="C206" s="235"/>
      <c r="D206" s="236" t="s">
        <v>225</v>
      </c>
      <c r="E206" s="237" t="s">
        <v>19</v>
      </c>
      <c r="F206" s="238" t="s">
        <v>3391</v>
      </c>
      <c r="G206" s="235"/>
      <c r="H206" s="239">
        <v>107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225</v>
      </c>
      <c r="AU206" s="245" t="s">
        <v>81</v>
      </c>
      <c r="AV206" s="13" t="s">
        <v>81</v>
      </c>
      <c r="AW206" s="13" t="s">
        <v>33</v>
      </c>
      <c r="AX206" s="13" t="s">
        <v>79</v>
      </c>
      <c r="AY206" s="245" t="s">
        <v>214</v>
      </c>
    </row>
    <row r="207" s="2" customFormat="1" ht="16.5" customHeight="1">
      <c r="A207" s="41"/>
      <c r="B207" s="42"/>
      <c r="C207" s="216" t="s">
        <v>441</v>
      </c>
      <c r="D207" s="216" t="s">
        <v>216</v>
      </c>
      <c r="E207" s="217" t="s">
        <v>4579</v>
      </c>
      <c r="F207" s="218" t="s">
        <v>4580</v>
      </c>
      <c r="G207" s="219" t="s">
        <v>274</v>
      </c>
      <c r="H207" s="220">
        <v>100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338</v>
      </c>
      <c r="AT207" s="227" t="s">
        <v>216</v>
      </c>
      <c r="AU207" s="227" t="s">
        <v>81</v>
      </c>
      <c r="AY207" s="20" t="s">
        <v>214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79</v>
      </c>
      <c r="BK207" s="228">
        <f>ROUND(I207*H207,2)</f>
        <v>0</v>
      </c>
      <c r="BL207" s="20" t="s">
        <v>338</v>
      </c>
      <c r="BM207" s="227" t="s">
        <v>4581</v>
      </c>
    </row>
    <row r="208" s="2" customFormat="1" ht="16.5" customHeight="1">
      <c r="A208" s="41"/>
      <c r="B208" s="42"/>
      <c r="C208" s="278" t="s">
        <v>683</v>
      </c>
      <c r="D208" s="278" t="s">
        <v>300</v>
      </c>
      <c r="E208" s="279" t="s">
        <v>4582</v>
      </c>
      <c r="F208" s="280" t="s">
        <v>4583</v>
      </c>
      <c r="G208" s="281" t="s">
        <v>274</v>
      </c>
      <c r="H208" s="282">
        <v>80</v>
      </c>
      <c r="I208" s="283"/>
      <c r="J208" s="284">
        <f>ROUND(I208*H208,2)</f>
        <v>0</v>
      </c>
      <c r="K208" s="280" t="s">
        <v>19</v>
      </c>
      <c r="L208" s="285"/>
      <c r="M208" s="286" t="s">
        <v>19</v>
      </c>
      <c r="N208" s="287" t="s">
        <v>43</v>
      </c>
      <c r="O208" s="87"/>
      <c r="P208" s="225">
        <f>O208*H208</f>
        <v>0</v>
      </c>
      <c r="Q208" s="225">
        <v>0.00010000000000000001</v>
      </c>
      <c r="R208" s="225">
        <f>Q208*H208</f>
        <v>0.0080000000000000002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1033</v>
      </c>
      <c r="AT208" s="227" t="s">
        <v>300</v>
      </c>
      <c r="AU208" s="227" t="s">
        <v>81</v>
      </c>
      <c r="AY208" s="20" t="s">
        <v>214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79</v>
      </c>
      <c r="BK208" s="228">
        <f>ROUND(I208*H208,2)</f>
        <v>0</v>
      </c>
      <c r="BL208" s="20" t="s">
        <v>1033</v>
      </c>
      <c r="BM208" s="227" t="s">
        <v>4584</v>
      </c>
    </row>
    <row r="209" s="13" customFormat="1">
      <c r="A209" s="13"/>
      <c r="B209" s="234"/>
      <c r="C209" s="235"/>
      <c r="D209" s="236" t="s">
        <v>225</v>
      </c>
      <c r="E209" s="237" t="s">
        <v>19</v>
      </c>
      <c r="F209" s="238" t="s">
        <v>4073</v>
      </c>
      <c r="G209" s="235"/>
      <c r="H209" s="239">
        <v>80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225</v>
      </c>
      <c r="AU209" s="245" t="s">
        <v>81</v>
      </c>
      <c r="AV209" s="13" t="s">
        <v>81</v>
      </c>
      <c r="AW209" s="13" t="s">
        <v>33</v>
      </c>
      <c r="AX209" s="13" t="s">
        <v>79</v>
      </c>
      <c r="AY209" s="245" t="s">
        <v>214</v>
      </c>
    </row>
    <row r="210" s="2" customFormat="1" ht="16.5" customHeight="1">
      <c r="A210" s="41"/>
      <c r="B210" s="42"/>
      <c r="C210" s="278" t="s">
        <v>687</v>
      </c>
      <c r="D210" s="278" t="s">
        <v>300</v>
      </c>
      <c r="E210" s="279" t="s">
        <v>4585</v>
      </c>
      <c r="F210" s="280" t="s">
        <v>4586</v>
      </c>
      <c r="G210" s="281" t="s">
        <v>258</v>
      </c>
      <c r="H210" s="282">
        <v>240</v>
      </c>
      <c r="I210" s="283"/>
      <c r="J210" s="284">
        <f>ROUND(I210*H210,2)</f>
        <v>0</v>
      </c>
      <c r="K210" s="280" t="s">
        <v>19</v>
      </c>
      <c r="L210" s="285"/>
      <c r="M210" s="286" t="s">
        <v>19</v>
      </c>
      <c r="N210" s="287" t="s">
        <v>43</v>
      </c>
      <c r="O210" s="87"/>
      <c r="P210" s="225">
        <f>O210*H210</f>
        <v>0</v>
      </c>
      <c r="Q210" s="225">
        <v>1.0000000000000001E-05</v>
      </c>
      <c r="R210" s="225">
        <f>Q210*H210</f>
        <v>0.0024000000000000002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1033</v>
      </c>
      <c r="AT210" s="227" t="s">
        <v>300</v>
      </c>
      <c r="AU210" s="227" t="s">
        <v>81</v>
      </c>
      <c r="AY210" s="20" t="s">
        <v>214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79</v>
      </c>
      <c r="BK210" s="228">
        <f>ROUND(I210*H210,2)</f>
        <v>0</v>
      </c>
      <c r="BL210" s="20" t="s">
        <v>1033</v>
      </c>
      <c r="BM210" s="227" t="s">
        <v>4587</v>
      </c>
    </row>
    <row r="211" s="13" customFormat="1">
      <c r="A211" s="13"/>
      <c r="B211" s="234"/>
      <c r="C211" s="235"/>
      <c r="D211" s="236" t="s">
        <v>225</v>
      </c>
      <c r="E211" s="237" t="s">
        <v>19</v>
      </c>
      <c r="F211" s="238" t="s">
        <v>4588</v>
      </c>
      <c r="G211" s="235"/>
      <c r="H211" s="239">
        <v>240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225</v>
      </c>
      <c r="AU211" s="245" t="s">
        <v>81</v>
      </c>
      <c r="AV211" s="13" t="s">
        <v>81</v>
      </c>
      <c r="AW211" s="13" t="s">
        <v>33</v>
      </c>
      <c r="AX211" s="13" t="s">
        <v>79</v>
      </c>
      <c r="AY211" s="245" t="s">
        <v>214</v>
      </c>
    </row>
    <row r="212" s="2" customFormat="1" ht="16.5" customHeight="1">
      <c r="A212" s="41"/>
      <c r="B212" s="42"/>
      <c r="C212" s="278" t="s">
        <v>691</v>
      </c>
      <c r="D212" s="278" t="s">
        <v>300</v>
      </c>
      <c r="E212" s="279" t="s">
        <v>4589</v>
      </c>
      <c r="F212" s="280" t="s">
        <v>4590</v>
      </c>
      <c r="G212" s="281" t="s">
        <v>258</v>
      </c>
      <c r="H212" s="282">
        <v>16</v>
      </c>
      <c r="I212" s="283"/>
      <c r="J212" s="284">
        <f>ROUND(I212*H212,2)</f>
        <v>0</v>
      </c>
      <c r="K212" s="280" t="s">
        <v>19</v>
      </c>
      <c r="L212" s="285"/>
      <c r="M212" s="286" t="s">
        <v>19</v>
      </c>
      <c r="N212" s="287" t="s">
        <v>43</v>
      </c>
      <c r="O212" s="87"/>
      <c r="P212" s="225">
        <f>O212*H212</f>
        <v>0</v>
      </c>
      <c r="Q212" s="225">
        <v>1.0000000000000001E-05</v>
      </c>
      <c r="R212" s="225">
        <f>Q212*H212</f>
        <v>0.00016000000000000001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1033</v>
      </c>
      <c r="AT212" s="227" t="s">
        <v>300</v>
      </c>
      <c r="AU212" s="227" t="s">
        <v>81</v>
      </c>
      <c r="AY212" s="20" t="s">
        <v>214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79</v>
      </c>
      <c r="BK212" s="228">
        <f>ROUND(I212*H212,2)</f>
        <v>0</v>
      </c>
      <c r="BL212" s="20" t="s">
        <v>1033</v>
      </c>
      <c r="BM212" s="227" t="s">
        <v>4591</v>
      </c>
    </row>
    <row r="213" s="13" customFormat="1">
      <c r="A213" s="13"/>
      <c r="B213" s="234"/>
      <c r="C213" s="235"/>
      <c r="D213" s="236" t="s">
        <v>225</v>
      </c>
      <c r="E213" s="237" t="s">
        <v>19</v>
      </c>
      <c r="F213" s="238" t="s">
        <v>4592</v>
      </c>
      <c r="G213" s="235"/>
      <c r="H213" s="239">
        <v>16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225</v>
      </c>
      <c r="AU213" s="245" t="s">
        <v>81</v>
      </c>
      <c r="AV213" s="13" t="s">
        <v>81</v>
      </c>
      <c r="AW213" s="13" t="s">
        <v>33</v>
      </c>
      <c r="AX213" s="13" t="s">
        <v>79</v>
      </c>
      <c r="AY213" s="245" t="s">
        <v>214</v>
      </c>
    </row>
    <row r="214" s="2" customFormat="1" ht="16.5" customHeight="1">
      <c r="A214" s="41"/>
      <c r="B214" s="42"/>
      <c r="C214" s="216" t="s">
        <v>695</v>
      </c>
      <c r="D214" s="216" t="s">
        <v>216</v>
      </c>
      <c r="E214" s="217" t="s">
        <v>3083</v>
      </c>
      <c r="F214" s="218" t="s">
        <v>3084</v>
      </c>
      <c r="G214" s="219" t="s">
        <v>274</v>
      </c>
      <c r="H214" s="220">
        <v>40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338</v>
      </c>
      <c r="AT214" s="227" t="s">
        <v>216</v>
      </c>
      <c r="AU214" s="227" t="s">
        <v>81</v>
      </c>
      <c r="AY214" s="20" t="s">
        <v>214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79</v>
      </c>
      <c r="BK214" s="228">
        <f>ROUND(I214*H214,2)</f>
        <v>0</v>
      </c>
      <c r="BL214" s="20" t="s">
        <v>338</v>
      </c>
      <c r="BM214" s="227" t="s">
        <v>4593</v>
      </c>
    </row>
    <row r="215" s="2" customFormat="1" ht="16.5" customHeight="1">
      <c r="A215" s="41"/>
      <c r="B215" s="42"/>
      <c r="C215" s="278" t="s">
        <v>699</v>
      </c>
      <c r="D215" s="278" t="s">
        <v>300</v>
      </c>
      <c r="E215" s="279" t="s">
        <v>3218</v>
      </c>
      <c r="F215" s="280" t="s">
        <v>3219</v>
      </c>
      <c r="G215" s="281" t="s">
        <v>274</v>
      </c>
      <c r="H215" s="282">
        <v>40</v>
      </c>
      <c r="I215" s="283"/>
      <c r="J215" s="284">
        <f>ROUND(I215*H215,2)</f>
        <v>0</v>
      </c>
      <c r="K215" s="280" t="s">
        <v>19</v>
      </c>
      <c r="L215" s="285"/>
      <c r="M215" s="286" t="s">
        <v>19</v>
      </c>
      <c r="N215" s="287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1033</v>
      </c>
      <c r="AT215" s="227" t="s">
        <v>300</v>
      </c>
      <c r="AU215" s="227" t="s">
        <v>81</v>
      </c>
      <c r="AY215" s="20" t="s">
        <v>214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79</v>
      </c>
      <c r="BK215" s="228">
        <f>ROUND(I215*H215,2)</f>
        <v>0</v>
      </c>
      <c r="BL215" s="20" t="s">
        <v>1033</v>
      </c>
      <c r="BM215" s="227" t="s">
        <v>4594</v>
      </c>
    </row>
    <row r="216" s="13" customFormat="1">
      <c r="A216" s="13"/>
      <c r="B216" s="234"/>
      <c r="C216" s="235"/>
      <c r="D216" s="236" t="s">
        <v>225</v>
      </c>
      <c r="E216" s="237" t="s">
        <v>19</v>
      </c>
      <c r="F216" s="238" t="s">
        <v>3223</v>
      </c>
      <c r="G216" s="235"/>
      <c r="H216" s="239">
        <v>40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225</v>
      </c>
      <c r="AU216" s="245" t="s">
        <v>81</v>
      </c>
      <c r="AV216" s="13" t="s">
        <v>81</v>
      </c>
      <c r="AW216" s="13" t="s">
        <v>33</v>
      </c>
      <c r="AX216" s="13" t="s">
        <v>79</v>
      </c>
      <c r="AY216" s="245" t="s">
        <v>214</v>
      </c>
    </row>
    <row r="217" s="2" customFormat="1" ht="16.5" customHeight="1">
      <c r="A217" s="41"/>
      <c r="B217" s="42"/>
      <c r="C217" s="216" t="s">
        <v>705</v>
      </c>
      <c r="D217" s="216" t="s">
        <v>216</v>
      </c>
      <c r="E217" s="217" t="s">
        <v>3108</v>
      </c>
      <c r="F217" s="218" t="s">
        <v>3109</v>
      </c>
      <c r="G217" s="219" t="s">
        <v>274</v>
      </c>
      <c r="H217" s="220">
        <v>350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338</v>
      </c>
      <c r="AT217" s="227" t="s">
        <v>216</v>
      </c>
      <c r="AU217" s="227" t="s">
        <v>81</v>
      </c>
      <c r="AY217" s="20" t="s">
        <v>214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79</v>
      </c>
      <c r="BK217" s="228">
        <f>ROUND(I217*H217,2)</f>
        <v>0</v>
      </c>
      <c r="BL217" s="20" t="s">
        <v>338</v>
      </c>
      <c r="BM217" s="227" t="s">
        <v>4595</v>
      </c>
    </row>
    <row r="218" s="2" customFormat="1" ht="16.5" customHeight="1">
      <c r="A218" s="41"/>
      <c r="B218" s="42"/>
      <c r="C218" s="278" t="s">
        <v>712</v>
      </c>
      <c r="D218" s="278" t="s">
        <v>300</v>
      </c>
      <c r="E218" s="279" t="s">
        <v>3294</v>
      </c>
      <c r="F218" s="280" t="s">
        <v>3295</v>
      </c>
      <c r="G218" s="281" t="s">
        <v>274</v>
      </c>
      <c r="H218" s="282">
        <v>200</v>
      </c>
      <c r="I218" s="283"/>
      <c r="J218" s="284">
        <f>ROUND(I218*H218,2)</f>
        <v>0</v>
      </c>
      <c r="K218" s="280" t="s">
        <v>19</v>
      </c>
      <c r="L218" s="285"/>
      <c r="M218" s="286" t="s">
        <v>19</v>
      </c>
      <c r="N218" s="287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1033</v>
      </c>
      <c r="AT218" s="227" t="s">
        <v>300</v>
      </c>
      <c r="AU218" s="227" t="s">
        <v>81</v>
      </c>
      <c r="AY218" s="20" t="s">
        <v>214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79</v>
      </c>
      <c r="BK218" s="228">
        <f>ROUND(I218*H218,2)</f>
        <v>0</v>
      </c>
      <c r="BL218" s="20" t="s">
        <v>1033</v>
      </c>
      <c r="BM218" s="227" t="s">
        <v>4596</v>
      </c>
    </row>
    <row r="219" s="13" customFormat="1">
      <c r="A219" s="13"/>
      <c r="B219" s="234"/>
      <c r="C219" s="235"/>
      <c r="D219" s="236" t="s">
        <v>225</v>
      </c>
      <c r="E219" s="237" t="s">
        <v>19</v>
      </c>
      <c r="F219" s="238" t="s">
        <v>4597</v>
      </c>
      <c r="G219" s="235"/>
      <c r="H219" s="239">
        <v>200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225</v>
      </c>
      <c r="AU219" s="245" t="s">
        <v>81</v>
      </c>
      <c r="AV219" s="13" t="s">
        <v>81</v>
      </c>
      <c r="AW219" s="13" t="s">
        <v>33</v>
      </c>
      <c r="AX219" s="13" t="s">
        <v>79</v>
      </c>
      <c r="AY219" s="245" t="s">
        <v>214</v>
      </c>
    </row>
    <row r="220" s="2" customFormat="1" ht="16.5" customHeight="1">
      <c r="A220" s="41"/>
      <c r="B220" s="42"/>
      <c r="C220" s="278" t="s">
        <v>720</v>
      </c>
      <c r="D220" s="278" t="s">
        <v>300</v>
      </c>
      <c r="E220" s="279" t="s">
        <v>4598</v>
      </c>
      <c r="F220" s="280" t="s">
        <v>3299</v>
      </c>
      <c r="G220" s="281" t="s">
        <v>274</v>
      </c>
      <c r="H220" s="282">
        <v>150</v>
      </c>
      <c r="I220" s="283"/>
      <c r="J220" s="284">
        <f>ROUND(I220*H220,2)</f>
        <v>0</v>
      </c>
      <c r="K220" s="280" t="s">
        <v>19</v>
      </c>
      <c r="L220" s="285"/>
      <c r="M220" s="286" t="s">
        <v>19</v>
      </c>
      <c r="N220" s="287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1033</v>
      </c>
      <c r="AT220" s="227" t="s">
        <v>300</v>
      </c>
      <c r="AU220" s="227" t="s">
        <v>81</v>
      </c>
      <c r="AY220" s="20" t="s">
        <v>214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79</v>
      </c>
      <c r="BK220" s="228">
        <f>ROUND(I220*H220,2)</f>
        <v>0</v>
      </c>
      <c r="BL220" s="20" t="s">
        <v>1033</v>
      </c>
      <c r="BM220" s="227" t="s">
        <v>4599</v>
      </c>
    </row>
    <row r="221" s="13" customFormat="1">
      <c r="A221" s="13"/>
      <c r="B221" s="234"/>
      <c r="C221" s="235"/>
      <c r="D221" s="236" t="s">
        <v>225</v>
      </c>
      <c r="E221" s="237" t="s">
        <v>19</v>
      </c>
      <c r="F221" s="238" t="s">
        <v>4600</v>
      </c>
      <c r="G221" s="235"/>
      <c r="H221" s="239">
        <v>150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225</v>
      </c>
      <c r="AU221" s="245" t="s">
        <v>81</v>
      </c>
      <c r="AV221" s="13" t="s">
        <v>81</v>
      </c>
      <c r="AW221" s="13" t="s">
        <v>33</v>
      </c>
      <c r="AX221" s="13" t="s">
        <v>79</v>
      </c>
      <c r="AY221" s="245" t="s">
        <v>214</v>
      </c>
    </row>
    <row r="222" s="2" customFormat="1" ht="24.15" customHeight="1">
      <c r="A222" s="41"/>
      <c r="B222" s="42"/>
      <c r="C222" s="216" t="s">
        <v>724</v>
      </c>
      <c r="D222" s="216" t="s">
        <v>216</v>
      </c>
      <c r="E222" s="217" t="s">
        <v>4601</v>
      </c>
      <c r="F222" s="218" t="s">
        <v>3335</v>
      </c>
      <c r="G222" s="219" t="s">
        <v>274</v>
      </c>
      <c r="H222" s="220">
        <v>150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338</v>
      </c>
      <c r="AT222" s="227" t="s">
        <v>216</v>
      </c>
      <c r="AU222" s="227" t="s">
        <v>81</v>
      </c>
      <c r="AY222" s="20" t="s">
        <v>214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79</v>
      </c>
      <c r="BK222" s="228">
        <f>ROUND(I222*H222,2)</f>
        <v>0</v>
      </c>
      <c r="BL222" s="20" t="s">
        <v>338</v>
      </c>
      <c r="BM222" s="227" t="s">
        <v>4602</v>
      </c>
    </row>
    <row r="223" s="2" customFormat="1" ht="16.5" customHeight="1">
      <c r="A223" s="41"/>
      <c r="B223" s="42"/>
      <c r="C223" s="278" t="s">
        <v>728</v>
      </c>
      <c r="D223" s="278" t="s">
        <v>300</v>
      </c>
      <c r="E223" s="279" t="s">
        <v>3346</v>
      </c>
      <c r="F223" s="280" t="s">
        <v>3347</v>
      </c>
      <c r="G223" s="281" t="s">
        <v>274</v>
      </c>
      <c r="H223" s="282">
        <v>150</v>
      </c>
      <c r="I223" s="283"/>
      <c r="J223" s="284">
        <f>ROUND(I223*H223,2)</f>
        <v>0</v>
      </c>
      <c r="K223" s="280" t="s">
        <v>19</v>
      </c>
      <c r="L223" s="285"/>
      <c r="M223" s="286" t="s">
        <v>19</v>
      </c>
      <c r="N223" s="287" t="s">
        <v>43</v>
      </c>
      <c r="O223" s="87"/>
      <c r="P223" s="225">
        <f>O223*H223</f>
        <v>0</v>
      </c>
      <c r="Q223" s="225">
        <v>6.0000000000000002E-05</v>
      </c>
      <c r="R223" s="225">
        <f>Q223*H223</f>
        <v>0.0090000000000000011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1033</v>
      </c>
      <c r="AT223" s="227" t="s">
        <v>300</v>
      </c>
      <c r="AU223" s="227" t="s">
        <v>81</v>
      </c>
      <c r="AY223" s="20" t="s">
        <v>214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79</v>
      </c>
      <c r="BK223" s="228">
        <f>ROUND(I223*H223,2)</f>
        <v>0</v>
      </c>
      <c r="BL223" s="20" t="s">
        <v>1033</v>
      </c>
      <c r="BM223" s="227" t="s">
        <v>4603</v>
      </c>
    </row>
    <row r="224" s="13" customFormat="1">
      <c r="A224" s="13"/>
      <c r="B224" s="234"/>
      <c r="C224" s="235"/>
      <c r="D224" s="236" t="s">
        <v>225</v>
      </c>
      <c r="E224" s="237" t="s">
        <v>19</v>
      </c>
      <c r="F224" s="238" t="s">
        <v>4604</v>
      </c>
      <c r="G224" s="235"/>
      <c r="H224" s="239">
        <v>150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225</v>
      </c>
      <c r="AU224" s="245" t="s">
        <v>81</v>
      </c>
      <c r="AV224" s="13" t="s">
        <v>81</v>
      </c>
      <c r="AW224" s="13" t="s">
        <v>33</v>
      </c>
      <c r="AX224" s="13" t="s">
        <v>79</v>
      </c>
      <c r="AY224" s="245" t="s">
        <v>214</v>
      </c>
    </row>
    <row r="225" s="2" customFormat="1" ht="16.5" customHeight="1">
      <c r="A225" s="41"/>
      <c r="B225" s="42"/>
      <c r="C225" s="278" t="s">
        <v>732</v>
      </c>
      <c r="D225" s="278" t="s">
        <v>300</v>
      </c>
      <c r="E225" s="279" t="s">
        <v>3350</v>
      </c>
      <c r="F225" s="280" t="s">
        <v>3351</v>
      </c>
      <c r="G225" s="281" t="s">
        <v>258</v>
      </c>
      <c r="H225" s="282">
        <v>450</v>
      </c>
      <c r="I225" s="283"/>
      <c r="J225" s="284">
        <f>ROUND(I225*H225,2)</f>
        <v>0</v>
      </c>
      <c r="K225" s="280" t="s">
        <v>19</v>
      </c>
      <c r="L225" s="285"/>
      <c r="M225" s="286" t="s">
        <v>19</v>
      </c>
      <c r="N225" s="287" t="s">
        <v>43</v>
      </c>
      <c r="O225" s="87"/>
      <c r="P225" s="225">
        <f>O225*H225</f>
        <v>0</v>
      </c>
      <c r="Q225" s="225">
        <v>1.0000000000000001E-05</v>
      </c>
      <c r="R225" s="225">
        <f>Q225*H225</f>
        <v>0.0045000000000000005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1033</v>
      </c>
      <c r="AT225" s="227" t="s">
        <v>300</v>
      </c>
      <c r="AU225" s="227" t="s">
        <v>81</v>
      </c>
      <c r="AY225" s="20" t="s">
        <v>214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79</v>
      </c>
      <c r="BK225" s="228">
        <f>ROUND(I225*H225,2)</f>
        <v>0</v>
      </c>
      <c r="BL225" s="20" t="s">
        <v>1033</v>
      </c>
      <c r="BM225" s="227" t="s">
        <v>4605</v>
      </c>
    </row>
    <row r="226" s="13" customFormat="1">
      <c r="A226" s="13"/>
      <c r="B226" s="234"/>
      <c r="C226" s="235"/>
      <c r="D226" s="236" t="s">
        <v>225</v>
      </c>
      <c r="E226" s="237" t="s">
        <v>19</v>
      </c>
      <c r="F226" s="238" t="s">
        <v>4606</v>
      </c>
      <c r="G226" s="235"/>
      <c r="H226" s="239">
        <v>450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225</v>
      </c>
      <c r="AU226" s="245" t="s">
        <v>81</v>
      </c>
      <c r="AV226" s="13" t="s">
        <v>81</v>
      </c>
      <c r="AW226" s="13" t="s">
        <v>33</v>
      </c>
      <c r="AX226" s="13" t="s">
        <v>79</v>
      </c>
      <c r="AY226" s="245" t="s">
        <v>214</v>
      </c>
    </row>
    <row r="227" s="2" customFormat="1" ht="24.15" customHeight="1">
      <c r="A227" s="41"/>
      <c r="B227" s="42"/>
      <c r="C227" s="216" t="s">
        <v>736</v>
      </c>
      <c r="D227" s="216" t="s">
        <v>216</v>
      </c>
      <c r="E227" s="217" t="s">
        <v>3224</v>
      </c>
      <c r="F227" s="218" t="s">
        <v>3225</v>
      </c>
      <c r="G227" s="219" t="s">
        <v>274</v>
      </c>
      <c r="H227" s="220">
        <v>20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683</v>
      </c>
      <c r="AT227" s="227" t="s">
        <v>216</v>
      </c>
      <c r="AU227" s="227" t="s">
        <v>81</v>
      </c>
      <c r="AY227" s="20" t="s">
        <v>214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79</v>
      </c>
      <c r="BK227" s="228">
        <f>ROUND(I227*H227,2)</f>
        <v>0</v>
      </c>
      <c r="BL227" s="20" t="s">
        <v>683</v>
      </c>
      <c r="BM227" s="227" t="s">
        <v>4607</v>
      </c>
    </row>
    <row r="228" s="2" customFormat="1" ht="16.5" customHeight="1">
      <c r="A228" s="41"/>
      <c r="B228" s="42"/>
      <c r="C228" s="278" t="s">
        <v>710</v>
      </c>
      <c r="D228" s="278" t="s">
        <v>300</v>
      </c>
      <c r="E228" s="279" t="s">
        <v>4608</v>
      </c>
      <c r="F228" s="280" t="s">
        <v>3228</v>
      </c>
      <c r="G228" s="281" t="s">
        <v>274</v>
      </c>
      <c r="H228" s="282">
        <v>20</v>
      </c>
      <c r="I228" s="283"/>
      <c r="J228" s="284">
        <f>ROUND(I228*H228,2)</f>
        <v>0</v>
      </c>
      <c r="K228" s="280" t="s">
        <v>19</v>
      </c>
      <c r="L228" s="285"/>
      <c r="M228" s="286" t="s">
        <v>19</v>
      </c>
      <c r="N228" s="287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1033</v>
      </c>
      <c r="AT228" s="227" t="s">
        <v>300</v>
      </c>
      <c r="AU228" s="227" t="s">
        <v>81</v>
      </c>
      <c r="AY228" s="20" t="s">
        <v>214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79</v>
      </c>
      <c r="BK228" s="228">
        <f>ROUND(I228*H228,2)</f>
        <v>0</v>
      </c>
      <c r="BL228" s="20" t="s">
        <v>1033</v>
      </c>
      <c r="BM228" s="227" t="s">
        <v>4609</v>
      </c>
    </row>
    <row r="229" s="13" customFormat="1">
      <c r="A229" s="13"/>
      <c r="B229" s="234"/>
      <c r="C229" s="235"/>
      <c r="D229" s="236" t="s">
        <v>225</v>
      </c>
      <c r="E229" s="237" t="s">
        <v>19</v>
      </c>
      <c r="F229" s="238" t="s">
        <v>4610</v>
      </c>
      <c r="G229" s="235"/>
      <c r="H229" s="239">
        <v>20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225</v>
      </c>
      <c r="AU229" s="245" t="s">
        <v>81</v>
      </c>
      <c r="AV229" s="13" t="s">
        <v>81</v>
      </c>
      <c r="AW229" s="13" t="s">
        <v>33</v>
      </c>
      <c r="AX229" s="13" t="s">
        <v>79</v>
      </c>
      <c r="AY229" s="245" t="s">
        <v>214</v>
      </c>
    </row>
    <row r="230" s="2" customFormat="1" ht="21.75" customHeight="1">
      <c r="A230" s="41"/>
      <c r="B230" s="42"/>
      <c r="C230" s="216" t="s">
        <v>743</v>
      </c>
      <c r="D230" s="216" t="s">
        <v>216</v>
      </c>
      <c r="E230" s="217" t="s">
        <v>2925</v>
      </c>
      <c r="F230" s="218" t="s">
        <v>2926</v>
      </c>
      <c r="G230" s="219" t="s">
        <v>258</v>
      </c>
      <c r="H230" s="220">
        <v>24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338</v>
      </c>
      <c r="AT230" s="227" t="s">
        <v>216</v>
      </c>
      <c r="AU230" s="227" t="s">
        <v>81</v>
      </c>
      <c r="AY230" s="20" t="s">
        <v>214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79</v>
      </c>
      <c r="BK230" s="228">
        <f>ROUND(I230*H230,2)</f>
        <v>0</v>
      </c>
      <c r="BL230" s="20" t="s">
        <v>338</v>
      </c>
      <c r="BM230" s="227" t="s">
        <v>4611</v>
      </c>
    </row>
    <row r="231" s="2" customFormat="1" ht="16.5" customHeight="1">
      <c r="A231" s="41"/>
      <c r="B231" s="42"/>
      <c r="C231" s="278" t="s">
        <v>747</v>
      </c>
      <c r="D231" s="278" t="s">
        <v>300</v>
      </c>
      <c r="E231" s="279" t="s">
        <v>4612</v>
      </c>
      <c r="F231" s="280" t="s">
        <v>3265</v>
      </c>
      <c r="G231" s="281" t="s">
        <v>2082</v>
      </c>
      <c r="H231" s="282">
        <v>24</v>
      </c>
      <c r="I231" s="283"/>
      <c r="J231" s="284">
        <f>ROUND(I231*H231,2)</f>
        <v>0</v>
      </c>
      <c r="K231" s="280" t="s">
        <v>19</v>
      </c>
      <c r="L231" s="285"/>
      <c r="M231" s="286" t="s">
        <v>19</v>
      </c>
      <c r="N231" s="287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1033</v>
      </c>
      <c r="AT231" s="227" t="s">
        <v>300</v>
      </c>
      <c r="AU231" s="227" t="s">
        <v>81</v>
      </c>
      <c r="AY231" s="20" t="s">
        <v>214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79</v>
      </c>
      <c r="BK231" s="228">
        <f>ROUND(I231*H231,2)</f>
        <v>0</v>
      </c>
      <c r="BL231" s="20" t="s">
        <v>1033</v>
      </c>
      <c r="BM231" s="227" t="s">
        <v>4613</v>
      </c>
    </row>
    <row r="232" s="13" customFormat="1">
      <c r="A232" s="13"/>
      <c r="B232" s="234"/>
      <c r="C232" s="235"/>
      <c r="D232" s="236" t="s">
        <v>225</v>
      </c>
      <c r="E232" s="237" t="s">
        <v>19</v>
      </c>
      <c r="F232" s="238" t="s">
        <v>4464</v>
      </c>
      <c r="G232" s="235"/>
      <c r="H232" s="239">
        <v>24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225</v>
      </c>
      <c r="AU232" s="245" t="s">
        <v>81</v>
      </c>
      <c r="AV232" s="13" t="s">
        <v>81</v>
      </c>
      <c r="AW232" s="13" t="s">
        <v>33</v>
      </c>
      <c r="AX232" s="13" t="s">
        <v>79</v>
      </c>
      <c r="AY232" s="245" t="s">
        <v>214</v>
      </c>
    </row>
    <row r="233" s="2" customFormat="1" ht="16.5" customHeight="1">
      <c r="A233" s="41"/>
      <c r="B233" s="42"/>
      <c r="C233" s="278" t="s">
        <v>753</v>
      </c>
      <c r="D233" s="278" t="s">
        <v>300</v>
      </c>
      <c r="E233" s="279" t="s">
        <v>3401</v>
      </c>
      <c r="F233" s="280" t="s">
        <v>3402</v>
      </c>
      <c r="G233" s="281" t="s">
        <v>1288</v>
      </c>
      <c r="H233" s="282">
        <v>600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43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461</v>
      </c>
      <c r="AT233" s="227" t="s">
        <v>300</v>
      </c>
      <c r="AU233" s="227" t="s">
        <v>81</v>
      </c>
      <c r="AY233" s="20" t="s">
        <v>214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79</v>
      </c>
      <c r="BK233" s="228">
        <f>ROUND(I233*H233,2)</f>
        <v>0</v>
      </c>
      <c r="BL233" s="20" t="s">
        <v>338</v>
      </c>
      <c r="BM233" s="227" t="s">
        <v>4614</v>
      </c>
    </row>
    <row r="234" s="2" customFormat="1" ht="16.5" customHeight="1">
      <c r="A234" s="41"/>
      <c r="B234" s="42"/>
      <c r="C234" s="278" t="s">
        <v>757</v>
      </c>
      <c r="D234" s="278" t="s">
        <v>300</v>
      </c>
      <c r="E234" s="279" t="s">
        <v>3404</v>
      </c>
      <c r="F234" s="280" t="s">
        <v>3405</v>
      </c>
      <c r="G234" s="281" t="s">
        <v>1288</v>
      </c>
      <c r="H234" s="282">
        <v>2000</v>
      </c>
      <c r="I234" s="283"/>
      <c r="J234" s="284">
        <f>ROUND(I234*H234,2)</f>
        <v>0</v>
      </c>
      <c r="K234" s="280" t="s">
        <v>19</v>
      </c>
      <c r="L234" s="285"/>
      <c r="M234" s="286" t="s">
        <v>19</v>
      </c>
      <c r="N234" s="287" t="s">
        <v>43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461</v>
      </c>
      <c r="AT234" s="227" t="s">
        <v>300</v>
      </c>
      <c r="AU234" s="227" t="s">
        <v>81</v>
      </c>
      <c r="AY234" s="20" t="s">
        <v>214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79</v>
      </c>
      <c r="BK234" s="228">
        <f>ROUND(I234*H234,2)</f>
        <v>0</v>
      </c>
      <c r="BL234" s="20" t="s">
        <v>338</v>
      </c>
      <c r="BM234" s="227" t="s">
        <v>4615</v>
      </c>
    </row>
    <row r="235" s="2" customFormat="1" ht="16.5" customHeight="1">
      <c r="A235" s="41"/>
      <c r="B235" s="42"/>
      <c r="C235" s="216" t="s">
        <v>763</v>
      </c>
      <c r="D235" s="216" t="s">
        <v>216</v>
      </c>
      <c r="E235" s="217" t="s">
        <v>4089</v>
      </c>
      <c r="F235" s="218" t="s">
        <v>4090</v>
      </c>
      <c r="G235" s="219" t="s">
        <v>258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43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338</v>
      </c>
      <c r="AT235" s="227" t="s">
        <v>216</v>
      </c>
      <c r="AU235" s="227" t="s">
        <v>81</v>
      </c>
      <c r="AY235" s="20" t="s">
        <v>214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79</v>
      </c>
      <c r="BK235" s="228">
        <f>ROUND(I235*H235,2)</f>
        <v>0</v>
      </c>
      <c r="BL235" s="20" t="s">
        <v>338</v>
      </c>
      <c r="BM235" s="227" t="s">
        <v>4616</v>
      </c>
    </row>
    <row r="236" s="2" customFormat="1" ht="16.5" customHeight="1">
      <c r="A236" s="41"/>
      <c r="B236" s="42"/>
      <c r="C236" s="278" t="s">
        <v>769</v>
      </c>
      <c r="D236" s="278" t="s">
        <v>300</v>
      </c>
      <c r="E236" s="279" t="s">
        <v>4617</v>
      </c>
      <c r="F236" s="280" t="s">
        <v>4618</v>
      </c>
      <c r="G236" s="281" t="s">
        <v>258</v>
      </c>
      <c r="H236" s="282">
        <v>2</v>
      </c>
      <c r="I236" s="283"/>
      <c r="J236" s="284">
        <f>ROUND(I236*H236,2)</f>
        <v>0</v>
      </c>
      <c r="K236" s="280" t="s">
        <v>19</v>
      </c>
      <c r="L236" s="285"/>
      <c r="M236" s="286" t="s">
        <v>19</v>
      </c>
      <c r="N236" s="287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461</v>
      </c>
      <c r="AT236" s="227" t="s">
        <v>300</v>
      </c>
      <c r="AU236" s="227" t="s">
        <v>81</v>
      </c>
      <c r="AY236" s="20" t="s">
        <v>214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79</v>
      </c>
      <c r="BK236" s="228">
        <f>ROUND(I236*H236,2)</f>
        <v>0</v>
      </c>
      <c r="BL236" s="20" t="s">
        <v>338</v>
      </c>
      <c r="BM236" s="227" t="s">
        <v>4619</v>
      </c>
    </row>
    <row r="237" s="2" customFormat="1" ht="16.5" customHeight="1">
      <c r="A237" s="41"/>
      <c r="B237" s="42"/>
      <c r="C237" s="216" t="s">
        <v>775</v>
      </c>
      <c r="D237" s="216" t="s">
        <v>216</v>
      </c>
      <c r="E237" s="217" t="s">
        <v>4095</v>
      </c>
      <c r="F237" s="218" t="s">
        <v>4096</v>
      </c>
      <c r="G237" s="219" t="s">
        <v>258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43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338</v>
      </c>
      <c r="AT237" s="227" t="s">
        <v>216</v>
      </c>
      <c r="AU237" s="227" t="s">
        <v>81</v>
      </c>
      <c r="AY237" s="20" t="s">
        <v>214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79</v>
      </c>
      <c r="BK237" s="228">
        <f>ROUND(I237*H237,2)</f>
        <v>0</v>
      </c>
      <c r="BL237" s="20" t="s">
        <v>338</v>
      </c>
      <c r="BM237" s="227" t="s">
        <v>4620</v>
      </c>
    </row>
    <row r="238" s="2" customFormat="1" ht="16.5" customHeight="1">
      <c r="A238" s="41"/>
      <c r="B238" s="42"/>
      <c r="C238" s="278" t="s">
        <v>780</v>
      </c>
      <c r="D238" s="278" t="s">
        <v>300</v>
      </c>
      <c r="E238" s="279" t="s">
        <v>4098</v>
      </c>
      <c r="F238" s="280" t="s">
        <v>4099</v>
      </c>
      <c r="G238" s="281" t="s">
        <v>258</v>
      </c>
      <c r="H238" s="282">
        <v>2</v>
      </c>
      <c r="I238" s="283"/>
      <c r="J238" s="284">
        <f>ROUND(I238*H238,2)</f>
        <v>0</v>
      </c>
      <c r="K238" s="280" t="s">
        <v>19</v>
      </c>
      <c r="L238" s="285"/>
      <c r="M238" s="286" t="s">
        <v>19</v>
      </c>
      <c r="N238" s="287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2623</v>
      </c>
      <c r="AT238" s="227" t="s">
        <v>300</v>
      </c>
      <c r="AU238" s="227" t="s">
        <v>81</v>
      </c>
      <c r="AY238" s="20" t="s">
        <v>214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79</v>
      </c>
      <c r="BK238" s="228">
        <f>ROUND(I238*H238,2)</f>
        <v>0</v>
      </c>
      <c r="BL238" s="20" t="s">
        <v>683</v>
      </c>
      <c r="BM238" s="227" t="s">
        <v>4621</v>
      </c>
    </row>
    <row r="239" s="2" customFormat="1" ht="16.5" customHeight="1">
      <c r="A239" s="41"/>
      <c r="B239" s="42"/>
      <c r="C239" s="216" t="s">
        <v>786</v>
      </c>
      <c r="D239" s="216" t="s">
        <v>216</v>
      </c>
      <c r="E239" s="217" t="s">
        <v>4622</v>
      </c>
      <c r="F239" s="218" t="s">
        <v>4623</v>
      </c>
      <c r="G239" s="219" t="s">
        <v>258</v>
      </c>
      <c r="H239" s="220">
        <v>1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43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338</v>
      </c>
      <c r="AT239" s="227" t="s">
        <v>216</v>
      </c>
      <c r="AU239" s="227" t="s">
        <v>81</v>
      </c>
      <c r="AY239" s="20" t="s">
        <v>214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79</v>
      </c>
      <c r="BK239" s="228">
        <f>ROUND(I239*H239,2)</f>
        <v>0</v>
      </c>
      <c r="BL239" s="20" t="s">
        <v>338</v>
      </c>
      <c r="BM239" s="227" t="s">
        <v>4624</v>
      </c>
    </row>
    <row r="240" s="2" customFormat="1" ht="16.5" customHeight="1">
      <c r="A240" s="41"/>
      <c r="B240" s="42"/>
      <c r="C240" s="278" t="s">
        <v>794</v>
      </c>
      <c r="D240" s="278" t="s">
        <v>300</v>
      </c>
      <c r="E240" s="279" t="s">
        <v>4625</v>
      </c>
      <c r="F240" s="280" t="s">
        <v>4626</v>
      </c>
      <c r="G240" s="281" t="s">
        <v>258</v>
      </c>
      <c r="H240" s="282">
        <v>1</v>
      </c>
      <c r="I240" s="283"/>
      <c r="J240" s="284">
        <f>ROUND(I240*H240,2)</f>
        <v>0</v>
      </c>
      <c r="K240" s="280" t="s">
        <v>19</v>
      </c>
      <c r="L240" s="285"/>
      <c r="M240" s="286" t="s">
        <v>19</v>
      </c>
      <c r="N240" s="287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2623</v>
      </c>
      <c r="AT240" s="227" t="s">
        <v>300</v>
      </c>
      <c r="AU240" s="227" t="s">
        <v>81</v>
      </c>
      <c r="AY240" s="20" t="s">
        <v>214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79</v>
      </c>
      <c r="BK240" s="228">
        <f>ROUND(I240*H240,2)</f>
        <v>0</v>
      </c>
      <c r="BL240" s="20" t="s">
        <v>683</v>
      </c>
      <c r="BM240" s="227" t="s">
        <v>4627</v>
      </c>
    </row>
    <row r="241" s="13" customFormat="1">
      <c r="A241" s="13"/>
      <c r="B241" s="234"/>
      <c r="C241" s="235"/>
      <c r="D241" s="236" t="s">
        <v>225</v>
      </c>
      <c r="E241" s="237" t="s">
        <v>19</v>
      </c>
      <c r="F241" s="238" t="s">
        <v>4163</v>
      </c>
      <c r="G241" s="235"/>
      <c r="H241" s="239">
        <v>1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225</v>
      </c>
      <c r="AU241" s="245" t="s">
        <v>81</v>
      </c>
      <c r="AV241" s="13" t="s">
        <v>81</v>
      </c>
      <c r="AW241" s="13" t="s">
        <v>33</v>
      </c>
      <c r="AX241" s="13" t="s">
        <v>79</v>
      </c>
      <c r="AY241" s="245" t="s">
        <v>214</v>
      </c>
    </row>
    <row r="242" s="2" customFormat="1" ht="21.75" customHeight="1">
      <c r="A242" s="41"/>
      <c r="B242" s="42"/>
      <c r="C242" s="216" t="s">
        <v>801</v>
      </c>
      <c r="D242" s="216" t="s">
        <v>216</v>
      </c>
      <c r="E242" s="217" t="s">
        <v>2925</v>
      </c>
      <c r="F242" s="218" t="s">
        <v>2926</v>
      </c>
      <c r="G242" s="219" t="s">
        <v>258</v>
      </c>
      <c r="H242" s="220">
        <v>32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338</v>
      </c>
      <c r="AT242" s="227" t="s">
        <v>216</v>
      </c>
      <c r="AU242" s="227" t="s">
        <v>81</v>
      </c>
      <c r="AY242" s="20" t="s">
        <v>214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79</v>
      </c>
      <c r="BK242" s="228">
        <f>ROUND(I242*H242,2)</f>
        <v>0</v>
      </c>
      <c r="BL242" s="20" t="s">
        <v>338</v>
      </c>
      <c r="BM242" s="227" t="s">
        <v>4628</v>
      </c>
    </row>
    <row r="243" s="2" customFormat="1" ht="16.5" customHeight="1">
      <c r="A243" s="41"/>
      <c r="B243" s="42"/>
      <c r="C243" s="278" t="s">
        <v>808</v>
      </c>
      <c r="D243" s="278" t="s">
        <v>300</v>
      </c>
      <c r="E243" s="279" t="s">
        <v>4466</v>
      </c>
      <c r="F243" s="280" t="s">
        <v>4467</v>
      </c>
      <c r="G243" s="281" t="s">
        <v>258</v>
      </c>
      <c r="H243" s="282">
        <v>32</v>
      </c>
      <c r="I243" s="283"/>
      <c r="J243" s="284">
        <f>ROUND(I243*H243,2)</f>
        <v>0</v>
      </c>
      <c r="K243" s="280" t="s">
        <v>19</v>
      </c>
      <c r="L243" s="285"/>
      <c r="M243" s="286" t="s">
        <v>19</v>
      </c>
      <c r="N243" s="287" t="s">
        <v>43</v>
      </c>
      <c r="O243" s="87"/>
      <c r="P243" s="225">
        <f>O243*H243</f>
        <v>0</v>
      </c>
      <c r="Q243" s="225">
        <v>3.0000000000000001E-05</v>
      </c>
      <c r="R243" s="225">
        <f>Q243*H243</f>
        <v>0.00096000000000000002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461</v>
      </c>
      <c r="AT243" s="227" t="s">
        <v>300</v>
      </c>
      <c r="AU243" s="227" t="s">
        <v>81</v>
      </c>
      <c r="AY243" s="20" t="s">
        <v>214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79</v>
      </c>
      <c r="BK243" s="228">
        <f>ROUND(I243*H243,2)</f>
        <v>0</v>
      </c>
      <c r="BL243" s="20" t="s">
        <v>338</v>
      </c>
      <c r="BM243" s="227" t="s">
        <v>4629</v>
      </c>
    </row>
    <row r="244" s="13" customFormat="1">
      <c r="A244" s="13"/>
      <c r="B244" s="234"/>
      <c r="C244" s="235"/>
      <c r="D244" s="236" t="s">
        <v>225</v>
      </c>
      <c r="E244" s="237" t="s">
        <v>19</v>
      </c>
      <c r="F244" s="238" t="s">
        <v>4630</v>
      </c>
      <c r="G244" s="235"/>
      <c r="H244" s="239">
        <v>32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225</v>
      </c>
      <c r="AU244" s="245" t="s">
        <v>81</v>
      </c>
      <c r="AV244" s="13" t="s">
        <v>81</v>
      </c>
      <c r="AW244" s="13" t="s">
        <v>33</v>
      </c>
      <c r="AX244" s="13" t="s">
        <v>79</v>
      </c>
      <c r="AY244" s="245" t="s">
        <v>214</v>
      </c>
    </row>
    <row r="245" s="2" customFormat="1" ht="16.5" customHeight="1">
      <c r="A245" s="41"/>
      <c r="B245" s="42"/>
      <c r="C245" s="216" t="s">
        <v>818</v>
      </c>
      <c r="D245" s="216" t="s">
        <v>216</v>
      </c>
      <c r="E245" s="217" t="s">
        <v>4631</v>
      </c>
      <c r="F245" s="218" t="s">
        <v>3393</v>
      </c>
      <c r="G245" s="219" t="s">
        <v>258</v>
      </c>
      <c r="H245" s="220">
        <v>3100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43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338</v>
      </c>
      <c r="AT245" s="227" t="s">
        <v>216</v>
      </c>
      <c r="AU245" s="227" t="s">
        <v>81</v>
      </c>
      <c r="AY245" s="20" t="s">
        <v>214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79</v>
      </c>
      <c r="BK245" s="228">
        <f>ROUND(I245*H245,2)</f>
        <v>0</v>
      </c>
      <c r="BL245" s="20" t="s">
        <v>338</v>
      </c>
      <c r="BM245" s="227" t="s">
        <v>4632</v>
      </c>
    </row>
    <row r="246" s="2" customFormat="1" ht="16.5" customHeight="1">
      <c r="A246" s="41"/>
      <c r="B246" s="42"/>
      <c r="C246" s="278" t="s">
        <v>823</v>
      </c>
      <c r="D246" s="278" t="s">
        <v>300</v>
      </c>
      <c r="E246" s="279" t="s">
        <v>3395</v>
      </c>
      <c r="F246" s="280" t="s">
        <v>3396</v>
      </c>
      <c r="G246" s="281" t="s">
        <v>2082</v>
      </c>
      <c r="H246" s="282">
        <v>1550</v>
      </c>
      <c r="I246" s="283"/>
      <c r="J246" s="284">
        <f>ROUND(I246*H246,2)</f>
        <v>0</v>
      </c>
      <c r="K246" s="280" t="s">
        <v>19</v>
      </c>
      <c r="L246" s="285"/>
      <c r="M246" s="286" t="s">
        <v>19</v>
      </c>
      <c r="N246" s="287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461</v>
      </c>
      <c r="AT246" s="227" t="s">
        <v>300</v>
      </c>
      <c r="AU246" s="227" t="s">
        <v>81</v>
      </c>
      <c r="AY246" s="20" t="s">
        <v>214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79</v>
      </c>
      <c r="BK246" s="228">
        <f>ROUND(I246*H246,2)</f>
        <v>0</v>
      </c>
      <c r="BL246" s="20" t="s">
        <v>338</v>
      </c>
      <c r="BM246" s="227" t="s">
        <v>4633</v>
      </c>
    </row>
    <row r="247" s="13" customFormat="1">
      <c r="A247" s="13"/>
      <c r="B247" s="234"/>
      <c r="C247" s="235"/>
      <c r="D247" s="236" t="s">
        <v>225</v>
      </c>
      <c r="E247" s="237" t="s">
        <v>19</v>
      </c>
      <c r="F247" s="238" t="s">
        <v>4634</v>
      </c>
      <c r="G247" s="235"/>
      <c r="H247" s="239">
        <v>1550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225</v>
      </c>
      <c r="AU247" s="245" t="s">
        <v>81</v>
      </c>
      <c r="AV247" s="13" t="s">
        <v>81</v>
      </c>
      <c r="AW247" s="13" t="s">
        <v>33</v>
      </c>
      <c r="AX247" s="13" t="s">
        <v>79</v>
      </c>
      <c r="AY247" s="245" t="s">
        <v>214</v>
      </c>
    </row>
    <row r="248" s="2" customFormat="1" ht="16.5" customHeight="1">
      <c r="A248" s="41"/>
      <c r="B248" s="42"/>
      <c r="C248" s="278" t="s">
        <v>828</v>
      </c>
      <c r="D248" s="278" t="s">
        <v>300</v>
      </c>
      <c r="E248" s="279" t="s">
        <v>3398</v>
      </c>
      <c r="F248" s="280" t="s">
        <v>3399</v>
      </c>
      <c r="G248" s="281" t="s">
        <v>2082</v>
      </c>
      <c r="H248" s="282">
        <v>1550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43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461</v>
      </c>
      <c r="AT248" s="227" t="s">
        <v>300</v>
      </c>
      <c r="AU248" s="227" t="s">
        <v>81</v>
      </c>
      <c r="AY248" s="20" t="s">
        <v>214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79</v>
      </c>
      <c r="BK248" s="228">
        <f>ROUND(I248*H248,2)</f>
        <v>0</v>
      </c>
      <c r="BL248" s="20" t="s">
        <v>338</v>
      </c>
      <c r="BM248" s="227" t="s">
        <v>4635</v>
      </c>
    </row>
    <row r="249" s="13" customFormat="1">
      <c r="A249" s="13"/>
      <c r="B249" s="234"/>
      <c r="C249" s="235"/>
      <c r="D249" s="236" t="s">
        <v>225</v>
      </c>
      <c r="E249" s="237" t="s">
        <v>19</v>
      </c>
      <c r="F249" s="238" t="s">
        <v>4634</v>
      </c>
      <c r="G249" s="235"/>
      <c r="H249" s="239">
        <v>1550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225</v>
      </c>
      <c r="AU249" s="245" t="s">
        <v>81</v>
      </c>
      <c r="AV249" s="13" t="s">
        <v>81</v>
      </c>
      <c r="AW249" s="13" t="s">
        <v>33</v>
      </c>
      <c r="AX249" s="13" t="s">
        <v>79</v>
      </c>
      <c r="AY249" s="245" t="s">
        <v>214</v>
      </c>
    </row>
    <row r="250" s="2" customFormat="1" ht="24.15" customHeight="1">
      <c r="A250" s="41"/>
      <c r="B250" s="42"/>
      <c r="C250" s="278" t="s">
        <v>833</v>
      </c>
      <c r="D250" s="278" t="s">
        <v>300</v>
      </c>
      <c r="E250" s="279" t="s">
        <v>3407</v>
      </c>
      <c r="F250" s="280" t="s">
        <v>3408</v>
      </c>
      <c r="G250" s="281" t="s">
        <v>3409</v>
      </c>
      <c r="H250" s="282">
        <v>4</v>
      </c>
      <c r="I250" s="283"/>
      <c r="J250" s="284">
        <f>ROUND(I250*H250,2)</f>
        <v>0</v>
      </c>
      <c r="K250" s="280" t="s">
        <v>19</v>
      </c>
      <c r="L250" s="285"/>
      <c r="M250" s="286" t="s">
        <v>19</v>
      </c>
      <c r="N250" s="287" t="s">
        <v>43</v>
      </c>
      <c r="O250" s="87"/>
      <c r="P250" s="225">
        <f>O250*H250</f>
        <v>0</v>
      </c>
      <c r="Q250" s="225">
        <v>0.00316</v>
      </c>
      <c r="R250" s="225">
        <f>Q250*H250</f>
        <v>0.01264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461</v>
      </c>
      <c r="AT250" s="227" t="s">
        <v>300</v>
      </c>
      <c r="AU250" s="227" t="s">
        <v>81</v>
      </c>
      <c r="AY250" s="20" t="s">
        <v>214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79</v>
      </c>
      <c r="BK250" s="228">
        <f>ROUND(I250*H250,2)</f>
        <v>0</v>
      </c>
      <c r="BL250" s="20" t="s">
        <v>338</v>
      </c>
      <c r="BM250" s="227" t="s">
        <v>4636</v>
      </c>
    </row>
    <row r="251" s="12" customFormat="1" ht="22.8" customHeight="1">
      <c r="A251" s="12"/>
      <c r="B251" s="200"/>
      <c r="C251" s="201"/>
      <c r="D251" s="202" t="s">
        <v>71</v>
      </c>
      <c r="E251" s="214" t="s">
        <v>4637</v>
      </c>
      <c r="F251" s="214" t="s">
        <v>4638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SUM(P252:P259)</f>
        <v>0</v>
      </c>
      <c r="Q251" s="208"/>
      <c r="R251" s="209">
        <f>SUM(R252:R259)</f>
        <v>0</v>
      </c>
      <c r="S251" s="208"/>
      <c r="T251" s="210">
        <f>SUM(T252:T259)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81</v>
      </c>
      <c r="AT251" s="212" t="s">
        <v>71</v>
      </c>
      <c r="AU251" s="212" t="s">
        <v>79</v>
      </c>
      <c r="AY251" s="211" t="s">
        <v>214</v>
      </c>
      <c r="BK251" s="213">
        <f>SUM(BK252:BK259)</f>
        <v>0</v>
      </c>
    </row>
    <row r="252" s="2" customFormat="1" ht="33" customHeight="1">
      <c r="A252" s="41"/>
      <c r="B252" s="42"/>
      <c r="C252" s="216" t="s">
        <v>836</v>
      </c>
      <c r="D252" s="216" t="s">
        <v>216</v>
      </c>
      <c r="E252" s="217" t="s">
        <v>4639</v>
      </c>
      <c r="F252" s="218" t="s">
        <v>4640</v>
      </c>
      <c r="G252" s="219" t="s">
        <v>2229</v>
      </c>
      <c r="H252" s="220">
        <v>24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338</v>
      </c>
      <c r="AT252" s="227" t="s">
        <v>216</v>
      </c>
      <c r="AU252" s="227" t="s">
        <v>81</v>
      </c>
      <c r="AY252" s="20" t="s">
        <v>214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79</v>
      </c>
      <c r="BK252" s="228">
        <f>ROUND(I252*H252,2)</f>
        <v>0</v>
      </c>
      <c r="BL252" s="20" t="s">
        <v>338</v>
      </c>
      <c r="BM252" s="227" t="s">
        <v>4641</v>
      </c>
    </row>
    <row r="253" s="2" customFormat="1" ht="16.5" customHeight="1">
      <c r="A253" s="41"/>
      <c r="B253" s="42"/>
      <c r="C253" s="216" t="s">
        <v>459</v>
      </c>
      <c r="D253" s="216" t="s">
        <v>216</v>
      </c>
      <c r="E253" s="217" t="s">
        <v>4642</v>
      </c>
      <c r="F253" s="218" t="s">
        <v>4643</v>
      </c>
      <c r="G253" s="219" t="s">
        <v>2229</v>
      </c>
      <c r="H253" s="220">
        <v>8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338</v>
      </c>
      <c r="AT253" s="227" t="s">
        <v>216</v>
      </c>
      <c r="AU253" s="227" t="s">
        <v>81</v>
      </c>
      <c r="AY253" s="20" t="s">
        <v>214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79</v>
      </c>
      <c r="BK253" s="228">
        <f>ROUND(I253*H253,2)</f>
        <v>0</v>
      </c>
      <c r="BL253" s="20" t="s">
        <v>338</v>
      </c>
      <c r="BM253" s="227" t="s">
        <v>4644</v>
      </c>
    </row>
    <row r="254" s="2" customFormat="1" ht="24.15" customHeight="1">
      <c r="A254" s="41"/>
      <c r="B254" s="42"/>
      <c r="C254" s="216" t="s">
        <v>486</v>
      </c>
      <c r="D254" s="216" t="s">
        <v>216</v>
      </c>
      <c r="E254" s="217" t="s">
        <v>4645</v>
      </c>
      <c r="F254" s="218" t="s">
        <v>4646</v>
      </c>
      <c r="G254" s="219" t="s">
        <v>2229</v>
      </c>
      <c r="H254" s="220">
        <v>8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338</v>
      </c>
      <c r="AT254" s="227" t="s">
        <v>216</v>
      </c>
      <c r="AU254" s="227" t="s">
        <v>81</v>
      </c>
      <c r="AY254" s="20" t="s">
        <v>214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79</v>
      </c>
      <c r="BK254" s="228">
        <f>ROUND(I254*H254,2)</f>
        <v>0</v>
      </c>
      <c r="BL254" s="20" t="s">
        <v>338</v>
      </c>
      <c r="BM254" s="227" t="s">
        <v>4647</v>
      </c>
    </row>
    <row r="255" s="2" customFormat="1" ht="24.15" customHeight="1">
      <c r="A255" s="41"/>
      <c r="B255" s="42"/>
      <c r="C255" s="216" t="s">
        <v>852</v>
      </c>
      <c r="D255" s="216" t="s">
        <v>216</v>
      </c>
      <c r="E255" s="217" t="s">
        <v>4648</v>
      </c>
      <c r="F255" s="218" t="s">
        <v>4649</v>
      </c>
      <c r="G255" s="219" t="s">
        <v>2229</v>
      </c>
      <c r="H255" s="220">
        <v>8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43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338</v>
      </c>
      <c r="AT255" s="227" t="s">
        <v>216</v>
      </c>
      <c r="AU255" s="227" t="s">
        <v>81</v>
      </c>
      <c r="AY255" s="20" t="s">
        <v>214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79</v>
      </c>
      <c r="BK255" s="228">
        <f>ROUND(I255*H255,2)</f>
        <v>0</v>
      </c>
      <c r="BL255" s="20" t="s">
        <v>338</v>
      </c>
      <c r="BM255" s="227" t="s">
        <v>4650</v>
      </c>
    </row>
    <row r="256" s="2" customFormat="1" ht="24.15" customHeight="1">
      <c r="A256" s="41"/>
      <c r="B256" s="42"/>
      <c r="C256" s="216" t="s">
        <v>857</v>
      </c>
      <c r="D256" s="216" t="s">
        <v>216</v>
      </c>
      <c r="E256" s="217" t="s">
        <v>4651</v>
      </c>
      <c r="F256" s="218" t="s">
        <v>4652</v>
      </c>
      <c r="G256" s="219" t="s">
        <v>2229</v>
      </c>
      <c r="H256" s="220">
        <v>72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338</v>
      </c>
      <c r="AT256" s="227" t="s">
        <v>216</v>
      </c>
      <c r="AU256" s="227" t="s">
        <v>81</v>
      </c>
      <c r="AY256" s="20" t="s">
        <v>214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79</v>
      </c>
      <c r="BK256" s="228">
        <f>ROUND(I256*H256,2)</f>
        <v>0</v>
      </c>
      <c r="BL256" s="20" t="s">
        <v>338</v>
      </c>
      <c r="BM256" s="227" t="s">
        <v>4653</v>
      </c>
    </row>
    <row r="257" s="2" customFormat="1" ht="16.5" customHeight="1">
      <c r="A257" s="41"/>
      <c r="B257" s="42"/>
      <c r="C257" s="216" t="s">
        <v>862</v>
      </c>
      <c r="D257" s="216" t="s">
        <v>216</v>
      </c>
      <c r="E257" s="217" t="s">
        <v>4654</v>
      </c>
      <c r="F257" s="218" t="s">
        <v>4655</v>
      </c>
      <c r="G257" s="219" t="s">
        <v>2229</v>
      </c>
      <c r="H257" s="220">
        <v>8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43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338</v>
      </c>
      <c r="AT257" s="227" t="s">
        <v>216</v>
      </c>
      <c r="AU257" s="227" t="s">
        <v>81</v>
      </c>
      <c r="AY257" s="20" t="s">
        <v>214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79</v>
      </c>
      <c r="BK257" s="228">
        <f>ROUND(I257*H257,2)</f>
        <v>0</v>
      </c>
      <c r="BL257" s="20" t="s">
        <v>338</v>
      </c>
      <c r="BM257" s="227" t="s">
        <v>4656</v>
      </c>
    </row>
    <row r="258" s="2" customFormat="1" ht="16.5" customHeight="1">
      <c r="A258" s="41"/>
      <c r="B258" s="42"/>
      <c r="C258" s="216" t="s">
        <v>866</v>
      </c>
      <c r="D258" s="216" t="s">
        <v>216</v>
      </c>
      <c r="E258" s="217" t="s">
        <v>4657</v>
      </c>
      <c r="F258" s="218" t="s">
        <v>4658</v>
      </c>
      <c r="G258" s="219" t="s">
        <v>258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338</v>
      </c>
      <c r="AT258" s="227" t="s">
        <v>216</v>
      </c>
      <c r="AU258" s="227" t="s">
        <v>81</v>
      </c>
      <c r="AY258" s="20" t="s">
        <v>214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79</v>
      </c>
      <c r="BK258" s="228">
        <f>ROUND(I258*H258,2)</f>
        <v>0</v>
      </c>
      <c r="BL258" s="20" t="s">
        <v>338</v>
      </c>
      <c r="BM258" s="227" t="s">
        <v>4659</v>
      </c>
    </row>
    <row r="259" s="2" customFormat="1" ht="16.5" customHeight="1">
      <c r="A259" s="41"/>
      <c r="B259" s="42"/>
      <c r="C259" s="278" t="s">
        <v>872</v>
      </c>
      <c r="D259" s="278" t="s">
        <v>300</v>
      </c>
      <c r="E259" s="279" t="s">
        <v>4660</v>
      </c>
      <c r="F259" s="280" t="s">
        <v>4661</v>
      </c>
      <c r="G259" s="281" t="s">
        <v>258</v>
      </c>
      <c r="H259" s="282">
        <v>1</v>
      </c>
      <c r="I259" s="283"/>
      <c r="J259" s="284">
        <f>ROUND(I259*H259,2)</f>
        <v>0</v>
      </c>
      <c r="K259" s="280" t="s">
        <v>19</v>
      </c>
      <c r="L259" s="285"/>
      <c r="M259" s="286" t="s">
        <v>19</v>
      </c>
      <c r="N259" s="287" t="s">
        <v>43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461</v>
      </c>
      <c r="AT259" s="227" t="s">
        <v>300</v>
      </c>
      <c r="AU259" s="227" t="s">
        <v>81</v>
      </c>
      <c r="AY259" s="20" t="s">
        <v>214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79</v>
      </c>
      <c r="BK259" s="228">
        <f>ROUND(I259*H259,2)</f>
        <v>0</v>
      </c>
      <c r="BL259" s="20" t="s">
        <v>338</v>
      </c>
      <c r="BM259" s="227" t="s">
        <v>4662</v>
      </c>
    </row>
    <row r="260" s="12" customFormat="1" ht="22.8" customHeight="1">
      <c r="A260" s="12"/>
      <c r="B260" s="200"/>
      <c r="C260" s="201"/>
      <c r="D260" s="202" t="s">
        <v>71</v>
      </c>
      <c r="E260" s="214" t="s">
        <v>4663</v>
      </c>
      <c r="F260" s="214" t="s">
        <v>4664</v>
      </c>
      <c r="G260" s="201"/>
      <c r="H260" s="201"/>
      <c r="I260" s="204"/>
      <c r="J260" s="215">
        <f>BK260</f>
        <v>0</v>
      </c>
      <c r="K260" s="201"/>
      <c r="L260" s="206"/>
      <c r="M260" s="207"/>
      <c r="N260" s="208"/>
      <c r="O260" s="208"/>
      <c r="P260" s="209">
        <f>SUM(P261:P264)</f>
        <v>0</v>
      </c>
      <c r="Q260" s="208"/>
      <c r="R260" s="209">
        <f>SUM(R261:R264)</f>
        <v>0</v>
      </c>
      <c r="S260" s="208"/>
      <c r="T260" s="210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1" t="s">
        <v>81</v>
      </c>
      <c r="AT260" s="212" t="s">
        <v>71</v>
      </c>
      <c r="AU260" s="212" t="s">
        <v>79</v>
      </c>
      <c r="AY260" s="211" t="s">
        <v>214</v>
      </c>
      <c r="BK260" s="213">
        <f>SUM(BK261:BK264)</f>
        <v>0</v>
      </c>
    </row>
    <row r="261" s="2" customFormat="1" ht="16.5" customHeight="1">
      <c r="A261" s="41"/>
      <c r="B261" s="42"/>
      <c r="C261" s="278" t="s">
        <v>877</v>
      </c>
      <c r="D261" s="278" t="s">
        <v>300</v>
      </c>
      <c r="E261" s="279" t="s">
        <v>4665</v>
      </c>
      <c r="F261" s="280" t="s">
        <v>4666</v>
      </c>
      <c r="G261" s="281" t="s">
        <v>258</v>
      </c>
      <c r="H261" s="282">
        <v>1</v>
      </c>
      <c r="I261" s="283"/>
      <c r="J261" s="284">
        <f>ROUND(I261*H261,2)</f>
        <v>0</v>
      </c>
      <c r="K261" s="280" t="s">
        <v>19</v>
      </c>
      <c r="L261" s="285"/>
      <c r="M261" s="286" t="s">
        <v>19</v>
      </c>
      <c r="N261" s="287" t="s">
        <v>43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461</v>
      </c>
      <c r="AT261" s="227" t="s">
        <v>300</v>
      </c>
      <c r="AU261" s="227" t="s">
        <v>81</v>
      </c>
      <c r="AY261" s="20" t="s">
        <v>214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79</v>
      </c>
      <c r="BK261" s="228">
        <f>ROUND(I261*H261,2)</f>
        <v>0</v>
      </c>
      <c r="BL261" s="20" t="s">
        <v>338</v>
      </c>
      <c r="BM261" s="227" t="s">
        <v>4667</v>
      </c>
    </row>
    <row r="262" s="2" customFormat="1" ht="16.5" customHeight="1">
      <c r="A262" s="41"/>
      <c r="B262" s="42"/>
      <c r="C262" s="278" t="s">
        <v>884</v>
      </c>
      <c r="D262" s="278" t="s">
        <v>300</v>
      </c>
      <c r="E262" s="279" t="s">
        <v>4668</v>
      </c>
      <c r="F262" s="280" t="s">
        <v>4669</v>
      </c>
      <c r="G262" s="281" t="s">
        <v>258</v>
      </c>
      <c r="H262" s="282">
        <v>1</v>
      </c>
      <c r="I262" s="283"/>
      <c r="J262" s="284">
        <f>ROUND(I262*H262,2)</f>
        <v>0</v>
      </c>
      <c r="K262" s="280" t="s">
        <v>19</v>
      </c>
      <c r="L262" s="285"/>
      <c r="M262" s="286" t="s">
        <v>19</v>
      </c>
      <c r="N262" s="287" t="s">
        <v>43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461</v>
      </c>
      <c r="AT262" s="227" t="s">
        <v>300</v>
      </c>
      <c r="AU262" s="227" t="s">
        <v>81</v>
      </c>
      <c r="AY262" s="20" t="s">
        <v>214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79</v>
      </c>
      <c r="BK262" s="228">
        <f>ROUND(I262*H262,2)</f>
        <v>0</v>
      </c>
      <c r="BL262" s="20" t="s">
        <v>338</v>
      </c>
      <c r="BM262" s="227" t="s">
        <v>4670</v>
      </c>
    </row>
    <row r="263" s="2" customFormat="1" ht="16.5" customHeight="1">
      <c r="A263" s="41"/>
      <c r="B263" s="42"/>
      <c r="C263" s="278" t="s">
        <v>891</v>
      </c>
      <c r="D263" s="278" t="s">
        <v>300</v>
      </c>
      <c r="E263" s="279" t="s">
        <v>4671</v>
      </c>
      <c r="F263" s="280" t="s">
        <v>4672</v>
      </c>
      <c r="G263" s="281" t="s">
        <v>258</v>
      </c>
      <c r="H263" s="282">
        <v>1</v>
      </c>
      <c r="I263" s="283"/>
      <c r="J263" s="284">
        <f>ROUND(I263*H263,2)</f>
        <v>0</v>
      </c>
      <c r="K263" s="280" t="s">
        <v>19</v>
      </c>
      <c r="L263" s="285"/>
      <c r="M263" s="286" t="s">
        <v>19</v>
      </c>
      <c r="N263" s="287" t="s">
        <v>43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461</v>
      </c>
      <c r="AT263" s="227" t="s">
        <v>300</v>
      </c>
      <c r="AU263" s="227" t="s">
        <v>81</v>
      </c>
      <c r="AY263" s="20" t="s">
        <v>214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79</v>
      </c>
      <c r="BK263" s="228">
        <f>ROUND(I263*H263,2)</f>
        <v>0</v>
      </c>
      <c r="BL263" s="20" t="s">
        <v>338</v>
      </c>
      <c r="BM263" s="227" t="s">
        <v>4673</v>
      </c>
    </row>
    <row r="264" s="2" customFormat="1" ht="16.5" customHeight="1">
      <c r="A264" s="41"/>
      <c r="B264" s="42"/>
      <c r="C264" s="278" t="s">
        <v>897</v>
      </c>
      <c r="D264" s="278" t="s">
        <v>300</v>
      </c>
      <c r="E264" s="279" t="s">
        <v>4674</v>
      </c>
      <c r="F264" s="280" t="s">
        <v>4675</v>
      </c>
      <c r="G264" s="281" t="s">
        <v>258</v>
      </c>
      <c r="H264" s="282">
        <v>3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43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461</v>
      </c>
      <c r="AT264" s="227" t="s">
        <v>300</v>
      </c>
      <c r="AU264" s="227" t="s">
        <v>81</v>
      </c>
      <c r="AY264" s="20" t="s">
        <v>214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79</v>
      </c>
      <c r="BK264" s="228">
        <f>ROUND(I264*H264,2)</f>
        <v>0</v>
      </c>
      <c r="BL264" s="20" t="s">
        <v>338</v>
      </c>
      <c r="BM264" s="227" t="s">
        <v>4676</v>
      </c>
    </row>
    <row r="265" s="12" customFormat="1" ht="22.8" customHeight="1">
      <c r="A265" s="12"/>
      <c r="B265" s="200"/>
      <c r="C265" s="201"/>
      <c r="D265" s="202" t="s">
        <v>71</v>
      </c>
      <c r="E265" s="214" t="s">
        <v>4677</v>
      </c>
      <c r="F265" s="214" t="s">
        <v>4678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SUM(P266:P267)</f>
        <v>0</v>
      </c>
      <c r="Q265" s="208"/>
      <c r="R265" s="209">
        <f>SUM(R266:R267)</f>
        <v>0</v>
      </c>
      <c r="S265" s="208"/>
      <c r="T265" s="210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81</v>
      </c>
      <c r="AT265" s="212" t="s">
        <v>71</v>
      </c>
      <c r="AU265" s="212" t="s">
        <v>79</v>
      </c>
      <c r="AY265" s="211" t="s">
        <v>214</v>
      </c>
      <c r="BK265" s="213">
        <f>SUM(BK266:BK267)</f>
        <v>0</v>
      </c>
    </row>
    <row r="266" s="2" customFormat="1" ht="24.15" customHeight="1">
      <c r="A266" s="41"/>
      <c r="B266" s="42"/>
      <c r="C266" s="216" t="s">
        <v>903</v>
      </c>
      <c r="D266" s="216" t="s">
        <v>216</v>
      </c>
      <c r="E266" s="217" t="s">
        <v>3196</v>
      </c>
      <c r="F266" s="218" t="s">
        <v>3197</v>
      </c>
      <c r="G266" s="219" t="s">
        <v>282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43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3198</v>
      </c>
      <c r="AT266" s="227" t="s">
        <v>216</v>
      </c>
      <c r="AU266" s="227" t="s">
        <v>81</v>
      </c>
      <c r="AY266" s="20" t="s">
        <v>214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79</v>
      </c>
      <c r="BK266" s="228">
        <f>ROUND(I266*H266,2)</f>
        <v>0</v>
      </c>
      <c r="BL266" s="20" t="s">
        <v>3198</v>
      </c>
      <c r="BM266" s="227" t="s">
        <v>4679</v>
      </c>
    </row>
    <row r="267" s="2" customFormat="1" ht="24.15" customHeight="1">
      <c r="A267" s="41"/>
      <c r="B267" s="42"/>
      <c r="C267" s="216" t="s">
        <v>909</v>
      </c>
      <c r="D267" s="216" t="s">
        <v>216</v>
      </c>
      <c r="E267" s="217" t="s">
        <v>3200</v>
      </c>
      <c r="F267" s="218" t="s">
        <v>3201</v>
      </c>
      <c r="G267" s="219" t="s">
        <v>282</v>
      </c>
      <c r="H267" s="220">
        <v>0.5</v>
      </c>
      <c r="I267" s="221"/>
      <c r="J267" s="222">
        <f>ROUND(I267*H267,2)</f>
        <v>0</v>
      </c>
      <c r="K267" s="218" t="s">
        <v>19</v>
      </c>
      <c r="L267" s="47"/>
      <c r="M267" s="300" t="s">
        <v>19</v>
      </c>
      <c r="N267" s="301" t="s">
        <v>43</v>
      </c>
      <c r="O267" s="298"/>
      <c r="P267" s="302">
        <f>O267*H267</f>
        <v>0</v>
      </c>
      <c r="Q267" s="302">
        <v>0</v>
      </c>
      <c r="R267" s="302">
        <f>Q267*H267</f>
        <v>0</v>
      </c>
      <c r="S267" s="302">
        <v>0</v>
      </c>
      <c r="T267" s="303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3198</v>
      </c>
      <c r="AT267" s="227" t="s">
        <v>216</v>
      </c>
      <c r="AU267" s="227" t="s">
        <v>81</v>
      </c>
      <c r="AY267" s="20" t="s">
        <v>214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79</v>
      </c>
      <c r="BK267" s="228">
        <f>ROUND(I267*H267,2)</f>
        <v>0</v>
      </c>
      <c r="BL267" s="20" t="s">
        <v>3198</v>
      </c>
      <c r="BM267" s="227" t="s">
        <v>4680</v>
      </c>
    </row>
    <row r="268" s="2" customFormat="1" ht="6.96" customHeight="1">
      <c r="A268" s="41"/>
      <c r="B268" s="62"/>
      <c r="C268" s="63"/>
      <c r="D268" s="63"/>
      <c r="E268" s="63"/>
      <c r="F268" s="63"/>
      <c r="G268" s="63"/>
      <c r="H268" s="63"/>
      <c r="I268" s="63"/>
      <c r="J268" s="63"/>
      <c r="K268" s="63"/>
      <c r="L268" s="47"/>
      <c r="M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</sheetData>
  <sheetProtection sheet="1" autoFilter="0" formatColumns="0" formatRows="0" objects="1" scenarios="1" spinCount="100000" saltValue="a5kqeJxZQIMOh+/P8EfIEsJfNUorQOx/HBhmFk5zZF1U4RWOMQ8pMXH2qcOT2PUhv4Z+MBLpU1RPEy66hfcrTw==" hashValue="NNnQbZ3lNdSiaJFYWl9mA5PoPzg6JJWoYCprcaHzCVRDRZ4YlEZTf02SK7HXsIFs7oOxkYvDiZ9rEu5tauaD6A==" algorithmName="SHA-512" password="CEE1"/>
  <autoFilter ref="C104:K26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4681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ROUND(J101,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ROUND((SUM(BE101:BE221)),  2)</f>
        <v>0</v>
      </c>
      <c r="G37" s="41"/>
      <c r="H37" s="41"/>
      <c r="I37" s="161">
        <v>0.20999999999999999</v>
      </c>
      <c r="J37" s="160">
        <f>ROUND(((SUM(BE101:BE221))*I37),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ROUND((SUM(BF101:BF221)),  2)</f>
        <v>0</v>
      </c>
      <c r="G38" s="41"/>
      <c r="H38" s="41"/>
      <c r="I38" s="161">
        <v>0.14999999999999999</v>
      </c>
      <c r="J38" s="160">
        <f>ROUND(((SUM(BF101:BF221))*I38),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ROUND((SUM(BG101:BG221)),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ROUND((SUM(BH101:BH221)),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ROUND((SUM(BI101:BI221)),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D.1.SO01.4E.2-2 - Systém ER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J101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4682</v>
      </c>
      <c r="E68" s="181"/>
      <c r="F68" s="181"/>
      <c r="G68" s="181"/>
      <c r="H68" s="181"/>
      <c r="I68" s="181"/>
      <c r="J68" s="182">
        <f>J102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4683</v>
      </c>
      <c r="E69" s="186"/>
      <c r="F69" s="186"/>
      <c r="G69" s="186"/>
      <c r="H69" s="186"/>
      <c r="I69" s="186"/>
      <c r="J69" s="187">
        <f>J103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4684</v>
      </c>
      <c r="E70" s="186"/>
      <c r="F70" s="186"/>
      <c r="G70" s="186"/>
      <c r="H70" s="186"/>
      <c r="I70" s="186"/>
      <c r="J70" s="187">
        <f>J116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4685</v>
      </c>
      <c r="E71" s="186"/>
      <c r="F71" s="186"/>
      <c r="G71" s="186"/>
      <c r="H71" s="186"/>
      <c r="I71" s="186"/>
      <c r="J71" s="187">
        <f>J123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4686</v>
      </c>
      <c r="E72" s="186"/>
      <c r="F72" s="186"/>
      <c r="G72" s="186"/>
      <c r="H72" s="186"/>
      <c r="I72" s="186"/>
      <c r="J72" s="187">
        <f>J132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4687</v>
      </c>
      <c r="E73" s="186"/>
      <c r="F73" s="186"/>
      <c r="G73" s="186"/>
      <c r="H73" s="186"/>
      <c r="I73" s="186"/>
      <c r="J73" s="187">
        <f>J149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4688</v>
      </c>
      <c r="E74" s="186"/>
      <c r="F74" s="186"/>
      <c r="G74" s="186"/>
      <c r="H74" s="186"/>
      <c r="I74" s="186"/>
      <c r="J74" s="187">
        <f>J166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4689</v>
      </c>
      <c r="E75" s="186"/>
      <c r="F75" s="186"/>
      <c r="G75" s="186"/>
      <c r="H75" s="186"/>
      <c r="I75" s="186"/>
      <c r="J75" s="187">
        <f>J198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4690</v>
      </c>
      <c r="E76" s="186"/>
      <c r="F76" s="186"/>
      <c r="G76" s="186"/>
      <c r="H76" s="186"/>
      <c r="I76" s="186"/>
      <c r="J76" s="187">
        <f>J214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4691</v>
      </c>
      <c r="E77" s="186"/>
      <c r="F77" s="186"/>
      <c r="G77" s="186"/>
      <c r="H77" s="186"/>
      <c r="I77" s="186"/>
      <c r="J77" s="187">
        <f>J219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199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SUPŠ Jihlava - Helenín - rekonstrukce DM (NEUZNATELNÉ NÁKLADY)</v>
      </c>
      <c r="F87" s="35"/>
      <c r="G87" s="35"/>
      <c r="H87" s="35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158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1" customFormat="1" ht="16.5" customHeight="1">
      <c r="B89" s="24"/>
      <c r="C89" s="25"/>
      <c r="D89" s="25"/>
      <c r="E89" s="173" t="s">
        <v>159</v>
      </c>
      <c r="F89" s="25"/>
      <c r="G89" s="25"/>
      <c r="H89" s="25"/>
      <c r="I89" s="25"/>
      <c r="J89" s="25"/>
      <c r="K89" s="25"/>
      <c r="L89" s="23"/>
    </row>
    <row r="90" s="1" customFormat="1" ht="12" customHeight="1">
      <c r="B90" s="24"/>
      <c r="C90" s="35" t="s">
        <v>160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317" t="s">
        <v>2712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2713</v>
      </c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E13</f>
        <v>D.1.SO01.4E.2-2 - Systém ER</v>
      </c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F16</f>
        <v>Jihlava - Helenín</v>
      </c>
      <c r="G95" s="43"/>
      <c r="H95" s="43"/>
      <c r="I95" s="35" t="s">
        <v>23</v>
      </c>
      <c r="J95" s="75" t="str">
        <f>IF(J16="","",J16)</f>
        <v>21. 2. 2023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5.65" customHeight="1">
      <c r="A97" s="41"/>
      <c r="B97" s="42"/>
      <c r="C97" s="35" t="s">
        <v>25</v>
      </c>
      <c r="D97" s="43"/>
      <c r="E97" s="43"/>
      <c r="F97" s="30" t="str">
        <f>E19</f>
        <v>Kraj Vysočina, Žižkova 57/1882, 58733 Jihlava</v>
      </c>
      <c r="G97" s="43"/>
      <c r="H97" s="43"/>
      <c r="I97" s="35" t="s">
        <v>31</v>
      </c>
      <c r="J97" s="39" t="str">
        <f>E25</f>
        <v>Obchodní projekt Jihlava, spol.s r.o.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29</v>
      </c>
      <c r="D98" s="43"/>
      <c r="E98" s="43"/>
      <c r="F98" s="30" t="str">
        <f>IF(E22="","",E22)</f>
        <v>Vyplň údaj</v>
      </c>
      <c r="G98" s="43"/>
      <c r="H98" s="43"/>
      <c r="I98" s="35" t="s">
        <v>34</v>
      </c>
      <c r="J98" s="39" t="str">
        <f>E28</f>
        <v xml:space="preserve"> 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9"/>
      <c r="B100" s="190"/>
      <c r="C100" s="191" t="s">
        <v>200</v>
      </c>
      <c r="D100" s="192" t="s">
        <v>57</v>
      </c>
      <c r="E100" s="192" t="s">
        <v>53</v>
      </c>
      <c r="F100" s="192" t="s">
        <v>54</v>
      </c>
      <c r="G100" s="192" t="s">
        <v>201</v>
      </c>
      <c r="H100" s="192" t="s">
        <v>202</v>
      </c>
      <c r="I100" s="192" t="s">
        <v>203</v>
      </c>
      <c r="J100" s="192" t="s">
        <v>164</v>
      </c>
      <c r="K100" s="193" t="s">
        <v>204</v>
      </c>
      <c r="L100" s="194"/>
      <c r="M100" s="95" t="s">
        <v>19</v>
      </c>
      <c r="N100" s="96" t="s">
        <v>42</v>
      </c>
      <c r="O100" s="96" t="s">
        <v>205</v>
      </c>
      <c r="P100" s="96" t="s">
        <v>206</v>
      </c>
      <c r="Q100" s="96" t="s">
        <v>207</v>
      </c>
      <c r="R100" s="96" t="s">
        <v>208</v>
      </c>
      <c r="S100" s="96" t="s">
        <v>209</v>
      </c>
      <c r="T100" s="97" t="s">
        <v>210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1"/>
      <c r="B101" s="42"/>
      <c r="C101" s="102" t="s">
        <v>211</v>
      </c>
      <c r="D101" s="43"/>
      <c r="E101" s="43"/>
      <c r="F101" s="43"/>
      <c r="G101" s="43"/>
      <c r="H101" s="43"/>
      <c r="I101" s="43"/>
      <c r="J101" s="195">
        <f>BK101</f>
        <v>0</v>
      </c>
      <c r="K101" s="43"/>
      <c r="L101" s="47"/>
      <c r="M101" s="98"/>
      <c r="N101" s="196"/>
      <c r="O101" s="99"/>
      <c r="P101" s="197">
        <f>P102</f>
        <v>0</v>
      </c>
      <c r="Q101" s="99"/>
      <c r="R101" s="197">
        <f>R102</f>
        <v>0.6915</v>
      </c>
      <c r="S101" s="99"/>
      <c r="T101" s="198">
        <f>T102</f>
        <v>0.28000000000000003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71</v>
      </c>
      <c r="AU101" s="20" t="s">
        <v>165</v>
      </c>
      <c r="BK101" s="199">
        <f>BK102</f>
        <v>0</v>
      </c>
    </row>
    <row r="102" s="12" customFormat="1" ht="25.92" customHeight="1">
      <c r="A102" s="12"/>
      <c r="B102" s="200"/>
      <c r="C102" s="201"/>
      <c r="D102" s="202" t="s">
        <v>71</v>
      </c>
      <c r="E102" s="203" t="s">
        <v>4692</v>
      </c>
      <c r="F102" s="203" t="s">
        <v>4693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P103+P116+P123+P132+P149+P166+P198+P214+P219</f>
        <v>0</v>
      </c>
      <c r="Q102" s="208"/>
      <c r="R102" s="209">
        <f>R103+R116+R123+R132+R149+R166+R198+R214+R219</f>
        <v>0.6915</v>
      </c>
      <c r="S102" s="208"/>
      <c r="T102" s="210">
        <f>T103+T116+T123+T132+T149+T166+T198+T214+T219</f>
        <v>0.28000000000000003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81</v>
      </c>
      <c r="AT102" s="212" t="s">
        <v>71</v>
      </c>
      <c r="AU102" s="212" t="s">
        <v>72</v>
      </c>
      <c r="AY102" s="211" t="s">
        <v>214</v>
      </c>
      <c r="BK102" s="213">
        <f>BK103+BK116+BK123+BK132+BK149+BK166+BK198+BK214+BK219</f>
        <v>0</v>
      </c>
    </row>
    <row r="103" s="12" customFormat="1" ht="22.8" customHeight="1">
      <c r="A103" s="12"/>
      <c r="B103" s="200"/>
      <c r="C103" s="201"/>
      <c r="D103" s="202" t="s">
        <v>71</v>
      </c>
      <c r="E103" s="214" t="s">
        <v>4694</v>
      </c>
      <c r="F103" s="214" t="s">
        <v>4695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SUM(P104:P115)</f>
        <v>0</v>
      </c>
      <c r="Q103" s="208"/>
      <c r="R103" s="209">
        <f>SUM(R104:R115)</f>
        <v>0</v>
      </c>
      <c r="S103" s="208"/>
      <c r="T103" s="210">
        <f>SUM(T104:T115)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81</v>
      </c>
      <c r="AT103" s="212" t="s">
        <v>71</v>
      </c>
      <c r="AU103" s="212" t="s">
        <v>79</v>
      </c>
      <c r="AY103" s="211" t="s">
        <v>214</v>
      </c>
      <c r="BK103" s="213">
        <f>SUM(BK104:BK115)</f>
        <v>0</v>
      </c>
    </row>
    <row r="104" s="2" customFormat="1" ht="16.5" customHeight="1">
      <c r="A104" s="41"/>
      <c r="B104" s="42"/>
      <c r="C104" s="216" t="s">
        <v>79</v>
      </c>
      <c r="D104" s="216" t="s">
        <v>216</v>
      </c>
      <c r="E104" s="217" t="s">
        <v>2830</v>
      </c>
      <c r="F104" s="218" t="s">
        <v>2831</v>
      </c>
      <c r="G104" s="219" t="s">
        <v>258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338</v>
      </c>
      <c r="AT104" s="227" t="s">
        <v>216</v>
      </c>
      <c r="AU104" s="227" t="s">
        <v>81</v>
      </c>
      <c r="AY104" s="20" t="s">
        <v>214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338</v>
      </c>
      <c r="BM104" s="227" t="s">
        <v>4696</v>
      </c>
    </row>
    <row r="105" s="2" customFormat="1" ht="24.15" customHeight="1">
      <c r="A105" s="41"/>
      <c r="B105" s="42"/>
      <c r="C105" s="278" t="s">
        <v>81</v>
      </c>
      <c r="D105" s="278" t="s">
        <v>300</v>
      </c>
      <c r="E105" s="279" t="s">
        <v>4697</v>
      </c>
      <c r="F105" s="280" t="s">
        <v>4698</v>
      </c>
      <c r="G105" s="281" t="s">
        <v>258</v>
      </c>
      <c r="H105" s="282">
        <v>1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461</v>
      </c>
      <c r="AT105" s="227" t="s">
        <v>300</v>
      </c>
      <c r="AU105" s="227" t="s">
        <v>81</v>
      </c>
      <c r="AY105" s="20" t="s">
        <v>214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338</v>
      </c>
      <c r="BM105" s="227" t="s">
        <v>4699</v>
      </c>
    </row>
    <row r="106" s="13" customFormat="1">
      <c r="A106" s="13"/>
      <c r="B106" s="234"/>
      <c r="C106" s="235"/>
      <c r="D106" s="236" t="s">
        <v>225</v>
      </c>
      <c r="E106" s="237" t="s">
        <v>19</v>
      </c>
      <c r="F106" s="238" t="s">
        <v>4054</v>
      </c>
      <c r="G106" s="235"/>
      <c r="H106" s="239">
        <v>1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225</v>
      </c>
      <c r="AU106" s="245" t="s">
        <v>81</v>
      </c>
      <c r="AV106" s="13" t="s">
        <v>81</v>
      </c>
      <c r="AW106" s="13" t="s">
        <v>33</v>
      </c>
      <c r="AX106" s="13" t="s">
        <v>79</v>
      </c>
      <c r="AY106" s="245" t="s">
        <v>214</v>
      </c>
    </row>
    <row r="107" s="2" customFormat="1" ht="16.5" customHeight="1">
      <c r="A107" s="41"/>
      <c r="B107" s="42"/>
      <c r="C107" s="216" t="s">
        <v>104</v>
      </c>
      <c r="D107" s="216" t="s">
        <v>216</v>
      </c>
      <c r="E107" s="217" t="s">
        <v>4700</v>
      </c>
      <c r="F107" s="218" t="s">
        <v>4701</v>
      </c>
      <c r="G107" s="219" t="s">
        <v>258</v>
      </c>
      <c r="H107" s="220">
        <v>2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338</v>
      </c>
      <c r="AT107" s="227" t="s">
        <v>216</v>
      </c>
      <c r="AU107" s="227" t="s">
        <v>81</v>
      </c>
      <c r="AY107" s="20" t="s">
        <v>214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338</v>
      </c>
      <c r="BM107" s="227" t="s">
        <v>4702</v>
      </c>
    </row>
    <row r="108" s="2" customFormat="1" ht="37.8" customHeight="1">
      <c r="A108" s="41"/>
      <c r="B108" s="42"/>
      <c r="C108" s="278" t="s">
        <v>221</v>
      </c>
      <c r="D108" s="278" t="s">
        <v>300</v>
      </c>
      <c r="E108" s="279" t="s">
        <v>4703</v>
      </c>
      <c r="F108" s="280" t="s">
        <v>4704</v>
      </c>
      <c r="G108" s="281" t="s">
        <v>258</v>
      </c>
      <c r="H108" s="282">
        <v>2</v>
      </c>
      <c r="I108" s="283"/>
      <c r="J108" s="284">
        <f>ROUND(I108*H108,2)</f>
        <v>0</v>
      </c>
      <c r="K108" s="280" t="s">
        <v>19</v>
      </c>
      <c r="L108" s="285"/>
      <c r="M108" s="286" t="s">
        <v>19</v>
      </c>
      <c r="N108" s="287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461</v>
      </c>
      <c r="AT108" s="227" t="s">
        <v>300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338</v>
      </c>
      <c r="BM108" s="227" t="s">
        <v>4705</v>
      </c>
    </row>
    <row r="109" s="13" customFormat="1">
      <c r="A109" s="13"/>
      <c r="B109" s="234"/>
      <c r="C109" s="235"/>
      <c r="D109" s="236" t="s">
        <v>225</v>
      </c>
      <c r="E109" s="237" t="s">
        <v>19</v>
      </c>
      <c r="F109" s="238" t="s">
        <v>4392</v>
      </c>
      <c r="G109" s="235"/>
      <c r="H109" s="239">
        <v>2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225</v>
      </c>
      <c r="AU109" s="245" t="s">
        <v>81</v>
      </c>
      <c r="AV109" s="13" t="s">
        <v>81</v>
      </c>
      <c r="AW109" s="13" t="s">
        <v>33</v>
      </c>
      <c r="AX109" s="13" t="s">
        <v>79</v>
      </c>
      <c r="AY109" s="245" t="s">
        <v>214</v>
      </c>
    </row>
    <row r="110" s="2" customFormat="1" ht="16.5" customHeight="1">
      <c r="A110" s="41"/>
      <c r="B110" s="42"/>
      <c r="C110" s="216" t="s">
        <v>247</v>
      </c>
      <c r="D110" s="216" t="s">
        <v>216</v>
      </c>
      <c r="E110" s="217" t="s">
        <v>4706</v>
      </c>
      <c r="F110" s="218" t="s">
        <v>4707</v>
      </c>
      <c r="G110" s="219" t="s">
        <v>258</v>
      </c>
      <c r="H110" s="220">
        <v>6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338</v>
      </c>
      <c r="AT110" s="227" t="s">
        <v>216</v>
      </c>
      <c r="AU110" s="227" t="s">
        <v>81</v>
      </c>
      <c r="AY110" s="20" t="s">
        <v>214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338</v>
      </c>
      <c r="BM110" s="227" t="s">
        <v>4708</v>
      </c>
    </row>
    <row r="111" s="2" customFormat="1" ht="37.8" customHeight="1">
      <c r="A111" s="41"/>
      <c r="B111" s="42"/>
      <c r="C111" s="278" t="s">
        <v>255</v>
      </c>
      <c r="D111" s="278" t="s">
        <v>300</v>
      </c>
      <c r="E111" s="279" t="s">
        <v>4709</v>
      </c>
      <c r="F111" s="280" t="s">
        <v>4710</v>
      </c>
      <c r="G111" s="281" t="s">
        <v>258</v>
      </c>
      <c r="H111" s="282">
        <v>6</v>
      </c>
      <c r="I111" s="283"/>
      <c r="J111" s="284">
        <f>ROUND(I111*H111,2)</f>
        <v>0</v>
      </c>
      <c r="K111" s="280" t="s">
        <v>19</v>
      </c>
      <c r="L111" s="285"/>
      <c r="M111" s="286" t="s">
        <v>19</v>
      </c>
      <c r="N111" s="287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461</v>
      </c>
      <c r="AT111" s="227" t="s">
        <v>300</v>
      </c>
      <c r="AU111" s="227" t="s">
        <v>81</v>
      </c>
      <c r="AY111" s="20" t="s">
        <v>214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338</v>
      </c>
      <c r="BM111" s="227" t="s">
        <v>4711</v>
      </c>
    </row>
    <row r="112" s="13" customFormat="1">
      <c r="A112" s="13"/>
      <c r="B112" s="234"/>
      <c r="C112" s="235"/>
      <c r="D112" s="236" t="s">
        <v>225</v>
      </c>
      <c r="E112" s="237" t="s">
        <v>19</v>
      </c>
      <c r="F112" s="238" t="s">
        <v>4712</v>
      </c>
      <c r="G112" s="235"/>
      <c r="H112" s="239">
        <v>6</v>
      </c>
      <c r="I112" s="240"/>
      <c r="J112" s="235"/>
      <c r="K112" s="235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225</v>
      </c>
      <c r="AU112" s="245" t="s">
        <v>81</v>
      </c>
      <c r="AV112" s="13" t="s">
        <v>81</v>
      </c>
      <c r="AW112" s="13" t="s">
        <v>33</v>
      </c>
      <c r="AX112" s="13" t="s">
        <v>79</v>
      </c>
      <c r="AY112" s="245" t="s">
        <v>214</v>
      </c>
    </row>
    <row r="113" s="2" customFormat="1" ht="16.5" customHeight="1">
      <c r="A113" s="41"/>
      <c r="B113" s="42"/>
      <c r="C113" s="216" t="s">
        <v>261</v>
      </c>
      <c r="D113" s="216" t="s">
        <v>216</v>
      </c>
      <c r="E113" s="217" t="s">
        <v>4713</v>
      </c>
      <c r="F113" s="218" t="s">
        <v>4714</v>
      </c>
      <c r="G113" s="219" t="s">
        <v>258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338</v>
      </c>
      <c r="AT113" s="227" t="s">
        <v>216</v>
      </c>
      <c r="AU113" s="227" t="s">
        <v>81</v>
      </c>
      <c r="AY113" s="20" t="s">
        <v>214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338</v>
      </c>
      <c r="BM113" s="227" t="s">
        <v>4715</v>
      </c>
    </row>
    <row r="114" s="2" customFormat="1" ht="24.15" customHeight="1">
      <c r="A114" s="41"/>
      <c r="B114" s="42"/>
      <c r="C114" s="278" t="s">
        <v>266</v>
      </c>
      <c r="D114" s="278" t="s">
        <v>300</v>
      </c>
      <c r="E114" s="279" t="s">
        <v>4716</v>
      </c>
      <c r="F114" s="280" t="s">
        <v>4717</v>
      </c>
      <c r="G114" s="281" t="s">
        <v>258</v>
      </c>
      <c r="H114" s="282">
        <v>1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461</v>
      </c>
      <c r="AT114" s="227" t="s">
        <v>300</v>
      </c>
      <c r="AU114" s="227" t="s">
        <v>81</v>
      </c>
      <c r="AY114" s="20" t="s">
        <v>214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338</v>
      </c>
      <c r="BM114" s="227" t="s">
        <v>4718</v>
      </c>
    </row>
    <row r="115" s="2" customFormat="1" ht="16.5" customHeight="1">
      <c r="A115" s="41"/>
      <c r="B115" s="42"/>
      <c r="C115" s="278" t="s">
        <v>271</v>
      </c>
      <c r="D115" s="278" t="s">
        <v>300</v>
      </c>
      <c r="E115" s="279" t="s">
        <v>4719</v>
      </c>
      <c r="F115" s="280" t="s">
        <v>4720</v>
      </c>
      <c r="G115" s="281" t="s">
        <v>258</v>
      </c>
      <c r="H115" s="282">
        <v>2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461</v>
      </c>
      <c r="AT115" s="227" t="s">
        <v>300</v>
      </c>
      <c r="AU115" s="227" t="s">
        <v>81</v>
      </c>
      <c r="AY115" s="20" t="s">
        <v>214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338</v>
      </c>
      <c r="BM115" s="227" t="s">
        <v>4721</v>
      </c>
    </row>
    <row r="116" s="12" customFormat="1" ht="22.8" customHeight="1">
      <c r="A116" s="12"/>
      <c r="B116" s="200"/>
      <c r="C116" s="201"/>
      <c r="D116" s="202" t="s">
        <v>71</v>
      </c>
      <c r="E116" s="214" t="s">
        <v>4722</v>
      </c>
      <c r="F116" s="214" t="s">
        <v>4723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SUM(P117:P122)</f>
        <v>0</v>
      </c>
      <c r="Q116" s="208"/>
      <c r="R116" s="209">
        <f>SUM(R117:R122)</f>
        <v>0</v>
      </c>
      <c r="S116" s="208"/>
      <c r="T116" s="210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81</v>
      </c>
      <c r="AT116" s="212" t="s">
        <v>71</v>
      </c>
      <c r="AU116" s="212" t="s">
        <v>79</v>
      </c>
      <c r="AY116" s="211" t="s">
        <v>214</v>
      </c>
      <c r="BK116" s="213">
        <f>SUM(BK117:BK122)</f>
        <v>0</v>
      </c>
    </row>
    <row r="117" s="2" customFormat="1" ht="16.5" customHeight="1">
      <c r="A117" s="41"/>
      <c r="B117" s="42"/>
      <c r="C117" s="216" t="s">
        <v>279</v>
      </c>
      <c r="D117" s="216" t="s">
        <v>216</v>
      </c>
      <c r="E117" s="217" t="s">
        <v>4724</v>
      </c>
      <c r="F117" s="218" t="s">
        <v>4725</v>
      </c>
      <c r="G117" s="219" t="s">
        <v>258</v>
      </c>
      <c r="H117" s="220">
        <v>3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338</v>
      </c>
      <c r="AT117" s="227" t="s">
        <v>216</v>
      </c>
      <c r="AU117" s="227" t="s">
        <v>81</v>
      </c>
      <c r="AY117" s="20" t="s">
        <v>214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338</v>
      </c>
      <c r="BM117" s="227" t="s">
        <v>4726</v>
      </c>
    </row>
    <row r="118" s="2" customFormat="1" ht="37.8" customHeight="1">
      <c r="A118" s="41"/>
      <c r="B118" s="42"/>
      <c r="C118" s="278" t="s">
        <v>299</v>
      </c>
      <c r="D118" s="278" t="s">
        <v>300</v>
      </c>
      <c r="E118" s="279" t="s">
        <v>4727</v>
      </c>
      <c r="F118" s="280" t="s">
        <v>4728</v>
      </c>
      <c r="G118" s="281" t="s">
        <v>258</v>
      </c>
      <c r="H118" s="282">
        <v>3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461</v>
      </c>
      <c r="AT118" s="227" t="s">
        <v>300</v>
      </c>
      <c r="AU118" s="227" t="s">
        <v>81</v>
      </c>
      <c r="AY118" s="20" t="s">
        <v>214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338</v>
      </c>
      <c r="BM118" s="227" t="s">
        <v>4729</v>
      </c>
    </row>
    <row r="119" s="13" customFormat="1">
      <c r="A119" s="13"/>
      <c r="B119" s="234"/>
      <c r="C119" s="235"/>
      <c r="D119" s="236" t="s">
        <v>225</v>
      </c>
      <c r="E119" s="237" t="s">
        <v>19</v>
      </c>
      <c r="F119" s="238" t="s">
        <v>4730</v>
      </c>
      <c r="G119" s="235"/>
      <c r="H119" s="239">
        <v>3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225</v>
      </c>
      <c r="AU119" s="245" t="s">
        <v>81</v>
      </c>
      <c r="AV119" s="13" t="s">
        <v>81</v>
      </c>
      <c r="AW119" s="13" t="s">
        <v>33</v>
      </c>
      <c r="AX119" s="13" t="s">
        <v>79</v>
      </c>
      <c r="AY119" s="245" t="s">
        <v>214</v>
      </c>
    </row>
    <row r="120" s="2" customFormat="1" ht="16.5" customHeight="1">
      <c r="A120" s="41"/>
      <c r="B120" s="42"/>
      <c r="C120" s="216" t="s">
        <v>305</v>
      </c>
      <c r="D120" s="216" t="s">
        <v>216</v>
      </c>
      <c r="E120" s="217" t="s">
        <v>4731</v>
      </c>
      <c r="F120" s="218" t="s">
        <v>4732</v>
      </c>
      <c r="G120" s="219" t="s">
        <v>258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338</v>
      </c>
      <c r="AT120" s="227" t="s">
        <v>216</v>
      </c>
      <c r="AU120" s="227" t="s">
        <v>81</v>
      </c>
      <c r="AY120" s="20" t="s">
        <v>214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338</v>
      </c>
      <c r="BM120" s="227" t="s">
        <v>4733</v>
      </c>
    </row>
    <row r="121" s="2" customFormat="1" ht="37.8" customHeight="1">
      <c r="A121" s="41"/>
      <c r="B121" s="42"/>
      <c r="C121" s="278" t="s">
        <v>319</v>
      </c>
      <c r="D121" s="278" t="s">
        <v>300</v>
      </c>
      <c r="E121" s="279" t="s">
        <v>4734</v>
      </c>
      <c r="F121" s="280" t="s">
        <v>4735</v>
      </c>
      <c r="G121" s="281" t="s">
        <v>258</v>
      </c>
      <c r="H121" s="282">
        <v>1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461</v>
      </c>
      <c r="AT121" s="227" t="s">
        <v>300</v>
      </c>
      <c r="AU121" s="227" t="s">
        <v>81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338</v>
      </c>
      <c r="BM121" s="227" t="s">
        <v>4736</v>
      </c>
    </row>
    <row r="122" s="13" customFormat="1">
      <c r="A122" s="13"/>
      <c r="B122" s="234"/>
      <c r="C122" s="235"/>
      <c r="D122" s="236" t="s">
        <v>225</v>
      </c>
      <c r="E122" s="237" t="s">
        <v>19</v>
      </c>
      <c r="F122" s="238" t="s">
        <v>4054</v>
      </c>
      <c r="G122" s="235"/>
      <c r="H122" s="239">
        <v>1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225</v>
      </c>
      <c r="AU122" s="245" t="s">
        <v>81</v>
      </c>
      <c r="AV122" s="13" t="s">
        <v>81</v>
      </c>
      <c r="AW122" s="13" t="s">
        <v>33</v>
      </c>
      <c r="AX122" s="13" t="s">
        <v>79</v>
      </c>
      <c r="AY122" s="245" t="s">
        <v>214</v>
      </c>
    </row>
    <row r="123" s="12" customFormat="1" ht="22.8" customHeight="1">
      <c r="A123" s="12"/>
      <c r="B123" s="200"/>
      <c r="C123" s="201"/>
      <c r="D123" s="202" t="s">
        <v>71</v>
      </c>
      <c r="E123" s="214" t="s">
        <v>4737</v>
      </c>
      <c r="F123" s="214" t="s">
        <v>4738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SUM(P124:P131)</f>
        <v>0</v>
      </c>
      <c r="Q123" s="208"/>
      <c r="R123" s="209">
        <f>SUM(R124:R131)</f>
        <v>0</v>
      </c>
      <c r="S123" s="208"/>
      <c r="T123" s="210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81</v>
      </c>
      <c r="AT123" s="212" t="s">
        <v>71</v>
      </c>
      <c r="AU123" s="212" t="s">
        <v>79</v>
      </c>
      <c r="AY123" s="211" t="s">
        <v>214</v>
      </c>
      <c r="BK123" s="213">
        <f>SUM(BK124:BK131)</f>
        <v>0</v>
      </c>
    </row>
    <row r="124" s="2" customFormat="1" ht="16.5" customHeight="1">
      <c r="A124" s="41"/>
      <c r="B124" s="42"/>
      <c r="C124" s="216" t="s">
        <v>324</v>
      </c>
      <c r="D124" s="216" t="s">
        <v>216</v>
      </c>
      <c r="E124" s="217" t="s">
        <v>4739</v>
      </c>
      <c r="F124" s="218" t="s">
        <v>4740</v>
      </c>
      <c r="G124" s="219" t="s">
        <v>258</v>
      </c>
      <c r="H124" s="220">
        <v>1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338</v>
      </c>
      <c r="AT124" s="227" t="s">
        <v>216</v>
      </c>
      <c r="AU124" s="227" t="s">
        <v>81</v>
      </c>
      <c r="AY124" s="20" t="s">
        <v>214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338</v>
      </c>
      <c r="BM124" s="227" t="s">
        <v>4741</v>
      </c>
    </row>
    <row r="125" s="2" customFormat="1" ht="33" customHeight="1">
      <c r="A125" s="41"/>
      <c r="B125" s="42"/>
      <c r="C125" s="278" t="s">
        <v>8</v>
      </c>
      <c r="D125" s="278" t="s">
        <v>300</v>
      </c>
      <c r="E125" s="279" t="s">
        <v>4742</v>
      </c>
      <c r="F125" s="280" t="s">
        <v>4743</v>
      </c>
      <c r="G125" s="281" t="s">
        <v>258</v>
      </c>
      <c r="H125" s="282">
        <v>1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461</v>
      </c>
      <c r="AT125" s="227" t="s">
        <v>300</v>
      </c>
      <c r="AU125" s="227" t="s">
        <v>81</v>
      </c>
      <c r="AY125" s="20" t="s">
        <v>214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338</v>
      </c>
      <c r="BM125" s="227" t="s">
        <v>4744</v>
      </c>
    </row>
    <row r="126" s="13" customFormat="1">
      <c r="A126" s="13"/>
      <c r="B126" s="234"/>
      <c r="C126" s="235"/>
      <c r="D126" s="236" t="s">
        <v>225</v>
      </c>
      <c r="E126" s="237" t="s">
        <v>19</v>
      </c>
      <c r="F126" s="238" t="s">
        <v>4163</v>
      </c>
      <c r="G126" s="235"/>
      <c r="H126" s="239">
        <v>1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225</v>
      </c>
      <c r="AU126" s="245" t="s">
        <v>81</v>
      </c>
      <c r="AV126" s="13" t="s">
        <v>81</v>
      </c>
      <c r="AW126" s="13" t="s">
        <v>33</v>
      </c>
      <c r="AX126" s="13" t="s">
        <v>79</v>
      </c>
      <c r="AY126" s="245" t="s">
        <v>214</v>
      </c>
    </row>
    <row r="127" s="2" customFormat="1" ht="24.15" customHeight="1">
      <c r="A127" s="41"/>
      <c r="B127" s="42"/>
      <c r="C127" s="278" t="s">
        <v>338</v>
      </c>
      <c r="D127" s="278" t="s">
        <v>300</v>
      </c>
      <c r="E127" s="279" t="s">
        <v>4745</v>
      </c>
      <c r="F127" s="280" t="s">
        <v>4746</v>
      </c>
      <c r="G127" s="281" t="s">
        <v>258</v>
      </c>
      <c r="H127" s="282">
        <v>1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461</v>
      </c>
      <c r="AT127" s="227" t="s">
        <v>300</v>
      </c>
      <c r="AU127" s="227" t="s">
        <v>81</v>
      </c>
      <c r="AY127" s="20" t="s">
        <v>214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338</v>
      </c>
      <c r="BM127" s="227" t="s">
        <v>4747</v>
      </c>
    </row>
    <row r="128" s="13" customFormat="1">
      <c r="A128" s="13"/>
      <c r="B128" s="234"/>
      <c r="C128" s="235"/>
      <c r="D128" s="236" t="s">
        <v>225</v>
      </c>
      <c r="E128" s="237" t="s">
        <v>19</v>
      </c>
      <c r="F128" s="238" t="s">
        <v>4163</v>
      </c>
      <c r="G128" s="235"/>
      <c r="H128" s="239">
        <v>1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225</v>
      </c>
      <c r="AU128" s="245" t="s">
        <v>81</v>
      </c>
      <c r="AV128" s="13" t="s">
        <v>81</v>
      </c>
      <c r="AW128" s="13" t="s">
        <v>33</v>
      </c>
      <c r="AX128" s="13" t="s">
        <v>79</v>
      </c>
      <c r="AY128" s="245" t="s">
        <v>214</v>
      </c>
    </row>
    <row r="129" s="2" customFormat="1" ht="16.5" customHeight="1">
      <c r="A129" s="41"/>
      <c r="B129" s="42"/>
      <c r="C129" s="216" t="s">
        <v>345</v>
      </c>
      <c r="D129" s="216" t="s">
        <v>216</v>
      </c>
      <c r="E129" s="217" t="s">
        <v>4739</v>
      </c>
      <c r="F129" s="218" t="s">
        <v>4740</v>
      </c>
      <c r="G129" s="219" t="s">
        <v>258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338</v>
      </c>
      <c r="AT129" s="227" t="s">
        <v>216</v>
      </c>
      <c r="AU129" s="227" t="s">
        <v>81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338</v>
      </c>
      <c r="BM129" s="227" t="s">
        <v>4748</v>
      </c>
    </row>
    <row r="130" s="2" customFormat="1" ht="16.5" customHeight="1">
      <c r="A130" s="41"/>
      <c r="B130" s="42"/>
      <c r="C130" s="278" t="s">
        <v>352</v>
      </c>
      <c r="D130" s="278" t="s">
        <v>300</v>
      </c>
      <c r="E130" s="279" t="s">
        <v>4749</v>
      </c>
      <c r="F130" s="280" t="s">
        <v>4750</v>
      </c>
      <c r="G130" s="281" t="s">
        <v>258</v>
      </c>
      <c r="H130" s="282">
        <v>1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461</v>
      </c>
      <c r="AT130" s="227" t="s">
        <v>300</v>
      </c>
      <c r="AU130" s="227" t="s">
        <v>81</v>
      </c>
      <c r="AY130" s="20" t="s">
        <v>214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338</v>
      </c>
      <c r="BM130" s="227" t="s">
        <v>4751</v>
      </c>
    </row>
    <row r="131" s="13" customFormat="1">
      <c r="A131" s="13"/>
      <c r="B131" s="234"/>
      <c r="C131" s="235"/>
      <c r="D131" s="236" t="s">
        <v>225</v>
      </c>
      <c r="E131" s="237" t="s">
        <v>19</v>
      </c>
      <c r="F131" s="238" t="s">
        <v>3892</v>
      </c>
      <c r="G131" s="235"/>
      <c r="H131" s="239">
        <v>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225</v>
      </c>
      <c r="AU131" s="245" t="s">
        <v>81</v>
      </c>
      <c r="AV131" s="13" t="s">
        <v>81</v>
      </c>
      <c r="AW131" s="13" t="s">
        <v>33</v>
      </c>
      <c r="AX131" s="13" t="s">
        <v>79</v>
      </c>
      <c r="AY131" s="245" t="s">
        <v>214</v>
      </c>
    </row>
    <row r="132" s="12" customFormat="1" ht="22.8" customHeight="1">
      <c r="A132" s="12"/>
      <c r="B132" s="200"/>
      <c r="C132" s="201"/>
      <c r="D132" s="202" t="s">
        <v>71</v>
      </c>
      <c r="E132" s="214" t="s">
        <v>4752</v>
      </c>
      <c r="F132" s="214" t="s">
        <v>4753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SUM(P133:P148)</f>
        <v>0</v>
      </c>
      <c r="Q132" s="208"/>
      <c r="R132" s="209">
        <f>SUM(R133:R148)</f>
        <v>0</v>
      </c>
      <c r="S132" s="208"/>
      <c r="T132" s="210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81</v>
      </c>
      <c r="AT132" s="212" t="s">
        <v>71</v>
      </c>
      <c r="AU132" s="212" t="s">
        <v>79</v>
      </c>
      <c r="AY132" s="211" t="s">
        <v>214</v>
      </c>
      <c r="BK132" s="213">
        <f>SUM(BK133:BK148)</f>
        <v>0</v>
      </c>
    </row>
    <row r="133" s="2" customFormat="1" ht="16.5" customHeight="1">
      <c r="A133" s="41"/>
      <c r="B133" s="42"/>
      <c r="C133" s="216" t="s">
        <v>366</v>
      </c>
      <c r="D133" s="216" t="s">
        <v>216</v>
      </c>
      <c r="E133" s="217" t="s">
        <v>4754</v>
      </c>
      <c r="F133" s="218" t="s">
        <v>4755</v>
      </c>
      <c r="G133" s="219" t="s">
        <v>258</v>
      </c>
      <c r="H133" s="220">
        <v>106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338</v>
      </c>
      <c r="AT133" s="227" t="s">
        <v>216</v>
      </c>
      <c r="AU133" s="227" t="s">
        <v>81</v>
      </c>
      <c r="AY133" s="20" t="s">
        <v>214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338</v>
      </c>
      <c r="BM133" s="227" t="s">
        <v>4756</v>
      </c>
    </row>
    <row r="134" s="2" customFormat="1" ht="37.8" customHeight="1">
      <c r="A134" s="41"/>
      <c r="B134" s="42"/>
      <c r="C134" s="278" t="s">
        <v>373</v>
      </c>
      <c r="D134" s="278" t="s">
        <v>300</v>
      </c>
      <c r="E134" s="279" t="s">
        <v>4757</v>
      </c>
      <c r="F134" s="280" t="s">
        <v>4758</v>
      </c>
      <c r="G134" s="281" t="s">
        <v>258</v>
      </c>
      <c r="H134" s="282">
        <v>102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461</v>
      </c>
      <c r="AT134" s="227" t="s">
        <v>300</v>
      </c>
      <c r="AU134" s="227" t="s">
        <v>81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338</v>
      </c>
      <c r="BM134" s="227" t="s">
        <v>4759</v>
      </c>
    </row>
    <row r="135" s="2" customFormat="1" ht="37.8" customHeight="1">
      <c r="A135" s="41"/>
      <c r="B135" s="42"/>
      <c r="C135" s="278" t="s">
        <v>7</v>
      </c>
      <c r="D135" s="278" t="s">
        <v>300</v>
      </c>
      <c r="E135" s="279" t="s">
        <v>4760</v>
      </c>
      <c r="F135" s="280" t="s">
        <v>4761</v>
      </c>
      <c r="G135" s="281" t="s">
        <v>258</v>
      </c>
      <c r="H135" s="282">
        <v>4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461</v>
      </c>
      <c r="AT135" s="227" t="s">
        <v>300</v>
      </c>
      <c r="AU135" s="227" t="s">
        <v>81</v>
      </c>
      <c r="AY135" s="20" t="s">
        <v>214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338</v>
      </c>
      <c r="BM135" s="227" t="s">
        <v>4762</v>
      </c>
    </row>
    <row r="136" s="13" customFormat="1">
      <c r="A136" s="13"/>
      <c r="B136" s="234"/>
      <c r="C136" s="235"/>
      <c r="D136" s="236" t="s">
        <v>225</v>
      </c>
      <c r="E136" s="237" t="s">
        <v>19</v>
      </c>
      <c r="F136" s="238" t="s">
        <v>4763</v>
      </c>
      <c r="G136" s="235"/>
      <c r="H136" s="239">
        <v>4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81</v>
      </c>
      <c r="AV136" s="13" t="s">
        <v>81</v>
      </c>
      <c r="AW136" s="13" t="s">
        <v>33</v>
      </c>
      <c r="AX136" s="13" t="s">
        <v>79</v>
      </c>
      <c r="AY136" s="245" t="s">
        <v>214</v>
      </c>
    </row>
    <row r="137" s="2" customFormat="1" ht="16.5" customHeight="1">
      <c r="A137" s="41"/>
      <c r="B137" s="42"/>
      <c r="C137" s="216" t="s">
        <v>383</v>
      </c>
      <c r="D137" s="216" t="s">
        <v>216</v>
      </c>
      <c r="E137" s="217" t="s">
        <v>4764</v>
      </c>
      <c r="F137" s="218" t="s">
        <v>4765</v>
      </c>
      <c r="G137" s="219" t="s">
        <v>258</v>
      </c>
      <c r="H137" s="220">
        <v>160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338</v>
      </c>
      <c r="AT137" s="227" t="s">
        <v>216</v>
      </c>
      <c r="AU137" s="227" t="s">
        <v>81</v>
      </c>
      <c r="AY137" s="20" t="s">
        <v>214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338</v>
      </c>
      <c r="BM137" s="227" t="s">
        <v>4766</v>
      </c>
    </row>
    <row r="138" s="2" customFormat="1" ht="37.8" customHeight="1">
      <c r="A138" s="41"/>
      <c r="B138" s="42"/>
      <c r="C138" s="278" t="s">
        <v>390</v>
      </c>
      <c r="D138" s="278" t="s">
        <v>300</v>
      </c>
      <c r="E138" s="279" t="s">
        <v>4767</v>
      </c>
      <c r="F138" s="280" t="s">
        <v>4768</v>
      </c>
      <c r="G138" s="281" t="s">
        <v>258</v>
      </c>
      <c r="H138" s="282">
        <v>122</v>
      </c>
      <c r="I138" s="283"/>
      <c r="J138" s="284">
        <f>ROUND(I138*H138,2)</f>
        <v>0</v>
      </c>
      <c r="K138" s="280" t="s">
        <v>19</v>
      </c>
      <c r="L138" s="285"/>
      <c r="M138" s="286" t="s">
        <v>19</v>
      </c>
      <c r="N138" s="287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461</v>
      </c>
      <c r="AT138" s="227" t="s">
        <v>300</v>
      </c>
      <c r="AU138" s="227" t="s">
        <v>81</v>
      </c>
      <c r="AY138" s="20" t="s">
        <v>214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338</v>
      </c>
      <c r="BM138" s="227" t="s">
        <v>4769</v>
      </c>
    </row>
    <row r="139" s="2" customFormat="1" ht="37.8" customHeight="1">
      <c r="A139" s="41"/>
      <c r="B139" s="42"/>
      <c r="C139" s="278" t="s">
        <v>399</v>
      </c>
      <c r="D139" s="278" t="s">
        <v>300</v>
      </c>
      <c r="E139" s="279" t="s">
        <v>4770</v>
      </c>
      <c r="F139" s="280" t="s">
        <v>4771</v>
      </c>
      <c r="G139" s="281" t="s">
        <v>258</v>
      </c>
      <c r="H139" s="282">
        <v>38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461</v>
      </c>
      <c r="AT139" s="227" t="s">
        <v>300</v>
      </c>
      <c r="AU139" s="227" t="s">
        <v>81</v>
      </c>
      <c r="AY139" s="20" t="s">
        <v>214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338</v>
      </c>
      <c r="BM139" s="227" t="s">
        <v>4772</v>
      </c>
    </row>
    <row r="140" s="13" customFormat="1">
      <c r="A140" s="13"/>
      <c r="B140" s="234"/>
      <c r="C140" s="235"/>
      <c r="D140" s="236" t="s">
        <v>225</v>
      </c>
      <c r="E140" s="237" t="s">
        <v>19</v>
      </c>
      <c r="F140" s="238" t="s">
        <v>4773</v>
      </c>
      <c r="G140" s="235"/>
      <c r="H140" s="239">
        <v>38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225</v>
      </c>
      <c r="AU140" s="245" t="s">
        <v>81</v>
      </c>
      <c r="AV140" s="13" t="s">
        <v>81</v>
      </c>
      <c r="AW140" s="13" t="s">
        <v>33</v>
      </c>
      <c r="AX140" s="13" t="s">
        <v>79</v>
      </c>
      <c r="AY140" s="245" t="s">
        <v>214</v>
      </c>
    </row>
    <row r="141" s="2" customFormat="1" ht="16.5" customHeight="1">
      <c r="A141" s="41"/>
      <c r="B141" s="42"/>
      <c r="C141" s="216" t="s">
        <v>406</v>
      </c>
      <c r="D141" s="216" t="s">
        <v>216</v>
      </c>
      <c r="E141" s="217" t="s">
        <v>4774</v>
      </c>
      <c r="F141" s="218" t="s">
        <v>4775</v>
      </c>
      <c r="G141" s="219" t="s">
        <v>258</v>
      </c>
      <c r="H141" s="220">
        <v>8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338</v>
      </c>
      <c r="AT141" s="227" t="s">
        <v>216</v>
      </c>
      <c r="AU141" s="227" t="s">
        <v>81</v>
      </c>
      <c r="AY141" s="20" t="s">
        <v>214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79</v>
      </c>
      <c r="BK141" s="228">
        <f>ROUND(I141*H141,2)</f>
        <v>0</v>
      </c>
      <c r="BL141" s="20" t="s">
        <v>338</v>
      </c>
      <c r="BM141" s="227" t="s">
        <v>4776</v>
      </c>
    </row>
    <row r="142" s="2" customFormat="1" ht="37.8" customHeight="1">
      <c r="A142" s="41"/>
      <c r="B142" s="42"/>
      <c r="C142" s="278" t="s">
        <v>411</v>
      </c>
      <c r="D142" s="278" t="s">
        <v>300</v>
      </c>
      <c r="E142" s="279" t="s">
        <v>4777</v>
      </c>
      <c r="F142" s="280" t="s">
        <v>4778</v>
      </c>
      <c r="G142" s="281" t="s">
        <v>258</v>
      </c>
      <c r="H142" s="282">
        <v>1</v>
      </c>
      <c r="I142" s="283"/>
      <c r="J142" s="284">
        <f>ROUND(I142*H142,2)</f>
        <v>0</v>
      </c>
      <c r="K142" s="280" t="s">
        <v>19</v>
      </c>
      <c r="L142" s="285"/>
      <c r="M142" s="286" t="s">
        <v>19</v>
      </c>
      <c r="N142" s="287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461</v>
      </c>
      <c r="AT142" s="227" t="s">
        <v>300</v>
      </c>
      <c r="AU142" s="227" t="s">
        <v>81</v>
      </c>
      <c r="AY142" s="20" t="s">
        <v>214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79</v>
      </c>
      <c r="BK142" s="228">
        <f>ROUND(I142*H142,2)</f>
        <v>0</v>
      </c>
      <c r="BL142" s="20" t="s">
        <v>338</v>
      </c>
      <c r="BM142" s="227" t="s">
        <v>4779</v>
      </c>
    </row>
    <row r="143" s="13" customFormat="1">
      <c r="A143" s="13"/>
      <c r="B143" s="234"/>
      <c r="C143" s="235"/>
      <c r="D143" s="236" t="s">
        <v>225</v>
      </c>
      <c r="E143" s="237" t="s">
        <v>19</v>
      </c>
      <c r="F143" s="238" t="s">
        <v>4054</v>
      </c>
      <c r="G143" s="235"/>
      <c r="H143" s="239">
        <v>1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225</v>
      </c>
      <c r="AU143" s="245" t="s">
        <v>81</v>
      </c>
      <c r="AV143" s="13" t="s">
        <v>81</v>
      </c>
      <c r="AW143" s="13" t="s">
        <v>33</v>
      </c>
      <c r="AX143" s="13" t="s">
        <v>79</v>
      </c>
      <c r="AY143" s="245" t="s">
        <v>214</v>
      </c>
    </row>
    <row r="144" s="2" customFormat="1" ht="37.8" customHeight="1">
      <c r="A144" s="41"/>
      <c r="B144" s="42"/>
      <c r="C144" s="278" t="s">
        <v>420</v>
      </c>
      <c r="D144" s="278" t="s">
        <v>300</v>
      </c>
      <c r="E144" s="279" t="s">
        <v>4780</v>
      </c>
      <c r="F144" s="280" t="s">
        <v>4781</v>
      </c>
      <c r="G144" s="281" t="s">
        <v>258</v>
      </c>
      <c r="H144" s="282">
        <v>7</v>
      </c>
      <c r="I144" s="283"/>
      <c r="J144" s="284">
        <f>ROUND(I144*H144,2)</f>
        <v>0</v>
      </c>
      <c r="K144" s="280" t="s">
        <v>19</v>
      </c>
      <c r="L144" s="285"/>
      <c r="M144" s="286" t="s">
        <v>19</v>
      </c>
      <c r="N144" s="287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461</v>
      </c>
      <c r="AT144" s="227" t="s">
        <v>300</v>
      </c>
      <c r="AU144" s="227" t="s">
        <v>81</v>
      </c>
      <c r="AY144" s="20" t="s">
        <v>214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79</v>
      </c>
      <c r="BK144" s="228">
        <f>ROUND(I144*H144,2)</f>
        <v>0</v>
      </c>
      <c r="BL144" s="20" t="s">
        <v>338</v>
      </c>
      <c r="BM144" s="227" t="s">
        <v>4782</v>
      </c>
    </row>
    <row r="145" s="13" customFormat="1">
      <c r="A145" s="13"/>
      <c r="B145" s="234"/>
      <c r="C145" s="235"/>
      <c r="D145" s="236" t="s">
        <v>225</v>
      </c>
      <c r="E145" s="237" t="s">
        <v>19</v>
      </c>
      <c r="F145" s="238" t="s">
        <v>4783</v>
      </c>
      <c r="G145" s="235"/>
      <c r="H145" s="239">
        <v>7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225</v>
      </c>
      <c r="AU145" s="245" t="s">
        <v>81</v>
      </c>
      <c r="AV145" s="13" t="s">
        <v>81</v>
      </c>
      <c r="AW145" s="13" t="s">
        <v>33</v>
      </c>
      <c r="AX145" s="13" t="s">
        <v>79</v>
      </c>
      <c r="AY145" s="245" t="s">
        <v>214</v>
      </c>
    </row>
    <row r="146" s="2" customFormat="1" ht="16.5" customHeight="1">
      <c r="A146" s="41"/>
      <c r="B146" s="42"/>
      <c r="C146" s="216" t="s">
        <v>431</v>
      </c>
      <c r="D146" s="216" t="s">
        <v>216</v>
      </c>
      <c r="E146" s="217" t="s">
        <v>4784</v>
      </c>
      <c r="F146" s="218" t="s">
        <v>4785</v>
      </c>
      <c r="G146" s="219" t="s">
        <v>258</v>
      </c>
      <c r="H146" s="220">
        <v>272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338</v>
      </c>
      <c r="AT146" s="227" t="s">
        <v>216</v>
      </c>
      <c r="AU146" s="227" t="s">
        <v>81</v>
      </c>
      <c r="AY146" s="20" t="s">
        <v>214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79</v>
      </c>
      <c r="BK146" s="228">
        <f>ROUND(I146*H146,2)</f>
        <v>0</v>
      </c>
      <c r="BL146" s="20" t="s">
        <v>338</v>
      </c>
      <c r="BM146" s="227" t="s">
        <v>4786</v>
      </c>
    </row>
    <row r="147" s="2" customFormat="1" ht="21.75" customHeight="1">
      <c r="A147" s="41"/>
      <c r="B147" s="42"/>
      <c r="C147" s="278" t="s">
        <v>436</v>
      </c>
      <c r="D147" s="278" t="s">
        <v>300</v>
      </c>
      <c r="E147" s="279" t="s">
        <v>4787</v>
      </c>
      <c r="F147" s="280" t="s">
        <v>4788</v>
      </c>
      <c r="G147" s="281" t="s">
        <v>258</v>
      </c>
      <c r="H147" s="282">
        <v>272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461</v>
      </c>
      <c r="AT147" s="227" t="s">
        <v>300</v>
      </c>
      <c r="AU147" s="227" t="s">
        <v>81</v>
      </c>
      <c r="AY147" s="20" t="s">
        <v>214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79</v>
      </c>
      <c r="BK147" s="228">
        <f>ROUND(I147*H147,2)</f>
        <v>0</v>
      </c>
      <c r="BL147" s="20" t="s">
        <v>338</v>
      </c>
      <c r="BM147" s="227" t="s">
        <v>4789</v>
      </c>
    </row>
    <row r="148" s="13" customFormat="1">
      <c r="A148" s="13"/>
      <c r="B148" s="234"/>
      <c r="C148" s="235"/>
      <c r="D148" s="236" t="s">
        <v>225</v>
      </c>
      <c r="E148" s="237" t="s">
        <v>19</v>
      </c>
      <c r="F148" s="238" t="s">
        <v>4790</v>
      </c>
      <c r="G148" s="235"/>
      <c r="H148" s="239">
        <v>272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225</v>
      </c>
      <c r="AU148" s="245" t="s">
        <v>81</v>
      </c>
      <c r="AV148" s="13" t="s">
        <v>81</v>
      </c>
      <c r="AW148" s="13" t="s">
        <v>33</v>
      </c>
      <c r="AX148" s="13" t="s">
        <v>79</v>
      </c>
      <c r="AY148" s="245" t="s">
        <v>214</v>
      </c>
    </row>
    <row r="149" s="12" customFormat="1" ht="22.8" customHeight="1">
      <c r="A149" s="12"/>
      <c r="B149" s="200"/>
      <c r="C149" s="201"/>
      <c r="D149" s="202" t="s">
        <v>71</v>
      </c>
      <c r="E149" s="214" t="s">
        <v>4791</v>
      </c>
      <c r="F149" s="214" t="s">
        <v>3931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SUM(P150:P165)</f>
        <v>0</v>
      </c>
      <c r="Q149" s="208"/>
      <c r="R149" s="209">
        <f>SUM(R150:R165)</f>
        <v>0.68059999999999998</v>
      </c>
      <c r="S149" s="208"/>
      <c r="T149" s="210">
        <f>SUM(T150:T165)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81</v>
      </c>
      <c r="AT149" s="212" t="s">
        <v>71</v>
      </c>
      <c r="AU149" s="212" t="s">
        <v>79</v>
      </c>
      <c r="AY149" s="211" t="s">
        <v>214</v>
      </c>
      <c r="BK149" s="213">
        <f>SUM(BK150:BK165)</f>
        <v>0</v>
      </c>
    </row>
    <row r="150" s="2" customFormat="1" ht="16.5" customHeight="1">
      <c r="A150" s="41"/>
      <c r="B150" s="42"/>
      <c r="C150" s="216" t="s">
        <v>443</v>
      </c>
      <c r="D150" s="216" t="s">
        <v>216</v>
      </c>
      <c r="E150" s="217" t="s">
        <v>4792</v>
      </c>
      <c r="F150" s="218" t="s">
        <v>4793</v>
      </c>
      <c r="G150" s="219" t="s">
        <v>274</v>
      </c>
      <c r="H150" s="220">
        <v>4000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338</v>
      </c>
      <c r="AT150" s="227" t="s">
        <v>216</v>
      </c>
      <c r="AU150" s="227" t="s">
        <v>81</v>
      </c>
      <c r="AY150" s="20" t="s">
        <v>214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79</v>
      </c>
      <c r="BK150" s="228">
        <f>ROUND(I150*H150,2)</f>
        <v>0</v>
      </c>
      <c r="BL150" s="20" t="s">
        <v>338</v>
      </c>
      <c r="BM150" s="227" t="s">
        <v>4794</v>
      </c>
    </row>
    <row r="151" s="2" customFormat="1" ht="24.15" customHeight="1">
      <c r="A151" s="41"/>
      <c r="B151" s="42"/>
      <c r="C151" s="278" t="s">
        <v>452</v>
      </c>
      <c r="D151" s="278" t="s">
        <v>300</v>
      </c>
      <c r="E151" s="279" t="s">
        <v>4795</v>
      </c>
      <c r="F151" s="280" t="s">
        <v>4796</v>
      </c>
      <c r="G151" s="281" t="s">
        <v>274</v>
      </c>
      <c r="H151" s="282">
        <v>440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43</v>
      </c>
      <c r="O151" s="87"/>
      <c r="P151" s="225">
        <f>O151*H151</f>
        <v>0</v>
      </c>
      <c r="Q151" s="225">
        <v>0.00020000000000000001</v>
      </c>
      <c r="R151" s="225">
        <f>Q151*H151</f>
        <v>0.088000000000000009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461</v>
      </c>
      <c r="AT151" s="227" t="s">
        <v>300</v>
      </c>
      <c r="AU151" s="227" t="s">
        <v>81</v>
      </c>
      <c r="AY151" s="20" t="s">
        <v>214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79</v>
      </c>
      <c r="BK151" s="228">
        <f>ROUND(I151*H151,2)</f>
        <v>0</v>
      </c>
      <c r="BL151" s="20" t="s">
        <v>338</v>
      </c>
      <c r="BM151" s="227" t="s">
        <v>4797</v>
      </c>
    </row>
    <row r="152" s="13" customFormat="1">
      <c r="A152" s="13"/>
      <c r="B152" s="234"/>
      <c r="C152" s="235"/>
      <c r="D152" s="236" t="s">
        <v>225</v>
      </c>
      <c r="E152" s="237" t="s">
        <v>19</v>
      </c>
      <c r="F152" s="238" t="s">
        <v>4798</v>
      </c>
      <c r="G152" s="235"/>
      <c r="H152" s="239">
        <v>440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225</v>
      </c>
      <c r="AU152" s="245" t="s">
        <v>81</v>
      </c>
      <c r="AV152" s="13" t="s">
        <v>81</v>
      </c>
      <c r="AW152" s="13" t="s">
        <v>33</v>
      </c>
      <c r="AX152" s="13" t="s">
        <v>79</v>
      </c>
      <c r="AY152" s="245" t="s">
        <v>214</v>
      </c>
    </row>
    <row r="153" s="2" customFormat="1" ht="24.15" customHeight="1">
      <c r="A153" s="41"/>
      <c r="B153" s="42"/>
      <c r="C153" s="278" t="s">
        <v>461</v>
      </c>
      <c r="D153" s="278" t="s">
        <v>300</v>
      </c>
      <c r="E153" s="279" t="s">
        <v>4799</v>
      </c>
      <c r="F153" s="280" t="s">
        <v>4800</v>
      </c>
      <c r="G153" s="281" t="s">
        <v>274</v>
      </c>
      <c r="H153" s="282">
        <v>3560</v>
      </c>
      <c r="I153" s="283"/>
      <c r="J153" s="284">
        <f>ROUND(I153*H153,2)</f>
        <v>0</v>
      </c>
      <c r="K153" s="280" t="s">
        <v>19</v>
      </c>
      <c r="L153" s="285"/>
      <c r="M153" s="286" t="s">
        <v>19</v>
      </c>
      <c r="N153" s="287" t="s">
        <v>43</v>
      </c>
      <c r="O153" s="87"/>
      <c r="P153" s="225">
        <f>O153*H153</f>
        <v>0</v>
      </c>
      <c r="Q153" s="225">
        <v>0.00016000000000000001</v>
      </c>
      <c r="R153" s="225">
        <f>Q153*H153</f>
        <v>0.5696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461</v>
      </c>
      <c r="AT153" s="227" t="s">
        <v>300</v>
      </c>
      <c r="AU153" s="227" t="s">
        <v>81</v>
      </c>
      <c r="AY153" s="20" t="s">
        <v>214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79</v>
      </c>
      <c r="BK153" s="228">
        <f>ROUND(I153*H153,2)</f>
        <v>0</v>
      </c>
      <c r="BL153" s="20" t="s">
        <v>338</v>
      </c>
      <c r="BM153" s="227" t="s">
        <v>4801</v>
      </c>
    </row>
    <row r="154" s="13" customFormat="1">
      <c r="A154" s="13"/>
      <c r="B154" s="234"/>
      <c r="C154" s="235"/>
      <c r="D154" s="236" t="s">
        <v>225</v>
      </c>
      <c r="E154" s="237" t="s">
        <v>19</v>
      </c>
      <c r="F154" s="238" t="s">
        <v>4802</v>
      </c>
      <c r="G154" s="235"/>
      <c r="H154" s="239">
        <v>3560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225</v>
      </c>
      <c r="AU154" s="245" t="s">
        <v>81</v>
      </c>
      <c r="AV154" s="13" t="s">
        <v>81</v>
      </c>
      <c r="AW154" s="13" t="s">
        <v>33</v>
      </c>
      <c r="AX154" s="13" t="s">
        <v>79</v>
      </c>
      <c r="AY154" s="245" t="s">
        <v>214</v>
      </c>
    </row>
    <row r="155" s="2" customFormat="1" ht="16.5" customHeight="1">
      <c r="A155" s="41"/>
      <c r="B155" s="42"/>
      <c r="C155" s="216" t="s">
        <v>468</v>
      </c>
      <c r="D155" s="216" t="s">
        <v>216</v>
      </c>
      <c r="E155" s="217" t="s">
        <v>4803</v>
      </c>
      <c r="F155" s="218" t="s">
        <v>4804</v>
      </c>
      <c r="G155" s="219" t="s">
        <v>274</v>
      </c>
      <c r="H155" s="220">
        <v>100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338</v>
      </c>
      <c r="AT155" s="227" t="s">
        <v>216</v>
      </c>
      <c r="AU155" s="227" t="s">
        <v>81</v>
      </c>
      <c r="AY155" s="20" t="s">
        <v>214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79</v>
      </c>
      <c r="BK155" s="228">
        <f>ROUND(I155*H155,2)</f>
        <v>0</v>
      </c>
      <c r="BL155" s="20" t="s">
        <v>338</v>
      </c>
      <c r="BM155" s="227" t="s">
        <v>4805</v>
      </c>
    </row>
    <row r="156" s="2" customFormat="1" ht="24.15" customHeight="1">
      <c r="A156" s="41"/>
      <c r="B156" s="42"/>
      <c r="C156" s="278" t="s">
        <v>475</v>
      </c>
      <c r="D156" s="278" t="s">
        <v>300</v>
      </c>
      <c r="E156" s="279" t="s">
        <v>4806</v>
      </c>
      <c r="F156" s="280" t="s">
        <v>4807</v>
      </c>
      <c r="G156" s="281" t="s">
        <v>274</v>
      </c>
      <c r="H156" s="282">
        <v>100</v>
      </c>
      <c r="I156" s="283"/>
      <c r="J156" s="284">
        <f>ROUND(I156*H156,2)</f>
        <v>0</v>
      </c>
      <c r="K156" s="280" t="s">
        <v>19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0.00023000000000000001</v>
      </c>
      <c r="R156" s="225">
        <f>Q156*H156</f>
        <v>0.023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461</v>
      </c>
      <c r="AT156" s="227" t="s">
        <v>300</v>
      </c>
      <c r="AU156" s="227" t="s">
        <v>81</v>
      </c>
      <c r="AY156" s="20" t="s">
        <v>214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79</v>
      </c>
      <c r="BK156" s="228">
        <f>ROUND(I156*H156,2)</f>
        <v>0</v>
      </c>
      <c r="BL156" s="20" t="s">
        <v>338</v>
      </c>
      <c r="BM156" s="227" t="s">
        <v>4808</v>
      </c>
    </row>
    <row r="157" s="13" customFormat="1">
      <c r="A157" s="13"/>
      <c r="B157" s="234"/>
      <c r="C157" s="235"/>
      <c r="D157" s="236" t="s">
        <v>225</v>
      </c>
      <c r="E157" s="237" t="s">
        <v>19</v>
      </c>
      <c r="F157" s="238" t="s">
        <v>4809</v>
      </c>
      <c r="G157" s="235"/>
      <c r="H157" s="239">
        <v>100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225</v>
      </c>
      <c r="AU157" s="245" t="s">
        <v>81</v>
      </c>
      <c r="AV157" s="13" t="s">
        <v>81</v>
      </c>
      <c r="AW157" s="13" t="s">
        <v>33</v>
      </c>
      <c r="AX157" s="13" t="s">
        <v>79</v>
      </c>
      <c r="AY157" s="245" t="s">
        <v>214</v>
      </c>
    </row>
    <row r="158" s="2" customFormat="1" ht="24.15" customHeight="1">
      <c r="A158" s="41"/>
      <c r="B158" s="42"/>
      <c r="C158" s="216" t="s">
        <v>481</v>
      </c>
      <c r="D158" s="216" t="s">
        <v>216</v>
      </c>
      <c r="E158" s="217" t="s">
        <v>4529</v>
      </c>
      <c r="F158" s="218" t="s">
        <v>4530</v>
      </c>
      <c r="G158" s="219" t="s">
        <v>274</v>
      </c>
      <c r="H158" s="220">
        <v>20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338</v>
      </c>
      <c r="AT158" s="227" t="s">
        <v>216</v>
      </c>
      <c r="AU158" s="227" t="s">
        <v>81</v>
      </c>
      <c r="AY158" s="20" t="s">
        <v>214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79</v>
      </c>
      <c r="BK158" s="228">
        <f>ROUND(I158*H158,2)</f>
        <v>0</v>
      </c>
      <c r="BL158" s="20" t="s">
        <v>338</v>
      </c>
      <c r="BM158" s="227" t="s">
        <v>4810</v>
      </c>
    </row>
    <row r="159" s="2" customFormat="1" ht="16.5" customHeight="1">
      <c r="A159" s="41"/>
      <c r="B159" s="42"/>
      <c r="C159" s="278" t="s">
        <v>488</v>
      </c>
      <c r="D159" s="278" t="s">
        <v>300</v>
      </c>
      <c r="E159" s="279" t="s">
        <v>4532</v>
      </c>
      <c r="F159" s="280" t="s">
        <v>4533</v>
      </c>
      <c r="G159" s="281" t="s">
        <v>274</v>
      </c>
      <c r="H159" s="282">
        <v>20</v>
      </c>
      <c r="I159" s="283"/>
      <c r="J159" s="284">
        <f>ROUND(I159*H159,2)</f>
        <v>0</v>
      </c>
      <c r="K159" s="280" t="s">
        <v>19</v>
      </c>
      <c r="L159" s="285"/>
      <c r="M159" s="286" t="s">
        <v>19</v>
      </c>
      <c r="N159" s="287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461</v>
      </c>
      <c r="AT159" s="227" t="s">
        <v>300</v>
      </c>
      <c r="AU159" s="227" t="s">
        <v>81</v>
      </c>
      <c r="AY159" s="20" t="s">
        <v>214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79</v>
      </c>
      <c r="BK159" s="228">
        <f>ROUND(I159*H159,2)</f>
        <v>0</v>
      </c>
      <c r="BL159" s="20" t="s">
        <v>338</v>
      </c>
      <c r="BM159" s="227" t="s">
        <v>4811</v>
      </c>
    </row>
    <row r="160" s="13" customFormat="1">
      <c r="A160" s="13"/>
      <c r="B160" s="234"/>
      <c r="C160" s="235"/>
      <c r="D160" s="236" t="s">
        <v>225</v>
      </c>
      <c r="E160" s="237" t="s">
        <v>19</v>
      </c>
      <c r="F160" s="238" t="s">
        <v>4610</v>
      </c>
      <c r="G160" s="235"/>
      <c r="H160" s="239">
        <v>20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225</v>
      </c>
      <c r="AU160" s="245" t="s">
        <v>81</v>
      </c>
      <c r="AV160" s="13" t="s">
        <v>81</v>
      </c>
      <c r="AW160" s="13" t="s">
        <v>33</v>
      </c>
      <c r="AX160" s="13" t="s">
        <v>79</v>
      </c>
      <c r="AY160" s="245" t="s">
        <v>214</v>
      </c>
    </row>
    <row r="161" s="2" customFormat="1" ht="16.5" customHeight="1">
      <c r="A161" s="41"/>
      <c r="B161" s="42"/>
      <c r="C161" s="216" t="s">
        <v>495</v>
      </c>
      <c r="D161" s="216" t="s">
        <v>216</v>
      </c>
      <c r="E161" s="217" t="s">
        <v>3076</v>
      </c>
      <c r="F161" s="218" t="s">
        <v>3077</v>
      </c>
      <c r="G161" s="219" t="s">
        <v>274</v>
      </c>
      <c r="H161" s="220">
        <v>1100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338</v>
      </c>
      <c r="AT161" s="227" t="s">
        <v>216</v>
      </c>
      <c r="AU161" s="227" t="s">
        <v>81</v>
      </c>
      <c r="AY161" s="20" t="s">
        <v>214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79</v>
      </c>
      <c r="BK161" s="228">
        <f>ROUND(I161*H161,2)</f>
        <v>0</v>
      </c>
      <c r="BL161" s="20" t="s">
        <v>338</v>
      </c>
      <c r="BM161" s="227" t="s">
        <v>4812</v>
      </c>
    </row>
    <row r="162" s="2" customFormat="1" ht="16.5" customHeight="1">
      <c r="A162" s="41"/>
      <c r="B162" s="42"/>
      <c r="C162" s="278" t="s">
        <v>500</v>
      </c>
      <c r="D162" s="278" t="s">
        <v>300</v>
      </c>
      <c r="E162" s="279" t="s">
        <v>4813</v>
      </c>
      <c r="F162" s="280" t="s">
        <v>4814</v>
      </c>
      <c r="G162" s="281" t="s">
        <v>274</v>
      </c>
      <c r="H162" s="282">
        <v>200</v>
      </c>
      <c r="I162" s="283"/>
      <c r="J162" s="284">
        <f>ROUND(I162*H162,2)</f>
        <v>0</v>
      </c>
      <c r="K162" s="280" t="s">
        <v>19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461</v>
      </c>
      <c r="AT162" s="227" t="s">
        <v>300</v>
      </c>
      <c r="AU162" s="227" t="s">
        <v>81</v>
      </c>
      <c r="AY162" s="20" t="s">
        <v>214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79</v>
      </c>
      <c r="BK162" s="228">
        <f>ROUND(I162*H162,2)</f>
        <v>0</v>
      </c>
      <c r="BL162" s="20" t="s">
        <v>338</v>
      </c>
      <c r="BM162" s="227" t="s">
        <v>4815</v>
      </c>
    </row>
    <row r="163" s="13" customFormat="1">
      <c r="A163" s="13"/>
      <c r="B163" s="234"/>
      <c r="C163" s="235"/>
      <c r="D163" s="236" t="s">
        <v>225</v>
      </c>
      <c r="E163" s="237" t="s">
        <v>19</v>
      </c>
      <c r="F163" s="238" t="s">
        <v>4816</v>
      </c>
      <c r="G163" s="235"/>
      <c r="H163" s="239">
        <v>200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225</v>
      </c>
      <c r="AU163" s="245" t="s">
        <v>81</v>
      </c>
      <c r="AV163" s="13" t="s">
        <v>81</v>
      </c>
      <c r="AW163" s="13" t="s">
        <v>33</v>
      </c>
      <c r="AX163" s="13" t="s">
        <v>79</v>
      </c>
      <c r="AY163" s="245" t="s">
        <v>214</v>
      </c>
    </row>
    <row r="164" s="2" customFormat="1" ht="16.5" customHeight="1">
      <c r="A164" s="41"/>
      <c r="B164" s="42"/>
      <c r="C164" s="278" t="s">
        <v>507</v>
      </c>
      <c r="D164" s="278" t="s">
        <v>300</v>
      </c>
      <c r="E164" s="279" t="s">
        <v>4817</v>
      </c>
      <c r="F164" s="280" t="s">
        <v>4818</v>
      </c>
      <c r="G164" s="281" t="s">
        <v>274</v>
      </c>
      <c r="H164" s="282">
        <v>900</v>
      </c>
      <c r="I164" s="283"/>
      <c r="J164" s="284">
        <f>ROUND(I164*H164,2)</f>
        <v>0</v>
      </c>
      <c r="K164" s="280" t="s">
        <v>19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461</v>
      </c>
      <c r="AT164" s="227" t="s">
        <v>300</v>
      </c>
      <c r="AU164" s="227" t="s">
        <v>81</v>
      </c>
      <c r="AY164" s="20" t="s">
        <v>214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79</v>
      </c>
      <c r="BK164" s="228">
        <f>ROUND(I164*H164,2)</f>
        <v>0</v>
      </c>
      <c r="BL164" s="20" t="s">
        <v>338</v>
      </c>
      <c r="BM164" s="227" t="s">
        <v>4819</v>
      </c>
    </row>
    <row r="165" s="13" customFormat="1">
      <c r="A165" s="13"/>
      <c r="B165" s="234"/>
      <c r="C165" s="235"/>
      <c r="D165" s="236" t="s">
        <v>225</v>
      </c>
      <c r="E165" s="237" t="s">
        <v>19</v>
      </c>
      <c r="F165" s="238" t="s">
        <v>4820</v>
      </c>
      <c r="G165" s="235"/>
      <c r="H165" s="239">
        <v>900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225</v>
      </c>
      <c r="AU165" s="245" t="s">
        <v>81</v>
      </c>
      <c r="AV165" s="13" t="s">
        <v>81</v>
      </c>
      <c r="AW165" s="13" t="s">
        <v>33</v>
      </c>
      <c r="AX165" s="13" t="s">
        <v>79</v>
      </c>
      <c r="AY165" s="245" t="s">
        <v>214</v>
      </c>
    </row>
    <row r="166" s="12" customFormat="1" ht="22.8" customHeight="1">
      <c r="A166" s="12"/>
      <c r="B166" s="200"/>
      <c r="C166" s="201"/>
      <c r="D166" s="202" t="s">
        <v>71</v>
      </c>
      <c r="E166" s="214" t="s">
        <v>4821</v>
      </c>
      <c r="F166" s="214" t="s">
        <v>4822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SUM(P167:P197)</f>
        <v>0</v>
      </c>
      <c r="Q166" s="208"/>
      <c r="R166" s="209">
        <f>SUM(R167:R197)</f>
        <v>0.0109</v>
      </c>
      <c r="S166" s="208"/>
      <c r="T166" s="210">
        <f>SUM(T167:T197)</f>
        <v>0.28000000000000003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81</v>
      </c>
      <c r="AT166" s="212" t="s">
        <v>71</v>
      </c>
      <c r="AU166" s="212" t="s">
        <v>79</v>
      </c>
      <c r="AY166" s="211" t="s">
        <v>214</v>
      </c>
      <c r="BK166" s="213">
        <f>SUM(BK167:BK197)</f>
        <v>0</v>
      </c>
    </row>
    <row r="167" s="2" customFormat="1" ht="16.5" customHeight="1">
      <c r="A167" s="41"/>
      <c r="B167" s="42"/>
      <c r="C167" s="216" t="s">
        <v>511</v>
      </c>
      <c r="D167" s="216" t="s">
        <v>216</v>
      </c>
      <c r="E167" s="217" t="s">
        <v>3381</v>
      </c>
      <c r="F167" s="218" t="s">
        <v>3382</v>
      </c>
      <c r="G167" s="219" t="s">
        <v>274</v>
      </c>
      <c r="H167" s="220">
        <v>50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2.0000000000000002E-05</v>
      </c>
      <c r="R167" s="225">
        <f>Q167*H167</f>
        <v>0.001</v>
      </c>
      <c r="S167" s="225">
        <v>0.002</v>
      </c>
      <c r="T167" s="226">
        <f>S167*H167</f>
        <v>0.10000000000000001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683</v>
      </c>
      <c r="AT167" s="227" t="s">
        <v>216</v>
      </c>
      <c r="AU167" s="227" t="s">
        <v>81</v>
      </c>
      <c r="AY167" s="20" t="s">
        <v>214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79</v>
      </c>
      <c r="BK167" s="228">
        <f>ROUND(I167*H167,2)</f>
        <v>0</v>
      </c>
      <c r="BL167" s="20" t="s">
        <v>683</v>
      </c>
      <c r="BM167" s="227" t="s">
        <v>4823</v>
      </c>
    </row>
    <row r="168" s="13" customFormat="1">
      <c r="A168" s="13"/>
      <c r="B168" s="234"/>
      <c r="C168" s="235"/>
      <c r="D168" s="236" t="s">
        <v>225</v>
      </c>
      <c r="E168" s="237" t="s">
        <v>19</v>
      </c>
      <c r="F168" s="238" t="s">
        <v>4327</v>
      </c>
      <c r="G168" s="235"/>
      <c r="H168" s="239">
        <v>50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225</v>
      </c>
      <c r="AU168" s="245" t="s">
        <v>81</v>
      </c>
      <c r="AV168" s="13" t="s">
        <v>81</v>
      </c>
      <c r="AW168" s="13" t="s">
        <v>33</v>
      </c>
      <c r="AX168" s="13" t="s">
        <v>79</v>
      </c>
      <c r="AY168" s="245" t="s">
        <v>214</v>
      </c>
    </row>
    <row r="169" s="2" customFormat="1" ht="16.5" customHeight="1">
      <c r="A169" s="41"/>
      <c r="B169" s="42"/>
      <c r="C169" s="216" t="s">
        <v>517</v>
      </c>
      <c r="D169" s="216" t="s">
        <v>216</v>
      </c>
      <c r="E169" s="217" t="s">
        <v>3385</v>
      </c>
      <c r="F169" s="218" t="s">
        <v>3386</v>
      </c>
      <c r="G169" s="219" t="s">
        <v>274</v>
      </c>
      <c r="H169" s="220">
        <v>90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1.0000000000000001E-05</v>
      </c>
      <c r="R169" s="225">
        <f>Q169*H169</f>
        <v>0.00090000000000000008</v>
      </c>
      <c r="S169" s="225">
        <v>0.002</v>
      </c>
      <c r="T169" s="226">
        <f>S169*H169</f>
        <v>0.17999999999999999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221</v>
      </c>
      <c r="AT169" s="227" t="s">
        <v>216</v>
      </c>
      <c r="AU169" s="227" t="s">
        <v>81</v>
      </c>
      <c r="AY169" s="20" t="s">
        <v>214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79</v>
      </c>
      <c r="BK169" s="228">
        <f>ROUND(I169*H169,2)</f>
        <v>0</v>
      </c>
      <c r="BL169" s="20" t="s">
        <v>221</v>
      </c>
      <c r="BM169" s="227" t="s">
        <v>4824</v>
      </c>
    </row>
    <row r="170" s="13" customFormat="1">
      <c r="A170" s="13"/>
      <c r="B170" s="234"/>
      <c r="C170" s="235"/>
      <c r="D170" s="236" t="s">
        <v>225</v>
      </c>
      <c r="E170" s="237" t="s">
        <v>19</v>
      </c>
      <c r="F170" s="238" t="s">
        <v>4825</v>
      </c>
      <c r="G170" s="235"/>
      <c r="H170" s="239">
        <v>90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225</v>
      </c>
      <c r="AU170" s="245" t="s">
        <v>81</v>
      </c>
      <c r="AV170" s="13" t="s">
        <v>81</v>
      </c>
      <c r="AW170" s="13" t="s">
        <v>33</v>
      </c>
      <c r="AX170" s="13" t="s">
        <v>79</v>
      </c>
      <c r="AY170" s="245" t="s">
        <v>214</v>
      </c>
    </row>
    <row r="171" s="2" customFormat="1" ht="24.15" customHeight="1">
      <c r="A171" s="41"/>
      <c r="B171" s="42"/>
      <c r="C171" s="216" t="s">
        <v>526</v>
      </c>
      <c r="D171" s="216" t="s">
        <v>216</v>
      </c>
      <c r="E171" s="217" t="s">
        <v>3388</v>
      </c>
      <c r="F171" s="218" t="s">
        <v>3389</v>
      </c>
      <c r="G171" s="219" t="s">
        <v>258</v>
      </c>
      <c r="H171" s="220">
        <v>214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221</v>
      </c>
      <c r="AT171" s="227" t="s">
        <v>216</v>
      </c>
      <c r="AU171" s="227" t="s">
        <v>81</v>
      </c>
      <c r="AY171" s="20" t="s">
        <v>214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79</v>
      </c>
      <c r="BK171" s="228">
        <f>ROUND(I171*H171,2)</f>
        <v>0</v>
      </c>
      <c r="BL171" s="20" t="s">
        <v>221</v>
      </c>
      <c r="BM171" s="227" t="s">
        <v>4826</v>
      </c>
    </row>
    <row r="172" s="13" customFormat="1">
      <c r="A172" s="13"/>
      <c r="B172" s="234"/>
      <c r="C172" s="235"/>
      <c r="D172" s="236" t="s">
        <v>225</v>
      </c>
      <c r="E172" s="237" t="s">
        <v>19</v>
      </c>
      <c r="F172" s="238" t="s">
        <v>4827</v>
      </c>
      <c r="G172" s="235"/>
      <c r="H172" s="239">
        <v>214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225</v>
      </c>
      <c r="AU172" s="245" t="s">
        <v>81</v>
      </c>
      <c r="AV172" s="13" t="s">
        <v>81</v>
      </c>
      <c r="AW172" s="13" t="s">
        <v>33</v>
      </c>
      <c r="AX172" s="13" t="s">
        <v>79</v>
      </c>
      <c r="AY172" s="245" t="s">
        <v>214</v>
      </c>
    </row>
    <row r="173" s="2" customFormat="1" ht="16.5" customHeight="1">
      <c r="A173" s="41"/>
      <c r="B173" s="42"/>
      <c r="C173" s="216" t="s">
        <v>532</v>
      </c>
      <c r="D173" s="216" t="s">
        <v>216</v>
      </c>
      <c r="E173" s="217" t="s">
        <v>3083</v>
      </c>
      <c r="F173" s="218" t="s">
        <v>3084</v>
      </c>
      <c r="G173" s="219" t="s">
        <v>274</v>
      </c>
      <c r="H173" s="220">
        <v>40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338</v>
      </c>
      <c r="AT173" s="227" t="s">
        <v>216</v>
      </c>
      <c r="AU173" s="227" t="s">
        <v>81</v>
      </c>
      <c r="AY173" s="20" t="s">
        <v>214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79</v>
      </c>
      <c r="BK173" s="228">
        <f>ROUND(I173*H173,2)</f>
        <v>0</v>
      </c>
      <c r="BL173" s="20" t="s">
        <v>338</v>
      </c>
      <c r="BM173" s="227" t="s">
        <v>4828</v>
      </c>
    </row>
    <row r="174" s="2" customFormat="1" ht="16.5" customHeight="1">
      <c r="A174" s="41"/>
      <c r="B174" s="42"/>
      <c r="C174" s="278" t="s">
        <v>546</v>
      </c>
      <c r="D174" s="278" t="s">
        <v>300</v>
      </c>
      <c r="E174" s="279" t="s">
        <v>4829</v>
      </c>
      <c r="F174" s="280" t="s">
        <v>3219</v>
      </c>
      <c r="G174" s="281" t="s">
        <v>274</v>
      </c>
      <c r="H174" s="282">
        <v>40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1033</v>
      </c>
      <c r="AT174" s="227" t="s">
        <v>300</v>
      </c>
      <c r="AU174" s="227" t="s">
        <v>81</v>
      </c>
      <c r="AY174" s="20" t="s">
        <v>214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79</v>
      </c>
      <c r="BK174" s="228">
        <f>ROUND(I174*H174,2)</f>
        <v>0</v>
      </c>
      <c r="BL174" s="20" t="s">
        <v>1033</v>
      </c>
      <c r="BM174" s="227" t="s">
        <v>4830</v>
      </c>
    </row>
    <row r="175" s="13" customFormat="1">
      <c r="A175" s="13"/>
      <c r="B175" s="234"/>
      <c r="C175" s="235"/>
      <c r="D175" s="236" t="s">
        <v>225</v>
      </c>
      <c r="E175" s="237" t="s">
        <v>19</v>
      </c>
      <c r="F175" s="238" t="s">
        <v>3223</v>
      </c>
      <c r="G175" s="235"/>
      <c r="H175" s="239">
        <v>40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81</v>
      </c>
      <c r="AV175" s="13" t="s">
        <v>81</v>
      </c>
      <c r="AW175" s="13" t="s">
        <v>33</v>
      </c>
      <c r="AX175" s="13" t="s">
        <v>79</v>
      </c>
      <c r="AY175" s="245" t="s">
        <v>214</v>
      </c>
    </row>
    <row r="176" s="2" customFormat="1" ht="16.5" customHeight="1">
      <c r="A176" s="41"/>
      <c r="B176" s="42"/>
      <c r="C176" s="216" t="s">
        <v>560</v>
      </c>
      <c r="D176" s="216" t="s">
        <v>216</v>
      </c>
      <c r="E176" s="217" t="s">
        <v>3108</v>
      </c>
      <c r="F176" s="218" t="s">
        <v>3109</v>
      </c>
      <c r="G176" s="219" t="s">
        <v>274</v>
      </c>
      <c r="H176" s="220">
        <v>200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338</v>
      </c>
      <c r="AT176" s="227" t="s">
        <v>216</v>
      </c>
      <c r="AU176" s="227" t="s">
        <v>81</v>
      </c>
      <c r="AY176" s="20" t="s">
        <v>214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79</v>
      </c>
      <c r="BK176" s="228">
        <f>ROUND(I176*H176,2)</f>
        <v>0</v>
      </c>
      <c r="BL176" s="20" t="s">
        <v>338</v>
      </c>
      <c r="BM176" s="227" t="s">
        <v>4831</v>
      </c>
    </row>
    <row r="177" s="2" customFormat="1" ht="16.5" customHeight="1">
      <c r="A177" s="41"/>
      <c r="B177" s="42"/>
      <c r="C177" s="278" t="s">
        <v>565</v>
      </c>
      <c r="D177" s="278" t="s">
        <v>300</v>
      </c>
      <c r="E177" s="279" t="s">
        <v>3294</v>
      </c>
      <c r="F177" s="280" t="s">
        <v>3295</v>
      </c>
      <c r="G177" s="281" t="s">
        <v>274</v>
      </c>
      <c r="H177" s="282">
        <v>100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43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1033</v>
      </c>
      <c r="AT177" s="227" t="s">
        <v>300</v>
      </c>
      <c r="AU177" s="227" t="s">
        <v>81</v>
      </c>
      <c r="AY177" s="20" t="s">
        <v>214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79</v>
      </c>
      <c r="BK177" s="228">
        <f>ROUND(I177*H177,2)</f>
        <v>0</v>
      </c>
      <c r="BL177" s="20" t="s">
        <v>1033</v>
      </c>
      <c r="BM177" s="227" t="s">
        <v>4832</v>
      </c>
    </row>
    <row r="178" s="13" customFormat="1">
      <c r="A178" s="13"/>
      <c r="B178" s="234"/>
      <c r="C178" s="235"/>
      <c r="D178" s="236" t="s">
        <v>225</v>
      </c>
      <c r="E178" s="237" t="s">
        <v>19</v>
      </c>
      <c r="F178" s="238" t="s">
        <v>4833</v>
      </c>
      <c r="G178" s="235"/>
      <c r="H178" s="239">
        <v>100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225</v>
      </c>
      <c r="AU178" s="245" t="s">
        <v>81</v>
      </c>
      <c r="AV178" s="13" t="s">
        <v>81</v>
      </c>
      <c r="AW178" s="13" t="s">
        <v>33</v>
      </c>
      <c r="AX178" s="13" t="s">
        <v>79</v>
      </c>
      <c r="AY178" s="245" t="s">
        <v>214</v>
      </c>
    </row>
    <row r="179" s="2" customFormat="1" ht="16.5" customHeight="1">
      <c r="A179" s="41"/>
      <c r="B179" s="42"/>
      <c r="C179" s="278" t="s">
        <v>576</v>
      </c>
      <c r="D179" s="278" t="s">
        <v>300</v>
      </c>
      <c r="E179" s="279" t="s">
        <v>4598</v>
      </c>
      <c r="F179" s="280" t="s">
        <v>3299</v>
      </c>
      <c r="G179" s="281" t="s">
        <v>274</v>
      </c>
      <c r="H179" s="282">
        <v>100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1033</v>
      </c>
      <c r="AT179" s="227" t="s">
        <v>300</v>
      </c>
      <c r="AU179" s="227" t="s">
        <v>81</v>
      </c>
      <c r="AY179" s="20" t="s">
        <v>214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79</v>
      </c>
      <c r="BK179" s="228">
        <f>ROUND(I179*H179,2)</f>
        <v>0</v>
      </c>
      <c r="BL179" s="20" t="s">
        <v>1033</v>
      </c>
      <c r="BM179" s="227" t="s">
        <v>4834</v>
      </c>
    </row>
    <row r="180" s="13" customFormat="1">
      <c r="A180" s="13"/>
      <c r="B180" s="234"/>
      <c r="C180" s="235"/>
      <c r="D180" s="236" t="s">
        <v>225</v>
      </c>
      <c r="E180" s="237" t="s">
        <v>19</v>
      </c>
      <c r="F180" s="238" t="s">
        <v>4833</v>
      </c>
      <c r="G180" s="235"/>
      <c r="H180" s="239">
        <v>100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225</v>
      </c>
      <c r="AU180" s="245" t="s">
        <v>81</v>
      </c>
      <c r="AV180" s="13" t="s">
        <v>81</v>
      </c>
      <c r="AW180" s="13" t="s">
        <v>33</v>
      </c>
      <c r="AX180" s="13" t="s">
        <v>79</v>
      </c>
      <c r="AY180" s="245" t="s">
        <v>214</v>
      </c>
    </row>
    <row r="181" s="2" customFormat="1" ht="24.15" customHeight="1">
      <c r="A181" s="41"/>
      <c r="B181" s="42"/>
      <c r="C181" s="216" t="s">
        <v>590</v>
      </c>
      <c r="D181" s="216" t="s">
        <v>216</v>
      </c>
      <c r="E181" s="217" t="s">
        <v>4601</v>
      </c>
      <c r="F181" s="218" t="s">
        <v>3335</v>
      </c>
      <c r="G181" s="219" t="s">
        <v>274</v>
      </c>
      <c r="H181" s="220">
        <v>100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338</v>
      </c>
      <c r="AT181" s="227" t="s">
        <v>216</v>
      </c>
      <c r="AU181" s="227" t="s">
        <v>81</v>
      </c>
      <c r="AY181" s="20" t="s">
        <v>214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79</v>
      </c>
      <c r="BK181" s="228">
        <f>ROUND(I181*H181,2)</f>
        <v>0</v>
      </c>
      <c r="BL181" s="20" t="s">
        <v>338</v>
      </c>
      <c r="BM181" s="227" t="s">
        <v>4835</v>
      </c>
    </row>
    <row r="182" s="2" customFormat="1" ht="16.5" customHeight="1">
      <c r="A182" s="41"/>
      <c r="B182" s="42"/>
      <c r="C182" s="278" t="s">
        <v>597</v>
      </c>
      <c r="D182" s="278" t="s">
        <v>300</v>
      </c>
      <c r="E182" s="279" t="s">
        <v>3346</v>
      </c>
      <c r="F182" s="280" t="s">
        <v>3347</v>
      </c>
      <c r="G182" s="281" t="s">
        <v>274</v>
      </c>
      <c r="H182" s="282">
        <v>100</v>
      </c>
      <c r="I182" s="283"/>
      <c r="J182" s="284">
        <f>ROUND(I182*H182,2)</f>
        <v>0</v>
      </c>
      <c r="K182" s="280" t="s">
        <v>19</v>
      </c>
      <c r="L182" s="285"/>
      <c r="M182" s="286" t="s">
        <v>19</v>
      </c>
      <c r="N182" s="287" t="s">
        <v>43</v>
      </c>
      <c r="O182" s="87"/>
      <c r="P182" s="225">
        <f>O182*H182</f>
        <v>0</v>
      </c>
      <c r="Q182" s="225">
        <v>6.0000000000000002E-05</v>
      </c>
      <c r="R182" s="225">
        <f>Q182*H182</f>
        <v>0.0060000000000000001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1033</v>
      </c>
      <c r="AT182" s="227" t="s">
        <v>300</v>
      </c>
      <c r="AU182" s="227" t="s">
        <v>81</v>
      </c>
      <c r="AY182" s="20" t="s">
        <v>214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79</v>
      </c>
      <c r="BK182" s="228">
        <f>ROUND(I182*H182,2)</f>
        <v>0</v>
      </c>
      <c r="BL182" s="20" t="s">
        <v>1033</v>
      </c>
      <c r="BM182" s="227" t="s">
        <v>4836</v>
      </c>
    </row>
    <row r="183" s="13" customFormat="1">
      <c r="A183" s="13"/>
      <c r="B183" s="234"/>
      <c r="C183" s="235"/>
      <c r="D183" s="236" t="s">
        <v>225</v>
      </c>
      <c r="E183" s="237" t="s">
        <v>19</v>
      </c>
      <c r="F183" s="238" t="s">
        <v>4833</v>
      </c>
      <c r="G183" s="235"/>
      <c r="H183" s="239">
        <v>100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225</v>
      </c>
      <c r="AU183" s="245" t="s">
        <v>81</v>
      </c>
      <c r="AV183" s="13" t="s">
        <v>81</v>
      </c>
      <c r="AW183" s="13" t="s">
        <v>33</v>
      </c>
      <c r="AX183" s="13" t="s">
        <v>79</v>
      </c>
      <c r="AY183" s="245" t="s">
        <v>214</v>
      </c>
    </row>
    <row r="184" s="2" customFormat="1" ht="16.5" customHeight="1">
      <c r="A184" s="41"/>
      <c r="B184" s="42"/>
      <c r="C184" s="278" t="s">
        <v>609</v>
      </c>
      <c r="D184" s="278" t="s">
        <v>300</v>
      </c>
      <c r="E184" s="279" t="s">
        <v>3350</v>
      </c>
      <c r="F184" s="280" t="s">
        <v>3351</v>
      </c>
      <c r="G184" s="281" t="s">
        <v>258</v>
      </c>
      <c r="H184" s="282">
        <v>300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1.0000000000000001E-05</v>
      </c>
      <c r="R184" s="225">
        <f>Q184*H184</f>
        <v>0.0030000000000000001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1033</v>
      </c>
      <c r="AT184" s="227" t="s">
        <v>300</v>
      </c>
      <c r="AU184" s="227" t="s">
        <v>81</v>
      </c>
      <c r="AY184" s="20" t="s">
        <v>214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79</v>
      </c>
      <c r="BK184" s="228">
        <f>ROUND(I184*H184,2)</f>
        <v>0</v>
      </c>
      <c r="BL184" s="20" t="s">
        <v>1033</v>
      </c>
      <c r="BM184" s="227" t="s">
        <v>4837</v>
      </c>
    </row>
    <row r="185" s="13" customFormat="1">
      <c r="A185" s="13"/>
      <c r="B185" s="234"/>
      <c r="C185" s="235"/>
      <c r="D185" s="236" t="s">
        <v>225</v>
      </c>
      <c r="E185" s="237" t="s">
        <v>19</v>
      </c>
      <c r="F185" s="238" t="s">
        <v>3378</v>
      </c>
      <c r="G185" s="235"/>
      <c r="H185" s="239">
        <v>300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225</v>
      </c>
      <c r="AU185" s="245" t="s">
        <v>81</v>
      </c>
      <c r="AV185" s="13" t="s">
        <v>81</v>
      </c>
      <c r="AW185" s="13" t="s">
        <v>33</v>
      </c>
      <c r="AX185" s="13" t="s">
        <v>79</v>
      </c>
      <c r="AY185" s="245" t="s">
        <v>214</v>
      </c>
    </row>
    <row r="186" s="2" customFormat="1" ht="21.75" customHeight="1">
      <c r="A186" s="41"/>
      <c r="B186" s="42"/>
      <c r="C186" s="216" t="s">
        <v>614</v>
      </c>
      <c r="D186" s="216" t="s">
        <v>216</v>
      </c>
      <c r="E186" s="217" t="s">
        <v>2925</v>
      </c>
      <c r="F186" s="218" t="s">
        <v>2926</v>
      </c>
      <c r="G186" s="219" t="s">
        <v>258</v>
      </c>
      <c r="H186" s="220">
        <v>12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338</v>
      </c>
      <c r="AT186" s="227" t="s">
        <v>216</v>
      </c>
      <c r="AU186" s="227" t="s">
        <v>81</v>
      </c>
      <c r="AY186" s="20" t="s">
        <v>214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79</v>
      </c>
      <c r="BK186" s="228">
        <f>ROUND(I186*H186,2)</f>
        <v>0</v>
      </c>
      <c r="BL186" s="20" t="s">
        <v>338</v>
      </c>
      <c r="BM186" s="227" t="s">
        <v>4838</v>
      </c>
    </row>
    <row r="187" s="2" customFormat="1" ht="16.5" customHeight="1">
      <c r="A187" s="41"/>
      <c r="B187" s="42"/>
      <c r="C187" s="278" t="s">
        <v>618</v>
      </c>
      <c r="D187" s="278" t="s">
        <v>300</v>
      </c>
      <c r="E187" s="279" t="s">
        <v>3260</v>
      </c>
      <c r="F187" s="280" t="s">
        <v>3261</v>
      </c>
      <c r="G187" s="281" t="s">
        <v>2082</v>
      </c>
      <c r="H187" s="282">
        <v>6</v>
      </c>
      <c r="I187" s="283"/>
      <c r="J187" s="284">
        <f>ROUND(I187*H187,2)</f>
        <v>0</v>
      </c>
      <c r="K187" s="280" t="s">
        <v>19</v>
      </c>
      <c r="L187" s="285"/>
      <c r="M187" s="286" t="s">
        <v>19</v>
      </c>
      <c r="N187" s="287" t="s">
        <v>43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1033</v>
      </c>
      <c r="AT187" s="227" t="s">
        <v>300</v>
      </c>
      <c r="AU187" s="227" t="s">
        <v>81</v>
      </c>
      <c r="AY187" s="20" t="s">
        <v>214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79</v>
      </c>
      <c r="BK187" s="228">
        <f>ROUND(I187*H187,2)</f>
        <v>0</v>
      </c>
      <c r="BL187" s="20" t="s">
        <v>1033</v>
      </c>
      <c r="BM187" s="227" t="s">
        <v>4839</v>
      </c>
    </row>
    <row r="188" s="13" customFormat="1">
      <c r="A188" s="13"/>
      <c r="B188" s="234"/>
      <c r="C188" s="235"/>
      <c r="D188" s="236" t="s">
        <v>225</v>
      </c>
      <c r="E188" s="237" t="s">
        <v>19</v>
      </c>
      <c r="F188" s="238" t="s">
        <v>4840</v>
      </c>
      <c r="G188" s="235"/>
      <c r="H188" s="239">
        <v>6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225</v>
      </c>
      <c r="AU188" s="245" t="s">
        <v>81</v>
      </c>
      <c r="AV188" s="13" t="s">
        <v>81</v>
      </c>
      <c r="AW188" s="13" t="s">
        <v>33</v>
      </c>
      <c r="AX188" s="13" t="s">
        <v>79</v>
      </c>
      <c r="AY188" s="245" t="s">
        <v>214</v>
      </c>
    </row>
    <row r="189" s="2" customFormat="1" ht="16.5" customHeight="1">
      <c r="A189" s="41"/>
      <c r="B189" s="42"/>
      <c r="C189" s="278" t="s">
        <v>623</v>
      </c>
      <c r="D189" s="278" t="s">
        <v>300</v>
      </c>
      <c r="E189" s="279" t="s">
        <v>4612</v>
      </c>
      <c r="F189" s="280" t="s">
        <v>3265</v>
      </c>
      <c r="G189" s="281" t="s">
        <v>2082</v>
      </c>
      <c r="H189" s="282">
        <v>6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1033</v>
      </c>
      <c r="AT189" s="227" t="s">
        <v>300</v>
      </c>
      <c r="AU189" s="227" t="s">
        <v>81</v>
      </c>
      <c r="AY189" s="20" t="s">
        <v>214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79</v>
      </c>
      <c r="BK189" s="228">
        <f>ROUND(I189*H189,2)</f>
        <v>0</v>
      </c>
      <c r="BL189" s="20" t="s">
        <v>1033</v>
      </c>
      <c r="BM189" s="227" t="s">
        <v>4841</v>
      </c>
    </row>
    <row r="190" s="13" customFormat="1">
      <c r="A190" s="13"/>
      <c r="B190" s="234"/>
      <c r="C190" s="235"/>
      <c r="D190" s="236" t="s">
        <v>225</v>
      </c>
      <c r="E190" s="237" t="s">
        <v>19</v>
      </c>
      <c r="F190" s="238" t="s">
        <v>4840</v>
      </c>
      <c r="G190" s="235"/>
      <c r="H190" s="239">
        <v>6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225</v>
      </c>
      <c r="AU190" s="245" t="s">
        <v>81</v>
      </c>
      <c r="AV190" s="13" t="s">
        <v>81</v>
      </c>
      <c r="AW190" s="13" t="s">
        <v>33</v>
      </c>
      <c r="AX190" s="13" t="s">
        <v>79</v>
      </c>
      <c r="AY190" s="245" t="s">
        <v>214</v>
      </c>
    </row>
    <row r="191" s="2" customFormat="1" ht="21.75" customHeight="1">
      <c r="A191" s="41"/>
      <c r="B191" s="42"/>
      <c r="C191" s="216" t="s">
        <v>628</v>
      </c>
      <c r="D191" s="216" t="s">
        <v>216</v>
      </c>
      <c r="E191" s="217" t="s">
        <v>3268</v>
      </c>
      <c r="F191" s="218" t="s">
        <v>3269</v>
      </c>
      <c r="G191" s="219" t="s">
        <v>258</v>
      </c>
      <c r="H191" s="220">
        <v>12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338</v>
      </c>
      <c r="AT191" s="227" t="s">
        <v>216</v>
      </c>
      <c r="AU191" s="227" t="s">
        <v>81</v>
      </c>
      <c r="AY191" s="20" t="s">
        <v>214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79</v>
      </c>
      <c r="BK191" s="228">
        <f>ROUND(I191*H191,2)</f>
        <v>0</v>
      </c>
      <c r="BL191" s="20" t="s">
        <v>338</v>
      </c>
      <c r="BM191" s="227" t="s">
        <v>4842</v>
      </c>
    </row>
    <row r="192" s="2" customFormat="1" ht="16.5" customHeight="1">
      <c r="A192" s="41"/>
      <c r="B192" s="42"/>
      <c r="C192" s="278" t="s">
        <v>635</v>
      </c>
      <c r="D192" s="278" t="s">
        <v>300</v>
      </c>
      <c r="E192" s="279" t="s">
        <v>3271</v>
      </c>
      <c r="F192" s="280" t="s">
        <v>3272</v>
      </c>
      <c r="G192" s="281" t="s">
        <v>2082</v>
      </c>
      <c r="H192" s="282">
        <v>6</v>
      </c>
      <c r="I192" s="283"/>
      <c r="J192" s="284">
        <f>ROUND(I192*H192,2)</f>
        <v>0</v>
      </c>
      <c r="K192" s="280" t="s">
        <v>19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1033</v>
      </c>
      <c r="AT192" s="227" t="s">
        <v>300</v>
      </c>
      <c r="AU192" s="227" t="s">
        <v>81</v>
      </c>
      <c r="AY192" s="20" t="s">
        <v>214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79</v>
      </c>
      <c r="BK192" s="228">
        <f>ROUND(I192*H192,2)</f>
        <v>0</v>
      </c>
      <c r="BL192" s="20" t="s">
        <v>1033</v>
      </c>
      <c r="BM192" s="227" t="s">
        <v>4843</v>
      </c>
    </row>
    <row r="193" s="13" customFormat="1">
      <c r="A193" s="13"/>
      <c r="B193" s="234"/>
      <c r="C193" s="235"/>
      <c r="D193" s="236" t="s">
        <v>225</v>
      </c>
      <c r="E193" s="237" t="s">
        <v>19</v>
      </c>
      <c r="F193" s="238" t="s">
        <v>4840</v>
      </c>
      <c r="G193" s="235"/>
      <c r="H193" s="239">
        <v>6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225</v>
      </c>
      <c r="AU193" s="245" t="s">
        <v>81</v>
      </c>
      <c r="AV193" s="13" t="s">
        <v>81</v>
      </c>
      <c r="AW193" s="13" t="s">
        <v>33</v>
      </c>
      <c r="AX193" s="13" t="s">
        <v>79</v>
      </c>
      <c r="AY193" s="245" t="s">
        <v>214</v>
      </c>
    </row>
    <row r="194" s="2" customFormat="1" ht="16.5" customHeight="1">
      <c r="A194" s="41"/>
      <c r="B194" s="42"/>
      <c r="C194" s="278" t="s">
        <v>640</v>
      </c>
      <c r="D194" s="278" t="s">
        <v>300</v>
      </c>
      <c r="E194" s="279" t="s">
        <v>3275</v>
      </c>
      <c r="F194" s="280" t="s">
        <v>3276</v>
      </c>
      <c r="G194" s="281" t="s">
        <v>2082</v>
      </c>
      <c r="H194" s="282">
        <v>6</v>
      </c>
      <c r="I194" s="283"/>
      <c r="J194" s="284">
        <f>ROUND(I194*H194,2)</f>
        <v>0</v>
      </c>
      <c r="K194" s="280" t="s">
        <v>19</v>
      </c>
      <c r="L194" s="285"/>
      <c r="M194" s="286" t="s">
        <v>19</v>
      </c>
      <c r="N194" s="287" t="s">
        <v>43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1033</v>
      </c>
      <c r="AT194" s="227" t="s">
        <v>300</v>
      </c>
      <c r="AU194" s="227" t="s">
        <v>81</v>
      </c>
      <c r="AY194" s="20" t="s">
        <v>214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79</v>
      </c>
      <c r="BK194" s="228">
        <f>ROUND(I194*H194,2)</f>
        <v>0</v>
      </c>
      <c r="BL194" s="20" t="s">
        <v>1033</v>
      </c>
      <c r="BM194" s="227" t="s">
        <v>4844</v>
      </c>
    </row>
    <row r="195" s="13" customFormat="1">
      <c r="A195" s="13"/>
      <c r="B195" s="234"/>
      <c r="C195" s="235"/>
      <c r="D195" s="236" t="s">
        <v>225</v>
      </c>
      <c r="E195" s="237" t="s">
        <v>19</v>
      </c>
      <c r="F195" s="238" t="s">
        <v>4840</v>
      </c>
      <c r="G195" s="235"/>
      <c r="H195" s="239">
        <v>6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225</v>
      </c>
      <c r="AU195" s="245" t="s">
        <v>81</v>
      </c>
      <c r="AV195" s="13" t="s">
        <v>81</v>
      </c>
      <c r="AW195" s="13" t="s">
        <v>33</v>
      </c>
      <c r="AX195" s="13" t="s">
        <v>79</v>
      </c>
      <c r="AY195" s="245" t="s">
        <v>214</v>
      </c>
    </row>
    <row r="196" s="2" customFormat="1" ht="16.5" customHeight="1">
      <c r="A196" s="41"/>
      <c r="B196" s="42"/>
      <c r="C196" s="278" t="s">
        <v>646</v>
      </c>
      <c r="D196" s="278" t="s">
        <v>300</v>
      </c>
      <c r="E196" s="279" t="s">
        <v>3401</v>
      </c>
      <c r="F196" s="280" t="s">
        <v>3402</v>
      </c>
      <c r="G196" s="281" t="s">
        <v>1288</v>
      </c>
      <c r="H196" s="282">
        <v>300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461</v>
      </c>
      <c r="AT196" s="227" t="s">
        <v>300</v>
      </c>
      <c r="AU196" s="227" t="s">
        <v>81</v>
      </c>
      <c r="AY196" s="20" t="s">
        <v>214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79</v>
      </c>
      <c r="BK196" s="228">
        <f>ROUND(I196*H196,2)</f>
        <v>0</v>
      </c>
      <c r="BL196" s="20" t="s">
        <v>338</v>
      </c>
      <c r="BM196" s="227" t="s">
        <v>4845</v>
      </c>
    </row>
    <row r="197" s="2" customFormat="1" ht="16.5" customHeight="1">
      <c r="A197" s="41"/>
      <c r="B197" s="42"/>
      <c r="C197" s="278" t="s">
        <v>651</v>
      </c>
      <c r="D197" s="278" t="s">
        <v>300</v>
      </c>
      <c r="E197" s="279" t="s">
        <v>3404</v>
      </c>
      <c r="F197" s="280" t="s">
        <v>3405</v>
      </c>
      <c r="G197" s="281" t="s">
        <v>1288</v>
      </c>
      <c r="H197" s="282">
        <v>800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461</v>
      </c>
      <c r="AT197" s="227" t="s">
        <v>300</v>
      </c>
      <c r="AU197" s="227" t="s">
        <v>81</v>
      </c>
      <c r="AY197" s="20" t="s">
        <v>214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79</v>
      </c>
      <c r="BK197" s="228">
        <f>ROUND(I197*H197,2)</f>
        <v>0</v>
      </c>
      <c r="BL197" s="20" t="s">
        <v>338</v>
      </c>
      <c r="BM197" s="227" t="s">
        <v>4846</v>
      </c>
    </row>
    <row r="198" s="12" customFormat="1" ht="22.8" customHeight="1">
      <c r="A198" s="12"/>
      <c r="B198" s="200"/>
      <c r="C198" s="201"/>
      <c r="D198" s="202" t="s">
        <v>71</v>
      </c>
      <c r="E198" s="214" t="s">
        <v>4847</v>
      </c>
      <c r="F198" s="214" t="s">
        <v>4848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SUM(P199:P213)</f>
        <v>0</v>
      </c>
      <c r="Q198" s="208"/>
      <c r="R198" s="209">
        <f>SUM(R199:R213)</f>
        <v>0</v>
      </c>
      <c r="S198" s="208"/>
      <c r="T198" s="210">
        <f>SUM(T199:T213)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81</v>
      </c>
      <c r="AT198" s="212" t="s">
        <v>71</v>
      </c>
      <c r="AU198" s="212" t="s">
        <v>79</v>
      </c>
      <c r="AY198" s="211" t="s">
        <v>214</v>
      </c>
      <c r="BK198" s="213">
        <f>SUM(BK199:BK213)</f>
        <v>0</v>
      </c>
    </row>
    <row r="199" s="2" customFormat="1" ht="21.75" customHeight="1">
      <c r="A199" s="41"/>
      <c r="B199" s="42"/>
      <c r="C199" s="216" t="s">
        <v>657</v>
      </c>
      <c r="D199" s="216" t="s">
        <v>216</v>
      </c>
      <c r="E199" s="217" t="s">
        <v>4537</v>
      </c>
      <c r="F199" s="218" t="s">
        <v>4538</v>
      </c>
      <c r="G199" s="219" t="s">
        <v>258</v>
      </c>
      <c r="H199" s="220">
        <v>460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338</v>
      </c>
      <c r="AT199" s="227" t="s">
        <v>216</v>
      </c>
      <c r="AU199" s="227" t="s">
        <v>81</v>
      </c>
      <c r="AY199" s="20" t="s">
        <v>214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79</v>
      </c>
      <c r="BK199" s="228">
        <f>ROUND(I199*H199,2)</f>
        <v>0</v>
      </c>
      <c r="BL199" s="20" t="s">
        <v>338</v>
      </c>
      <c r="BM199" s="227" t="s">
        <v>4849</v>
      </c>
    </row>
    <row r="200" s="2" customFormat="1" ht="16.5" customHeight="1">
      <c r="A200" s="41"/>
      <c r="B200" s="42"/>
      <c r="C200" s="278" t="s">
        <v>662</v>
      </c>
      <c r="D200" s="278" t="s">
        <v>300</v>
      </c>
      <c r="E200" s="279" t="s">
        <v>4540</v>
      </c>
      <c r="F200" s="280" t="s">
        <v>4541</v>
      </c>
      <c r="G200" s="281" t="s">
        <v>258</v>
      </c>
      <c r="H200" s="282">
        <v>460</v>
      </c>
      <c r="I200" s="283"/>
      <c r="J200" s="284">
        <f>ROUND(I200*H200,2)</f>
        <v>0</v>
      </c>
      <c r="K200" s="280" t="s">
        <v>19</v>
      </c>
      <c r="L200" s="285"/>
      <c r="M200" s="286" t="s">
        <v>19</v>
      </c>
      <c r="N200" s="287" t="s">
        <v>43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461</v>
      </c>
      <c r="AT200" s="227" t="s">
        <v>300</v>
      </c>
      <c r="AU200" s="227" t="s">
        <v>81</v>
      </c>
      <c r="AY200" s="20" t="s">
        <v>214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79</v>
      </c>
      <c r="BK200" s="228">
        <f>ROUND(I200*H200,2)</f>
        <v>0</v>
      </c>
      <c r="BL200" s="20" t="s">
        <v>338</v>
      </c>
      <c r="BM200" s="227" t="s">
        <v>4850</v>
      </c>
    </row>
    <row r="201" s="13" customFormat="1">
      <c r="A201" s="13"/>
      <c r="B201" s="234"/>
      <c r="C201" s="235"/>
      <c r="D201" s="236" t="s">
        <v>225</v>
      </c>
      <c r="E201" s="237" t="s">
        <v>19</v>
      </c>
      <c r="F201" s="238" t="s">
        <v>4543</v>
      </c>
      <c r="G201" s="235"/>
      <c r="H201" s="239">
        <v>460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225</v>
      </c>
      <c r="AU201" s="245" t="s">
        <v>81</v>
      </c>
      <c r="AV201" s="13" t="s">
        <v>81</v>
      </c>
      <c r="AW201" s="13" t="s">
        <v>33</v>
      </c>
      <c r="AX201" s="13" t="s">
        <v>79</v>
      </c>
      <c r="AY201" s="245" t="s">
        <v>214</v>
      </c>
    </row>
    <row r="202" s="2" customFormat="1" ht="16.5" customHeight="1">
      <c r="A202" s="41"/>
      <c r="B202" s="42"/>
      <c r="C202" s="216" t="s">
        <v>418</v>
      </c>
      <c r="D202" s="216" t="s">
        <v>216</v>
      </c>
      <c r="E202" s="217" t="s">
        <v>4544</v>
      </c>
      <c r="F202" s="218" t="s">
        <v>4545</v>
      </c>
      <c r="G202" s="219" t="s">
        <v>258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338</v>
      </c>
      <c r="AT202" s="227" t="s">
        <v>216</v>
      </c>
      <c r="AU202" s="227" t="s">
        <v>81</v>
      </c>
      <c r="AY202" s="20" t="s">
        <v>214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79</v>
      </c>
      <c r="BK202" s="228">
        <f>ROUND(I202*H202,2)</f>
        <v>0</v>
      </c>
      <c r="BL202" s="20" t="s">
        <v>338</v>
      </c>
      <c r="BM202" s="227" t="s">
        <v>4851</v>
      </c>
    </row>
    <row r="203" s="2" customFormat="1" ht="16.5" customHeight="1">
      <c r="A203" s="41"/>
      <c r="B203" s="42"/>
      <c r="C203" s="278" t="s">
        <v>676</v>
      </c>
      <c r="D203" s="278" t="s">
        <v>300</v>
      </c>
      <c r="E203" s="279" t="s">
        <v>4547</v>
      </c>
      <c r="F203" s="280" t="s">
        <v>4548</v>
      </c>
      <c r="G203" s="281" t="s">
        <v>258</v>
      </c>
      <c r="H203" s="282">
        <v>1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43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461</v>
      </c>
      <c r="AT203" s="227" t="s">
        <v>300</v>
      </c>
      <c r="AU203" s="227" t="s">
        <v>81</v>
      </c>
      <c r="AY203" s="20" t="s">
        <v>214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79</v>
      </c>
      <c r="BK203" s="228">
        <f>ROUND(I203*H203,2)</f>
        <v>0</v>
      </c>
      <c r="BL203" s="20" t="s">
        <v>338</v>
      </c>
      <c r="BM203" s="227" t="s">
        <v>4852</v>
      </c>
    </row>
    <row r="204" s="13" customFormat="1">
      <c r="A204" s="13"/>
      <c r="B204" s="234"/>
      <c r="C204" s="235"/>
      <c r="D204" s="236" t="s">
        <v>225</v>
      </c>
      <c r="E204" s="237" t="s">
        <v>19</v>
      </c>
      <c r="F204" s="238" t="s">
        <v>4163</v>
      </c>
      <c r="G204" s="235"/>
      <c r="H204" s="239">
        <v>1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225</v>
      </c>
      <c r="AU204" s="245" t="s">
        <v>81</v>
      </c>
      <c r="AV204" s="13" t="s">
        <v>81</v>
      </c>
      <c r="AW204" s="13" t="s">
        <v>33</v>
      </c>
      <c r="AX204" s="13" t="s">
        <v>79</v>
      </c>
      <c r="AY204" s="245" t="s">
        <v>214</v>
      </c>
    </row>
    <row r="205" s="2" customFormat="1" ht="16.5" customHeight="1">
      <c r="A205" s="41"/>
      <c r="B205" s="42"/>
      <c r="C205" s="216" t="s">
        <v>441</v>
      </c>
      <c r="D205" s="216" t="s">
        <v>216</v>
      </c>
      <c r="E205" s="217" t="s">
        <v>3392</v>
      </c>
      <c r="F205" s="218" t="s">
        <v>4550</v>
      </c>
      <c r="G205" s="219" t="s">
        <v>258</v>
      </c>
      <c r="H205" s="220">
        <v>6630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338</v>
      </c>
      <c r="AT205" s="227" t="s">
        <v>216</v>
      </c>
      <c r="AU205" s="227" t="s">
        <v>81</v>
      </c>
      <c r="AY205" s="20" t="s">
        <v>214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79</v>
      </c>
      <c r="BK205" s="228">
        <f>ROUND(I205*H205,2)</f>
        <v>0</v>
      </c>
      <c r="BL205" s="20" t="s">
        <v>338</v>
      </c>
      <c r="BM205" s="227" t="s">
        <v>4853</v>
      </c>
    </row>
    <row r="206" s="2" customFormat="1" ht="24.15" customHeight="1">
      <c r="A206" s="41"/>
      <c r="B206" s="42"/>
      <c r="C206" s="278" t="s">
        <v>683</v>
      </c>
      <c r="D206" s="278" t="s">
        <v>300</v>
      </c>
      <c r="E206" s="279" t="s">
        <v>4552</v>
      </c>
      <c r="F206" s="280" t="s">
        <v>4553</v>
      </c>
      <c r="G206" s="281" t="s">
        <v>258</v>
      </c>
      <c r="H206" s="282">
        <v>2910</v>
      </c>
      <c r="I206" s="283"/>
      <c r="J206" s="284">
        <f>ROUND(I206*H206,2)</f>
        <v>0</v>
      </c>
      <c r="K206" s="280" t="s">
        <v>19</v>
      </c>
      <c r="L206" s="285"/>
      <c r="M206" s="286" t="s">
        <v>19</v>
      </c>
      <c r="N206" s="287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461</v>
      </c>
      <c r="AT206" s="227" t="s">
        <v>300</v>
      </c>
      <c r="AU206" s="227" t="s">
        <v>81</v>
      </c>
      <c r="AY206" s="20" t="s">
        <v>214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79</v>
      </c>
      <c r="BK206" s="228">
        <f>ROUND(I206*H206,2)</f>
        <v>0</v>
      </c>
      <c r="BL206" s="20" t="s">
        <v>338</v>
      </c>
      <c r="BM206" s="227" t="s">
        <v>4854</v>
      </c>
    </row>
    <row r="207" s="13" customFormat="1">
      <c r="A207" s="13"/>
      <c r="B207" s="234"/>
      <c r="C207" s="235"/>
      <c r="D207" s="236" t="s">
        <v>225</v>
      </c>
      <c r="E207" s="237" t="s">
        <v>19</v>
      </c>
      <c r="F207" s="238" t="s">
        <v>4855</v>
      </c>
      <c r="G207" s="235"/>
      <c r="H207" s="239">
        <v>2910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225</v>
      </c>
      <c r="AU207" s="245" t="s">
        <v>81</v>
      </c>
      <c r="AV207" s="13" t="s">
        <v>81</v>
      </c>
      <c r="AW207" s="13" t="s">
        <v>33</v>
      </c>
      <c r="AX207" s="13" t="s">
        <v>79</v>
      </c>
      <c r="AY207" s="245" t="s">
        <v>214</v>
      </c>
    </row>
    <row r="208" s="2" customFormat="1" ht="24.15" customHeight="1">
      <c r="A208" s="41"/>
      <c r="B208" s="42"/>
      <c r="C208" s="278" t="s">
        <v>687</v>
      </c>
      <c r="D208" s="278" t="s">
        <v>300</v>
      </c>
      <c r="E208" s="279" t="s">
        <v>4556</v>
      </c>
      <c r="F208" s="280" t="s">
        <v>4557</v>
      </c>
      <c r="G208" s="281" t="s">
        <v>258</v>
      </c>
      <c r="H208" s="282">
        <v>3720</v>
      </c>
      <c r="I208" s="283"/>
      <c r="J208" s="284">
        <f>ROUND(I208*H208,2)</f>
        <v>0</v>
      </c>
      <c r="K208" s="280" t="s">
        <v>19</v>
      </c>
      <c r="L208" s="285"/>
      <c r="M208" s="286" t="s">
        <v>19</v>
      </c>
      <c r="N208" s="287" t="s">
        <v>43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461</v>
      </c>
      <c r="AT208" s="227" t="s">
        <v>300</v>
      </c>
      <c r="AU208" s="227" t="s">
        <v>81</v>
      </c>
      <c r="AY208" s="20" t="s">
        <v>214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79</v>
      </c>
      <c r="BK208" s="228">
        <f>ROUND(I208*H208,2)</f>
        <v>0</v>
      </c>
      <c r="BL208" s="20" t="s">
        <v>338</v>
      </c>
      <c r="BM208" s="227" t="s">
        <v>4856</v>
      </c>
    </row>
    <row r="209" s="13" customFormat="1">
      <c r="A209" s="13"/>
      <c r="B209" s="234"/>
      <c r="C209" s="235"/>
      <c r="D209" s="236" t="s">
        <v>225</v>
      </c>
      <c r="E209" s="237" t="s">
        <v>19</v>
      </c>
      <c r="F209" s="238" t="s">
        <v>4857</v>
      </c>
      <c r="G209" s="235"/>
      <c r="H209" s="239">
        <v>3720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225</v>
      </c>
      <c r="AU209" s="245" t="s">
        <v>81</v>
      </c>
      <c r="AV209" s="13" t="s">
        <v>81</v>
      </c>
      <c r="AW209" s="13" t="s">
        <v>33</v>
      </c>
      <c r="AX209" s="13" t="s">
        <v>79</v>
      </c>
      <c r="AY209" s="245" t="s">
        <v>214</v>
      </c>
    </row>
    <row r="210" s="2" customFormat="1" ht="24.15" customHeight="1">
      <c r="A210" s="41"/>
      <c r="B210" s="42"/>
      <c r="C210" s="278" t="s">
        <v>691</v>
      </c>
      <c r="D210" s="278" t="s">
        <v>300</v>
      </c>
      <c r="E210" s="279" t="s">
        <v>4858</v>
      </c>
      <c r="F210" s="280" t="s">
        <v>4561</v>
      </c>
      <c r="G210" s="281" t="s">
        <v>258</v>
      </c>
      <c r="H210" s="282">
        <v>6630</v>
      </c>
      <c r="I210" s="283"/>
      <c r="J210" s="284">
        <f>ROUND(I210*H210,2)</f>
        <v>0</v>
      </c>
      <c r="K210" s="280" t="s">
        <v>19</v>
      </c>
      <c r="L210" s="285"/>
      <c r="M210" s="286" t="s">
        <v>19</v>
      </c>
      <c r="N210" s="287" t="s">
        <v>43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461</v>
      </c>
      <c r="AT210" s="227" t="s">
        <v>300</v>
      </c>
      <c r="AU210" s="227" t="s">
        <v>81</v>
      </c>
      <c r="AY210" s="20" t="s">
        <v>214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79</v>
      </c>
      <c r="BK210" s="228">
        <f>ROUND(I210*H210,2)</f>
        <v>0</v>
      </c>
      <c r="BL210" s="20" t="s">
        <v>338</v>
      </c>
      <c r="BM210" s="227" t="s">
        <v>4859</v>
      </c>
    </row>
    <row r="211" s="2" customFormat="1" ht="16.5" customHeight="1">
      <c r="A211" s="41"/>
      <c r="B211" s="42"/>
      <c r="C211" s="278" t="s">
        <v>695</v>
      </c>
      <c r="D211" s="278" t="s">
        <v>300</v>
      </c>
      <c r="E211" s="279" t="s">
        <v>4563</v>
      </c>
      <c r="F211" s="280" t="s">
        <v>4564</v>
      </c>
      <c r="G211" s="281" t="s">
        <v>258</v>
      </c>
      <c r="H211" s="282">
        <v>6630</v>
      </c>
      <c r="I211" s="283"/>
      <c r="J211" s="284">
        <f>ROUND(I211*H211,2)</f>
        <v>0</v>
      </c>
      <c r="K211" s="280" t="s">
        <v>19</v>
      </c>
      <c r="L211" s="285"/>
      <c r="M211" s="286" t="s">
        <v>19</v>
      </c>
      <c r="N211" s="287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461</v>
      </c>
      <c r="AT211" s="227" t="s">
        <v>300</v>
      </c>
      <c r="AU211" s="227" t="s">
        <v>81</v>
      </c>
      <c r="AY211" s="20" t="s">
        <v>214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79</v>
      </c>
      <c r="BK211" s="228">
        <f>ROUND(I211*H211,2)</f>
        <v>0</v>
      </c>
      <c r="BL211" s="20" t="s">
        <v>338</v>
      </c>
      <c r="BM211" s="227" t="s">
        <v>4860</v>
      </c>
    </row>
    <row r="212" s="2" customFormat="1" ht="16.5" customHeight="1">
      <c r="A212" s="41"/>
      <c r="B212" s="42"/>
      <c r="C212" s="216" t="s">
        <v>699</v>
      </c>
      <c r="D212" s="216" t="s">
        <v>216</v>
      </c>
      <c r="E212" s="217" t="s">
        <v>4566</v>
      </c>
      <c r="F212" s="218" t="s">
        <v>4567</v>
      </c>
      <c r="G212" s="219" t="s">
        <v>274</v>
      </c>
      <c r="H212" s="220">
        <v>100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338</v>
      </c>
      <c r="AT212" s="227" t="s">
        <v>216</v>
      </c>
      <c r="AU212" s="227" t="s">
        <v>81</v>
      </c>
      <c r="AY212" s="20" t="s">
        <v>214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79</v>
      </c>
      <c r="BK212" s="228">
        <f>ROUND(I212*H212,2)</f>
        <v>0</v>
      </c>
      <c r="BL212" s="20" t="s">
        <v>338</v>
      </c>
      <c r="BM212" s="227" t="s">
        <v>4861</v>
      </c>
    </row>
    <row r="213" s="2" customFormat="1" ht="16.5" customHeight="1">
      <c r="A213" s="41"/>
      <c r="B213" s="42"/>
      <c r="C213" s="216" t="s">
        <v>705</v>
      </c>
      <c r="D213" s="216" t="s">
        <v>216</v>
      </c>
      <c r="E213" s="217" t="s">
        <v>4569</v>
      </c>
      <c r="F213" s="218" t="s">
        <v>4570</v>
      </c>
      <c r="G213" s="219" t="s">
        <v>258</v>
      </c>
      <c r="H213" s="220">
        <v>10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43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338</v>
      </c>
      <c r="AT213" s="227" t="s">
        <v>216</v>
      </c>
      <c r="AU213" s="227" t="s">
        <v>81</v>
      </c>
      <c r="AY213" s="20" t="s">
        <v>214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79</v>
      </c>
      <c r="BK213" s="228">
        <f>ROUND(I213*H213,2)</f>
        <v>0</v>
      </c>
      <c r="BL213" s="20" t="s">
        <v>338</v>
      </c>
      <c r="BM213" s="227" t="s">
        <v>4862</v>
      </c>
    </row>
    <row r="214" s="12" customFormat="1" ht="22.8" customHeight="1">
      <c r="A214" s="12"/>
      <c r="B214" s="200"/>
      <c r="C214" s="201"/>
      <c r="D214" s="202" t="s">
        <v>71</v>
      </c>
      <c r="E214" s="214" t="s">
        <v>4863</v>
      </c>
      <c r="F214" s="214" t="s">
        <v>4864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SUM(P215:P218)</f>
        <v>0</v>
      </c>
      <c r="Q214" s="208"/>
      <c r="R214" s="209">
        <f>SUM(R215:R218)</f>
        <v>0</v>
      </c>
      <c r="S214" s="208"/>
      <c r="T214" s="210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81</v>
      </c>
      <c r="AT214" s="212" t="s">
        <v>71</v>
      </c>
      <c r="AU214" s="212" t="s">
        <v>79</v>
      </c>
      <c r="AY214" s="211" t="s">
        <v>214</v>
      </c>
      <c r="BK214" s="213">
        <f>SUM(BK215:BK218)</f>
        <v>0</v>
      </c>
    </row>
    <row r="215" s="2" customFormat="1" ht="21.75" customHeight="1">
      <c r="A215" s="41"/>
      <c r="B215" s="42"/>
      <c r="C215" s="216" t="s">
        <v>712</v>
      </c>
      <c r="D215" s="216" t="s">
        <v>216</v>
      </c>
      <c r="E215" s="217" t="s">
        <v>4865</v>
      </c>
      <c r="F215" s="218" t="s">
        <v>4866</v>
      </c>
      <c r="G215" s="219" t="s">
        <v>2229</v>
      </c>
      <c r="H215" s="220">
        <v>24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338</v>
      </c>
      <c r="AT215" s="227" t="s">
        <v>216</v>
      </c>
      <c r="AU215" s="227" t="s">
        <v>81</v>
      </c>
      <c r="AY215" s="20" t="s">
        <v>214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79</v>
      </c>
      <c r="BK215" s="228">
        <f>ROUND(I215*H215,2)</f>
        <v>0</v>
      </c>
      <c r="BL215" s="20" t="s">
        <v>338</v>
      </c>
      <c r="BM215" s="227" t="s">
        <v>4867</v>
      </c>
    </row>
    <row r="216" s="2" customFormat="1" ht="33" customHeight="1">
      <c r="A216" s="41"/>
      <c r="B216" s="42"/>
      <c r="C216" s="216" t="s">
        <v>720</v>
      </c>
      <c r="D216" s="216" t="s">
        <v>216</v>
      </c>
      <c r="E216" s="217" t="s">
        <v>4868</v>
      </c>
      <c r="F216" s="218" t="s">
        <v>4869</v>
      </c>
      <c r="G216" s="219" t="s">
        <v>2229</v>
      </c>
      <c r="H216" s="220">
        <v>48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338</v>
      </c>
      <c r="AT216" s="227" t="s">
        <v>216</v>
      </c>
      <c r="AU216" s="227" t="s">
        <v>81</v>
      </c>
      <c r="AY216" s="20" t="s">
        <v>214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79</v>
      </c>
      <c r="BK216" s="228">
        <f>ROUND(I216*H216,2)</f>
        <v>0</v>
      </c>
      <c r="BL216" s="20" t="s">
        <v>338</v>
      </c>
      <c r="BM216" s="227" t="s">
        <v>4870</v>
      </c>
    </row>
    <row r="217" s="2" customFormat="1" ht="37.8" customHeight="1">
      <c r="A217" s="41"/>
      <c r="B217" s="42"/>
      <c r="C217" s="216" t="s">
        <v>724</v>
      </c>
      <c r="D217" s="216" t="s">
        <v>216</v>
      </c>
      <c r="E217" s="217" t="s">
        <v>4871</v>
      </c>
      <c r="F217" s="218" t="s">
        <v>4872</v>
      </c>
      <c r="G217" s="219" t="s">
        <v>2229</v>
      </c>
      <c r="H217" s="220">
        <v>40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338</v>
      </c>
      <c r="AT217" s="227" t="s">
        <v>216</v>
      </c>
      <c r="AU217" s="227" t="s">
        <v>81</v>
      </c>
      <c r="AY217" s="20" t="s">
        <v>214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79</v>
      </c>
      <c r="BK217" s="228">
        <f>ROUND(I217*H217,2)</f>
        <v>0</v>
      </c>
      <c r="BL217" s="20" t="s">
        <v>338</v>
      </c>
      <c r="BM217" s="227" t="s">
        <v>4873</v>
      </c>
    </row>
    <row r="218" s="2" customFormat="1" ht="21.75" customHeight="1">
      <c r="A218" s="41"/>
      <c r="B218" s="42"/>
      <c r="C218" s="278" t="s">
        <v>728</v>
      </c>
      <c r="D218" s="278" t="s">
        <v>300</v>
      </c>
      <c r="E218" s="279" t="s">
        <v>4874</v>
      </c>
      <c r="F218" s="280" t="s">
        <v>4875</v>
      </c>
      <c r="G218" s="281" t="s">
        <v>258</v>
      </c>
      <c r="H218" s="282">
        <v>1</v>
      </c>
      <c r="I218" s="283"/>
      <c r="J218" s="284">
        <f>ROUND(I218*H218,2)</f>
        <v>0</v>
      </c>
      <c r="K218" s="280" t="s">
        <v>19</v>
      </c>
      <c r="L218" s="285"/>
      <c r="M218" s="286" t="s">
        <v>19</v>
      </c>
      <c r="N218" s="287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461</v>
      </c>
      <c r="AT218" s="227" t="s">
        <v>300</v>
      </c>
      <c r="AU218" s="227" t="s">
        <v>81</v>
      </c>
      <c r="AY218" s="20" t="s">
        <v>214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79</v>
      </c>
      <c r="BK218" s="228">
        <f>ROUND(I218*H218,2)</f>
        <v>0</v>
      </c>
      <c r="BL218" s="20" t="s">
        <v>338</v>
      </c>
      <c r="BM218" s="227" t="s">
        <v>4876</v>
      </c>
    </row>
    <row r="219" s="12" customFormat="1" ht="22.8" customHeight="1">
      <c r="A219" s="12"/>
      <c r="B219" s="200"/>
      <c r="C219" s="201"/>
      <c r="D219" s="202" t="s">
        <v>71</v>
      </c>
      <c r="E219" s="214" t="s">
        <v>4877</v>
      </c>
      <c r="F219" s="214" t="s">
        <v>3195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SUM(P220:P221)</f>
        <v>0</v>
      </c>
      <c r="Q219" s="208"/>
      <c r="R219" s="209">
        <f>SUM(R220:R221)</f>
        <v>0</v>
      </c>
      <c r="S219" s="208"/>
      <c r="T219" s="210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81</v>
      </c>
      <c r="AT219" s="212" t="s">
        <v>71</v>
      </c>
      <c r="AU219" s="212" t="s">
        <v>79</v>
      </c>
      <c r="AY219" s="211" t="s">
        <v>214</v>
      </c>
      <c r="BK219" s="213">
        <f>SUM(BK220:BK221)</f>
        <v>0</v>
      </c>
    </row>
    <row r="220" s="2" customFormat="1" ht="24.15" customHeight="1">
      <c r="A220" s="41"/>
      <c r="B220" s="42"/>
      <c r="C220" s="216" t="s">
        <v>732</v>
      </c>
      <c r="D220" s="216" t="s">
        <v>216</v>
      </c>
      <c r="E220" s="217" t="s">
        <v>3196</v>
      </c>
      <c r="F220" s="218" t="s">
        <v>3197</v>
      </c>
      <c r="G220" s="219" t="s">
        <v>282</v>
      </c>
      <c r="H220" s="220">
        <v>1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3198</v>
      </c>
      <c r="AT220" s="227" t="s">
        <v>216</v>
      </c>
      <c r="AU220" s="227" t="s">
        <v>81</v>
      </c>
      <c r="AY220" s="20" t="s">
        <v>214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79</v>
      </c>
      <c r="BK220" s="228">
        <f>ROUND(I220*H220,2)</f>
        <v>0</v>
      </c>
      <c r="BL220" s="20" t="s">
        <v>3198</v>
      </c>
      <c r="BM220" s="227" t="s">
        <v>4878</v>
      </c>
    </row>
    <row r="221" s="2" customFormat="1" ht="24.15" customHeight="1">
      <c r="A221" s="41"/>
      <c r="B221" s="42"/>
      <c r="C221" s="216" t="s">
        <v>736</v>
      </c>
      <c r="D221" s="216" t="s">
        <v>216</v>
      </c>
      <c r="E221" s="217" t="s">
        <v>3200</v>
      </c>
      <c r="F221" s="218" t="s">
        <v>3201</v>
      </c>
      <c r="G221" s="219" t="s">
        <v>282</v>
      </c>
      <c r="H221" s="220">
        <v>0.5</v>
      </c>
      <c r="I221" s="221"/>
      <c r="J221" s="222">
        <f>ROUND(I221*H221,2)</f>
        <v>0</v>
      </c>
      <c r="K221" s="218" t="s">
        <v>19</v>
      </c>
      <c r="L221" s="47"/>
      <c r="M221" s="300" t="s">
        <v>19</v>
      </c>
      <c r="N221" s="301" t="s">
        <v>43</v>
      </c>
      <c r="O221" s="298"/>
      <c r="P221" s="302">
        <f>O221*H221</f>
        <v>0</v>
      </c>
      <c r="Q221" s="302">
        <v>0</v>
      </c>
      <c r="R221" s="302">
        <f>Q221*H221</f>
        <v>0</v>
      </c>
      <c r="S221" s="302">
        <v>0</v>
      </c>
      <c r="T221" s="303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3198</v>
      </c>
      <c r="AT221" s="227" t="s">
        <v>216</v>
      </c>
      <c r="AU221" s="227" t="s">
        <v>81</v>
      </c>
      <c r="AY221" s="20" t="s">
        <v>214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79</v>
      </c>
      <c r="BK221" s="228">
        <f>ROUND(I221*H221,2)</f>
        <v>0</v>
      </c>
      <c r="BL221" s="20" t="s">
        <v>3198</v>
      </c>
      <c r="BM221" s="227" t="s">
        <v>4879</v>
      </c>
    </row>
    <row r="222" s="2" customFormat="1" ht="6.96" customHeight="1">
      <c r="A222" s="41"/>
      <c r="B222" s="62"/>
      <c r="C222" s="63"/>
      <c r="D222" s="63"/>
      <c r="E222" s="63"/>
      <c r="F222" s="63"/>
      <c r="G222" s="63"/>
      <c r="H222" s="63"/>
      <c r="I222" s="63"/>
      <c r="J222" s="63"/>
      <c r="K222" s="63"/>
      <c r="L222" s="47"/>
      <c r="M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</sheetData>
  <sheetProtection sheet="1" autoFilter="0" formatColumns="0" formatRows="0" objects="1" scenarios="1" spinCount="100000" saltValue="qcIJPLFTOV5t/YO0sSWQZvK/GXrII8kWb6XXV87GRbC4gSSYRnRaLg2D8BMotl2apZy+OQpR+PY+CTlmDCV2YQ==" hashValue="PUm4+DzNzNv/J4rxsl0VMtkffJuNB4gN4IbXZq/UtXIa7ngi69Zb5fuhk45kNQDytWQvaq3ERjX6vUn3UuP+vw==" algorithmName="SHA-512" password="CEE1"/>
  <autoFilter ref="C100:K2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>
      <c r="B8" s="23"/>
      <c r="D8" s="146" t="s">
        <v>158</v>
      </c>
      <c r="L8" s="23"/>
    </row>
    <row r="9" s="1" customFormat="1" ht="16.5" customHeight="1">
      <c r="B9" s="23"/>
      <c r="E9" s="147" t="s">
        <v>159</v>
      </c>
      <c r="F9" s="1"/>
      <c r="G9" s="1"/>
      <c r="H9" s="1"/>
      <c r="L9" s="23"/>
    </row>
    <row r="10" s="1" customFormat="1" ht="12" customHeight="1">
      <c r="B10" s="23"/>
      <c r="D10" s="146" t="s">
        <v>160</v>
      </c>
      <c r="L10" s="23"/>
    </row>
    <row r="11" s="2" customFormat="1" ht="16.5" customHeight="1">
      <c r="A11" s="41"/>
      <c r="B11" s="47"/>
      <c r="C11" s="41"/>
      <c r="D11" s="41"/>
      <c r="E11" s="159" t="s">
        <v>2712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2713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4880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21. 2. 2023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2715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ROUND((SUM(BE97:BE118)),  2)</f>
        <v>0</v>
      </c>
      <c r="G37" s="41"/>
      <c r="H37" s="41"/>
      <c r="I37" s="161">
        <v>0.20999999999999999</v>
      </c>
      <c r="J37" s="160">
        <f>ROUND(((SUM(BE97:BE118))*I37),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ROUND((SUM(BF97:BF118)),  2)</f>
        <v>0</v>
      </c>
      <c r="G38" s="41"/>
      <c r="H38" s="41"/>
      <c r="I38" s="161">
        <v>0.14999999999999999</v>
      </c>
      <c r="J38" s="160">
        <f>ROUND(((SUM(BF97:BF118))*I38),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ROUND((SUM(BG97:BG118)),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ROUND((SUM(BH97:BH118)),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ROUND((SUM(BI97:BI118)),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SUPŠ Jihlava - Helenín - rekonstrukce DM (NEUZNATELNÉ NÁKLADY)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158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159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160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17" t="s">
        <v>2712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2713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D.1.SO01.4E.3 - VRN pro SLP 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Jihlava - Helenín</v>
      </c>
      <c r="G60" s="43"/>
      <c r="H60" s="43"/>
      <c r="I60" s="35" t="s">
        <v>23</v>
      </c>
      <c r="J60" s="75" t="str">
        <f>IF(J16="","",J16)</f>
        <v>21. 2. 2023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Kraj Vysočina, Žižkova 57/1882, 58733 Jihlava</v>
      </c>
      <c r="G62" s="43"/>
      <c r="H62" s="43"/>
      <c r="I62" s="35" t="s">
        <v>31</v>
      </c>
      <c r="J62" s="39" t="str">
        <f>E25</f>
        <v>Obchodní projekt Jihlava, spol.s 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163</v>
      </c>
      <c r="D65" s="175"/>
      <c r="E65" s="175"/>
      <c r="F65" s="175"/>
      <c r="G65" s="175"/>
      <c r="H65" s="175"/>
      <c r="I65" s="175"/>
      <c r="J65" s="176" t="s">
        <v>164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165</v>
      </c>
    </row>
    <row r="68" s="9" customFormat="1" ht="24.96" customHeight="1">
      <c r="A68" s="9"/>
      <c r="B68" s="178"/>
      <c r="C68" s="179"/>
      <c r="D68" s="180" t="s">
        <v>4881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4882</v>
      </c>
      <c r="E69" s="186"/>
      <c r="F69" s="186"/>
      <c r="G69" s="186"/>
      <c r="H69" s="186"/>
      <c r="I69" s="186"/>
      <c r="J69" s="187">
        <f>J102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4883</v>
      </c>
      <c r="E70" s="186"/>
      <c r="F70" s="186"/>
      <c r="G70" s="186"/>
      <c r="H70" s="186"/>
      <c r="I70" s="186"/>
      <c r="J70" s="187">
        <f>J104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4884</v>
      </c>
      <c r="E71" s="186"/>
      <c r="F71" s="186"/>
      <c r="G71" s="186"/>
      <c r="H71" s="186"/>
      <c r="I71" s="186"/>
      <c r="J71" s="187">
        <f>J106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4885</v>
      </c>
      <c r="E72" s="186"/>
      <c r="F72" s="186"/>
      <c r="G72" s="186"/>
      <c r="H72" s="186"/>
      <c r="I72" s="186"/>
      <c r="J72" s="187">
        <f>J109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4886</v>
      </c>
      <c r="E73" s="186"/>
      <c r="F73" s="186"/>
      <c r="G73" s="186"/>
      <c r="H73" s="186"/>
      <c r="I73" s="186"/>
      <c r="J73" s="187">
        <f>J117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SUPŠ Jihlava - Helenín - rekonstrukce DM (NEUZNATELNÉ NÁKLADY)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158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159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160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317" t="s">
        <v>2712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2713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 xml:space="preserve">D.1.SO01.4E.3 - VRN pro SLP 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Jihlava - Helenín</v>
      </c>
      <c r="G91" s="43"/>
      <c r="H91" s="43"/>
      <c r="I91" s="35" t="s">
        <v>23</v>
      </c>
      <c r="J91" s="75" t="str">
        <f>IF(J16="","",J16)</f>
        <v>21. 2. 2023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25</v>
      </c>
      <c r="D93" s="43"/>
      <c r="E93" s="43"/>
      <c r="F93" s="30" t="str">
        <f>E19</f>
        <v>Kraj Vysočina, Žižkova 57/1882, 58733 Jihlava</v>
      </c>
      <c r="G93" s="43"/>
      <c r="H93" s="43"/>
      <c r="I93" s="35" t="s">
        <v>31</v>
      </c>
      <c r="J93" s="39" t="str">
        <f>E25</f>
        <v>Obchodní projekt Jihlava, spol.s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IF(E22="","",E22)</f>
        <v>Vyplň údaj</v>
      </c>
      <c r="G94" s="43"/>
      <c r="H94" s="43"/>
      <c r="I94" s="35" t="s">
        <v>34</v>
      </c>
      <c r="J94" s="39" t="str">
        <f>E28</f>
        <v xml:space="preserve"> 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9"/>
      <c r="B96" s="190"/>
      <c r="C96" s="191" t="s">
        <v>200</v>
      </c>
      <c r="D96" s="192" t="s">
        <v>57</v>
      </c>
      <c r="E96" s="192" t="s">
        <v>53</v>
      </c>
      <c r="F96" s="192" t="s">
        <v>54</v>
      </c>
      <c r="G96" s="192" t="s">
        <v>201</v>
      </c>
      <c r="H96" s="192" t="s">
        <v>202</v>
      </c>
      <c r="I96" s="192" t="s">
        <v>203</v>
      </c>
      <c r="J96" s="192" t="s">
        <v>164</v>
      </c>
      <c r="K96" s="193" t="s">
        <v>204</v>
      </c>
      <c r="L96" s="194"/>
      <c r="M96" s="95" t="s">
        <v>19</v>
      </c>
      <c r="N96" s="96" t="s">
        <v>42</v>
      </c>
      <c r="O96" s="96" t="s">
        <v>205</v>
      </c>
      <c r="P96" s="96" t="s">
        <v>206</v>
      </c>
      <c r="Q96" s="96" t="s">
        <v>207</v>
      </c>
      <c r="R96" s="96" t="s">
        <v>208</v>
      </c>
      <c r="S96" s="96" t="s">
        <v>209</v>
      </c>
      <c r="T96" s="97" t="s">
        <v>210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1"/>
      <c r="B97" s="42"/>
      <c r="C97" s="102" t="s">
        <v>211</v>
      </c>
      <c r="D97" s="43"/>
      <c r="E97" s="43"/>
      <c r="F97" s="43"/>
      <c r="G97" s="43"/>
      <c r="H97" s="43"/>
      <c r="I97" s="43"/>
      <c r="J97" s="195">
        <f>BK97</f>
        <v>0</v>
      </c>
      <c r="K97" s="43"/>
      <c r="L97" s="47"/>
      <c r="M97" s="98"/>
      <c r="N97" s="196"/>
      <c r="O97" s="99"/>
      <c r="P97" s="197">
        <f>P98</f>
        <v>0</v>
      </c>
      <c r="Q97" s="99"/>
      <c r="R97" s="197">
        <f>R98</f>
        <v>0</v>
      </c>
      <c r="S97" s="99"/>
      <c r="T97" s="198">
        <f>T98</f>
        <v>0.14749999999999999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71</v>
      </c>
      <c r="AU97" s="20" t="s">
        <v>165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71</v>
      </c>
      <c r="E98" s="203" t="s">
        <v>4887</v>
      </c>
      <c r="F98" s="203" t="s">
        <v>4888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P99+SUM(P100:P102)+P104+P106+P109+P117</f>
        <v>0</v>
      </c>
      <c r="Q98" s="208"/>
      <c r="R98" s="209">
        <f>R99+SUM(R100:R102)+R104+R106+R109+R117</f>
        <v>0</v>
      </c>
      <c r="S98" s="208"/>
      <c r="T98" s="210">
        <f>T99+SUM(T100:T102)+T104+T106+T109+T117</f>
        <v>0.14749999999999999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247</v>
      </c>
      <c r="AT98" s="212" t="s">
        <v>71</v>
      </c>
      <c r="AU98" s="212" t="s">
        <v>72</v>
      </c>
      <c r="AY98" s="211" t="s">
        <v>214</v>
      </c>
      <c r="BK98" s="213">
        <f>BK99+SUM(BK100:BK102)+BK104+BK106+BK109+BK117</f>
        <v>0</v>
      </c>
    </row>
    <row r="99" s="2" customFormat="1" ht="16.5" customHeight="1">
      <c r="A99" s="41"/>
      <c r="B99" s="42"/>
      <c r="C99" s="216" t="s">
        <v>79</v>
      </c>
      <c r="D99" s="216" t="s">
        <v>216</v>
      </c>
      <c r="E99" s="217" t="s">
        <v>3796</v>
      </c>
      <c r="F99" s="218" t="s">
        <v>3797</v>
      </c>
      <c r="G99" s="219" t="s">
        <v>274</v>
      </c>
      <c r="H99" s="220">
        <v>500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4889</v>
      </c>
      <c r="AT99" s="227" t="s">
        <v>216</v>
      </c>
      <c r="AU99" s="227" t="s">
        <v>79</v>
      </c>
      <c r="AY99" s="20" t="s">
        <v>214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4889</v>
      </c>
      <c r="BM99" s="227" t="s">
        <v>4890</v>
      </c>
    </row>
    <row r="100" s="2" customFormat="1" ht="24.15" customHeight="1">
      <c r="A100" s="41"/>
      <c r="B100" s="42"/>
      <c r="C100" s="216" t="s">
        <v>81</v>
      </c>
      <c r="D100" s="216" t="s">
        <v>216</v>
      </c>
      <c r="E100" s="217" t="s">
        <v>4891</v>
      </c>
      <c r="F100" s="218" t="s">
        <v>4892</v>
      </c>
      <c r="G100" s="219" t="s">
        <v>2229</v>
      </c>
      <c r="H100" s="220">
        <v>42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4889</v>
      </c>
      <c r="AT100" s="227" t="s">
        <v>216</v>
      </c>
      <c r="AU100" s="227" t="s">
        <v>79</v>
      </c>
      <c r="AY100" s="20" t="s">
        <v>214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4889</v>
      </c>
      <c r="BM100" s="227" t="s">
        <v>4893</v>
      </c>
    </row>
    <row r="101" s="2" customFormat="1" ht="16.5" customHeight="1">
      <c r="A101" s="41"/>
      <c r="B101" s="42"/>
      <c r="C101" s="216" t="s">
        <v>104</v>
      </c>
      <c r="D101" s="216" t="s">
        <v>216</v>
      </c>
      <c r="E101" s="217" t="s">
        <v>4894</v>
      </c>
      <c r="F101" s="218" t="s">
        <v>4895</v>
      </c>
      <c r="G101" s="219" t="s">
        <v>4896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4889</v>
      </c>
      <c r="AT101" s="227" t="s">
        <v>216</v>
      </c>
      <c r="AU101" s="227" t="s">
        <v>79</v>
      </c>
      <c r="AY101" s="20" t="s">
        <v>214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4889</v>
      </c>
      <c r="BM101" s="227" t="s">
        <v>4897</v>
      </c>
    </row>
    <row r="102" s="12" customFormat="1" ht="22.8" customHeight="1">
      <c r="A102" s="12"/>
      <c r="B102" s="200"/>
      <c r="C102" s="201"/>
      <c r="D102" s="202" t="s">
        <v>71</v>
      </c>
      <c r="E102" s="214" t="s">
        <v>4898</v>
      </c>
      <c r="F102" s="214" t="s">
        <v>4899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247</v>
      </c>
      <c r="AT102" s="212" t="s">
        <v>71</v>
      </c>
      <c r="AU102" s="212" t="s">
        <v>79</v>
      </c>
      <c r="AY102" s="211" t="s">
        <v>214</v>
      </c>
      <c r="BK102" s="213">
        <f>BK103</f>
        <v>0</v>
      </c>
    </row>
    <row r="103" s="2" customFormat="1" ht="16.5" customHeight="1">
      <c r="A103" s="41"/>
      <c r="B103" s="42"/>
      <c r="C103" s="216" t="s">
        <v>221</v>
      </c>
      <c r="D103" s="216" t="s">
        <v>216</v>
      </c>
      <c r="E103" s="217" t="s">
        <v>4900</v>
      </c>
      <c r="F103" s="218" t="s">
        <v>4901</v>
      </c>
      <c r="G103" s="219" t="s">
        <v>4896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4889</v>
      </c>
      <c r="AT103" s="227" t="s">
        <v>216</v>
      </c>
      <c r="AU103" s="227" t="s">
        <v>81</v>
      </c>
      <c r="AY103" s="20" t="s">
        <v>214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4889</v>
      </c>
      <c r="BM103" s="227" t="s">
        <v>4902</v>
      </c>
    </row>
    <row r="104" s="12" customFormat="1" ht="22.8" customHeight="1">
      <c r="A104" s="12"/>
      <c r="B104" s="200"/>
      <c r="C104" s="201"/>
      <c r="D104" s="202" t="s">
        <v>71</v>
      </c>
      <c r="E104" s="214" t="s">
        <v>4903</v>
      </c>
      <c r="F104" s="214" t="s">
        <v>4904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247</v>
      </c>
      <c r="AT104" s="212" t="s">
        <v>71</v>
      </c>
      <c r="AU104" s="212" t="s">
        <v>79</v>
      </c>
      <c r="AY104" s="211" t="s">
        <v>214</v>
      </c>
      <c r="BK104" s="213">
        <f>BK105</f>
        <v>0</v>
      </c>
    </row>
    <row r="105" s="2" customFormat="1" ht="16.5" customHeight="1">
      <c r="A105" s="41"/>
      <c r="B105" s="42"/>
      <c r="C105" s="216" t="s">
        <v>247</v>
      </c>
      <c r="D105" s="216" t="s">
        <v>216</v>
      </c>
      <c r="E105" s="217" t="s">
        <v>4905</v>
      </c>
      <c r="F105" s="218" t="s">
        <v>4904</v>
      </c>
      <c r="G105" s="219" t="s">
        <v>4896</v>
      </c>
      <c r="H105" s="220">
        <v>2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4889</v>
      </c>
      <c r="AT105" s="227" t="s">
        <v>216</v>
      </c>
      <c r="AU105" s="227" t="s">
        <v>81</v>
      </c>
      <c r="AY105" s="20" t="s">
        <v>214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4889</v>
      </c>
      <c r="BM105" s="227" t="s">
        <v>4906</v>
      </c>
    </row>
    <row r="106" s="12" customFormat="1" ht="22.8" customHeight="1">
      <c r="A106" s="12"/>
      <c r="B106" s="200"/>
      <c r="C106" s="201"/>
      <c r="D106" s="202" t="s">
        <v>71</v>
      </c>
      <c r="E106" s="214" t="s">
        <v>4907</v>
      </c>
      <c r="F106" s="214" t="s">
        <v>4908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SUM(P107:P108)</f>
        <v>0</v>
      </c>
      <c r="Q106" s="208"/>
      <c r="R106" s="209">
        <f>SUM(R107:R108)</f>
        <v>0</v>
      </c>
      <c r="S106" s="208"/>
      <c r="T106" s="210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247</v>
      </c>
      <c r="AT106" s="212" t="s">
        <v>71</v>
      </c>
      <c r="AU106" s="212" t="s">
        <v>79</v>
      </c>
      <c r="AY106" s="211" t="s">
        <v>214</v>
      </c>
      <c r="BK106" s="213">
        <f>SUM(BK107:BK108)</f>
        <v>0</v>
      </c>
    </row>
    <row r="107" s="2" customFormat="1" ht="16.5" customHeight="1">
      <c r="A107" s="41"/>
      <c r="B107" s="42"/>
      <c r="C107" s="216" t="s">
        <v>255</v>
      </c>
      <c r="D107" s="216" t="s">
        <v>216</v>
      </c>
      <c r="E107" s="217" t="s">
        <v>4909</v>
      </c>
      <c r="F107" s="218" t="s">
        <v>4908</v>
      </c>
      <c r="G107" s="219" t="s">
        <v>4896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4889</v>
      </c>
      <c r="AT107" s="227" t="s">
        <v>216</v>
      </c>
      <c r="AU107" s="227" t="s">
        <v>81</v>
      </c>
      <c r="AY107" s="20" t="s">
        <v>214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4889</v>
      </c>
      <c r="BM107" s="227" t="s">
        <v>4910</v>
      </c>
    </row>
    <row r="108" s="2" customFormat="1" ht="16.5" customHeight="1">
      <c r="A108" s="41"/>
      <c r="B108" s="42"/>
      <c r="C108" s="216" t="s">
        <v>261</v>
      </c>
      <c r="D108" s="216" t="s">
        <v>216</v>
      </c>
      <c r="E108" s="217" t="s">
        <v>4911</v>
      </c>
      <c r="F108" s="218" t="s">
        <v>4912</v>
      </c>
      <c r="G108" s="219" t="s">
        <v>4896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4889</v>
      </c>
      <c r="AT108" s="227" t="s">
        <v>216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4889</v>
      </c>
      <c r="BM108" s="227" t="s">
        <v>4913</v>
      </c>
    </row>
    <row r="109" s="12" customFormat="1" ht="22.8" customHeight="1">
      <c r="A109" s="12"/>
      <c r="B109" s="200"/>
      <c r="C109" s="201"/>
      <c r="D109" s="202" t="s">
        <v>71</v>
      </c>
      <c r="E109" s="214" t="s">
        <v>4914</v>
      </c>
      <c r="F109" s="214" t="s">
        <v>4915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SUM(P110:P116)</f>
        <v>0</v>
      </c>
      <c r="Q109" s="208"/>
      <c r="R109" s="209">
        <f>SUM(R110:R116)</f>
        <v>0</v>
      </c>
      <c r="S109" s="208"/>
      <c r="T109" s="210">
        <f>SUM(T110:T116)</f>
        <v>0.14749999999999999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247</v>
      </c>
      <c r="AT109" s="212" t="s">
        <v>71</v>
      </c>
      <c r="AU109" s="212" t="s">
        <v>79</v>
      </c>
      <c r="AY109" s="211" t="s">
        <v>214</v>
      </c>
      <c r="BK109" s="213">
        <f>SUM(BK110:BK116)</f>
        <v>0</v>
      </c>
    </row>
    <row r="110" s="2" customFormat="1" ht="24.15" customHeight="1">
      <c r="A110" s="41"/>
      <c r="B110" s="42"/>
      <c r="C110" s="216" t="s">
        <v>266</v>
      </c>
      <c r="D110" s="216" t="s">
        <v>216</v>
      </c>
      <c r="E110" s="217" t="s">
        <v>4916</v>
      </c>
      <c r="F110" s="218" t="s">
        <v>4917</v>
      </c>
      <c r="G110" s="219" t="s">
        <v>2229</v>
      </c>
      <c r="H110" s="220">
        <v>80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4889</v>
      </c>
      <c r="AT110" s="227" t="s">
        <v>216</v>
      </c>
      <c r="AU110" s="227" t="s">
        <v>81</v>
      </c>
      <c r="AY110" s="20" t="s">
        <v>214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4889</v>
      </c>
      <c r="BM110" s="227" t="s">
        <v>4918</v>
      </c>
    </row>
    <row r="111" s="2" customFormat="1" ht="37.8" customHeight="1">
      <c r="A111" s="41"/>
      <c r="B111" s="42"/>
      <c r="C111" s="216" t="s">
        <v>271</v>
      </c>
      <c r="D111" s="216" t="s">
        <v>216</v>
      </c>
      <c r="E111" s="217" t="s">
        <v>4919</v>
      </c>
      <c r="F111" s="218" t="s">
        <v>4920</v>
      </c>
      <c r="G111" s="219" t="s">
        <v>2229</v>
      </c>
      <c r="H111" s="220">
        <v>90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4889</v>
      </c>
      <c r="AT111" s="227" t="s">
        <v>216</v>
      </c>
      <c r="AU111" s="227" t="s">
        <v>81</v>
      </c>
      <c r="AY111" s="20" t="s">
        <v>214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4889</v>
      </c>
      <c r="BM111" s="227" t="s">
        <v>4921</v>
      </c>
    </row>
    <row r="112" s="2" customFormat="1" ht="24.15" customHeight="1">
      <c r="A112" s="41"/>
      <c r="B112" s="42"/>
      <c r="C112" s="216" t="s">
        <v>279</v>
      </c>
      <c r="D112" s="216" t="s">
        <v>216</v>
      </c>
      <c r="E112" s="217" t="s">
        <v>4922</v>
      </c>
      <c r="F112" s="218" t="s">
        <v>4923</v>
      </c>
      <c r="G112" s="219" t="s">
        <v>2229</v>
      </c>
      <c r="H112" s="220">
        <v>50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0.00215</v>
      </c>
      <c r="T112" s="226">
        <f>S112*H112</f>
        <v>0.1075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4889</v>
      </c>
      <c r="AT112" s="227" t="s">
        <v>216</v>
      </c>
      <c r="AU112" s="227" t="s">
        <v>81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4889</v>
      </c>
      <c r="BM112" s="227" t="s">
        <v>4924</v>
      </c>
    </row>
    <row r="113" s="2" customFormat="1" ht="24.15" customHeight="1">
      <c r="A113" s="41"/>
      <c r="B113" s="42"/>
      <c r="C113" s="216" t="s">
        <v>299</v>
      </c>
      <c r="D113" s="216" t="s">
        <v>216</v>
      </c>
      <c r="E113" s="217" t="s">
        <v>4925</v>
      </c>
      <c r="F113" s="218" t="s">
        <v>4926</v>
      </c>
      <c r="G113" s="219" t="s">
        <v>2229</v>
      </c>
      <c r="H113" s="220">
        <v>50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0.00080000000000000004</v>
      </c>
      <c r="T113" s="226">
        <f>S113*H113</f>
        <v>0.040000000000000001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4889</v>
      </c>
      <c r="AT113" s="227" t="s">
        <v>216</v>
      </c>
      <c r="AU113" s="227" t="s">
        <v>81</v>
      </c>
      <c r="AY113" s="20" t="s">
        <v>214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4889</v>
      </c>
      <c r="BM113" s="227" t="s">
        <v>4927</v>
      </c>
    </row>
    <row r="114" s="2" customFormat="1" ht="16.5" customHeight="1">
      <c r="A114" s="41"/>
      <c r="B114" s="42"/>
      <c r="C114" s="216" t="s">
        <v>305</v>
      </c>
      <c r="D114" s="216" t="s">
        <v>216</v>
      </c>
      <c r="E114" s="217" t="s">
        <v>4928</v>
      </c>
      <c r="F114" s="218" t="s">
        <v>4929</v>
      </c>
      <c r="G114" s="219" t="s">
        <v>2229</v>
      </c>
      <c r="H114" s="220">
        <v>40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4889</v>
      </c>
      <c r="AT114" s="227" t="s">
        <v>216</v>
      </c>
      <c r="AU114" s="227" t="s">
        <v>81</v>
      </c>
      <c r="AY114" s="20" t="s">
        <v>214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4889</v>
      </c>
      <c r="BM114" s="227" t="s">
        <v>4930</v>
      </c>
    </row>
    <row r="115" s="2" customFormat="1" ht="16.5" customHeight="1">
      <c r="A115" s="41"/>
      <c r="B115" s="42"/>
      <c r="C115" s="216" t="s">
        <v>319</v>
      </c>
      <c r="D115" s="216" t="s">
        <v>216</v>
      </c>
      <c r="E115" s="217" t="s">
        <v>4931</v>
      </c>
      <c r="F115" s="218" t="s">
        <v>4932</v>
      </c>
      <c r="G115" s="219" t="s">
        <v>2082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4889</v>
      </c>
      <c r="AT115" s="227" t="s">
        <v>216</v>
      </c>
      <c r="AU115" s="227" t="s">
        <v>81</v>
      </c>
      <c r="AY115" s="20" t="s">
        <v>214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4889</v>
      </c>
      <c r="BM115" s="227" t="s">
        <v>4933</v>
      </c>
    </row>
    <row r="116" s="2" customFormat="1" ht="21.75" customHeight="1">
      <c r="A116" s="41"/>
      <c r="B116" s="42"/>
      <c r="C116" s="216" t="s">
        <v>324</v>
      </c>
      <c r="D116" s="216" t="s">
        <v>216</v>
      </c>
      <c r="E116" s="217" t="s">
        <v>4934</v>
      </c>
      <c r="F116" s="218" t="s">
        <v>4935</v>
      </c>
      <c r="G116" s="219" t="s">
        <v>2229</v>
      </c>
      <c r="H116" s="220">
        <v>24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338</v>
      </c>
      <c r="AT116" s="227" t="s">
        <v>216</v>
      </c>
      <c r="AU116" s="227" t="s">
        <v>81</v>
      </c>
      <c r="AY116" s="20" t="s">
        <v>214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338</v>
      </c>
      <c r="BM116" s="227" t="s">
        <v>4936</v>
      </c>
    </row>
    <row r="117" s="12" customFormat="1" ht="22.8" customHeight="1">
      <c r="A117" s="12"/>
      <c r="B117" s="200"/>
      <c r="C117" s="201"/>
      <c r="D117" s="202" t="s">
        <v>71</v>
      </c>
      <c r="E117" s="214" t="s">
        <v>4937</v>
      </c>
      <c r="F117" s="214" t="s">
        <v>4938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247</v>
      </c>
      <c r="AT117" s="212" t="s">
        <v>71</v>
      </c>
      <c r="AU117" s="212" t="s">
        <v>79</v>
      </c>
      <c r="AY117" s="211" t="s">
        <v>214</v>
      </c>
      <c r="BK117" s="213">
        <f>BK118</f>
        <v>0</v>
      </c>
    </row>
    <row r="118" s="2" customFormat="1" ht="16.5" customHeight="1">
      <c r="A118" s="41"/>
      <c r="B118" s="42"/>
      <c r="C118" s="216" t="s">
        <v>8</v>
      </c>
      <c r="D118" s="216" t="s">
        <v>216</v>
      </c>
      <c r="E118" s="217" t="s">
        <v>4939</v>
      </c>
      <c r="F118" s="218" t="s">
        <v>4940</v>
      </c>
      <c r="G118" s="219" t="s">
        <v>4896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300" t="s">
        <v>19</v>
      </c>
      <c r="N118" s="301" t="s">
        <v>43</v>
      </c>
      <c r="O118" s="298"/>
      <c r="P118" s="302">
        <f>O118*H118</f>
        <v>0</v>
      </c>
      <c r="Q118" s="302">
        <v>0</v>
      </c>
      <c r="R118" s="302">
        <f>Q118*H118</f>
        <v>0</v>
      </c>
      <c r="S118" s="302">
        <v>0</v>
      </c>
      <c r="T118" s="303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4889</v>
      </c>
      <c r="AT118" s="227" t="s">
        <v>216</v>
      </c>
      <c r="AU118" s="227" t="s">
        <v>81</v>
      </c>
      <c r="AY118" s="20" t="s">
        <v>214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4889</v>
      </c>
      <c r="BM118" s="227" t="s">
        <v>4941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A378K2ViI1Z6ISd6uCm5LxgFmrtsDBWItBS0Niyidy65LLjfc/91Ph5GLVU2G1ISE8p7y9l2pVbq/T56DOpsFw==" hashValue="D0xhCIJYwLEsxPV4k7L4yqDOy+d0K7RJGR47JuRjNcUsN2kDtR7gB7N1W4lNNXxuoR6gW/ZOGNwFOHcyvfp2Rg==" algorithmName="SHA-512" password="CEE1"/>
  <autoFilter ref="C96:K11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158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4942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21. 2. 2023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34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4943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ROUND((SUM(BE91:BE260)),  2)</f>
        <v>0</v>
      </c>
      <c r="G33" s="41"/>
      <c r="H33" s="41"/>
      <c r="I33" s="161">
        <v>0.20999999999999999</v>
      </c>
      <c r="J33" s="160">
        <f>ROUND(((SUM(BE91:BE260))*I33),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ROUND((SUM(BF91:BF260)),  2)</f>
        <v>0</v>
      </c>
      <c r="G34" s="41"/>
      <c r="H34" s="41"/>
      <c r="I34" s="161">
        <v>0.14999999999999999</v>
      </c>
      <c r="J34" s="160">
        <f>ROUND(((SUM(BF91:BF260))*I34),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ROUND((SUM(BG91:BG260)),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ROUND((SUM(BH91:BH260)),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ROUND((SUM(BI91:BI260)),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SUPŠ Jihlava - Helenín - rekonstrukce DM (NEUZNATELNÉ NÁKLADY)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IO_01 - zpevněné plochy -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Jihlava - Helenín</v>
      </c>
      <c r="G52" s="43"/>
      <c r="H52" s="43"/>
      <c r="I52" s="35" t="s">
        <v>23</v>
      </c>
      <c r="J52" s="75" t="str">
        <f>IF(J12="","",J12)</f>
        <v>21. 2. 2023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Kraj Vysočina, Žižkova 57/1882, 58733 Jihlava</v>
      </c>
      <c r="G54" s="43"/>
      <c r="H54" s="43"/>
      <c r="I54" s="35" t="s">
        <v>31</v>
      </c>
      <c r="J54" s="39" t="str">
        <f>E21</f>
        <v>Obchodní projekt Jihlava, spol.s 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Fr.Neuwirth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166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4944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4945</v>
      </c>
      <c r="E62" s="186"/>
      <c r="F62" s="186"/>
      <c r="G62" s="186"/>
      <c r="H62" s="186"/>
      <c r="I62" s="186"/>
      <c r="J62" s="187">
        <f>J133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4946</v>
      </c>
      <c r="E63" s="186"/>
      <c r="F63" s="186"/>
      <c r="G63" s="186"/>
      <c r="H63" s="186"/>
      <c r="I63" s="186"/>
      <c r="J63" s="187">
        <f>J155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8"/>
      <c r="D64" s="185" t="s">
        <v>4947</v>
      </c>
      <c r="E64" s="186"/>
      <c r="F64" s="186"/>
      <c r="G64" s="186"/>
      <c r="H64" s="186"/>
      <c r="I64" s="186"/>
      <c r="J64" s="187">
        <f>J156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8"/>
      <c r="D65" s="185" t="s">
        <v>4948</v>
      </c>
      <c r="E65" s="186"/>
      <c r="F65" s="186"/>
      <c r="G65" s="186"/>
      <c r="H65" s="186"/>
      <c r="I65" s="186"/>
      <c r="J65" s="187">
        <f>J173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8"/>
      <c r="D66" s="185" t="s">
        <v>4949</v>
      </c>
      <c r="E66" s="186"/>
      <c r="F66" s="186"/>
      <c r="G66" s="186"/>
      <c r="H66" s="186"/>
      <c r="I66" s="186"/>
      <c r="J66" s="187">
        <f>J188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4950</v>
      </c>
      <c r="E67" s="186"/>
      <c r="F67" s="186"/>
      <c r="G67" s="186"/>
      <c r="H67" s="186"/>
      <c r="I67" s="186"/>
      <c r="J67" s="187">
        <f>J203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1600</v>
      </c>
      <c r="E68" s="186"/>
      <c r="F68" s="186"/>
      <c r="G68" s="186"/>
      <c r="H68" s="186"/>
      <c r="I68" s="186"/>
      <c r="J68" s="187">
        <f>J232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176</v>
      </c>
      <c r="E69" s="186"/>
      <c r="F69" s="186"/>
      <c r="G69" s="186"/>
      <c r="H69" s="186"/>
      <c r="I69" s="186"/>
      <c r="J69" s="187">
        <f>J242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177</v>
      </c>
      <c r="E70" s="181"/>
      <c r="F70" s="181"/>
      <c r="G70" s="181"/>
      <c r="H70" s="181"/>
      <c r="I70" s="181"/>
      <c r="J70" s="182">
        <f>J245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4951</v>
      </c>
      <c r="E71" s="186"/>
      <c r="F71" s="186"/>
      <c r="G71" s="186"/>
      <c r="H71" s="186"/>
      <c r="I71" s="186"/>
      <c r="J71" s="187">
        <f>J246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SUPŠ Jihlava - Helenín - rekonstrukce DM (NEUZNATELNÉ NÁKLADY)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158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IO_01 - zpevněné plochy - úpravy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Jihlava - Helenín</v>
      </c>
      <c r="G85" s="43"/>
      <c r="H85" s="43"/>
      <c r="I85" s="35" t="s">
        <v>23</v>
      </c>
      <c r="J85" s="75" t="str">
        <f>IF(J12="","",J12)</f>
        <v>21. 2. 2023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25</v>
      </c>
      <c r="D87" s="43"/>
      <c r="E87" s="43"/>
      <c r="F87" s="30" t="str">
        <f>E15</f>
        <v>Kraj Vysočina, Žižkova 57/1882, 58733 Jihlava</v>
      </c>
      <c r="G87" s="43"/>
      <c r="H87" s="43"/>
      <c r="I87" s="35" t="s">
        <v>31</v>
      </c>
      <c r="J87" s="39" t="str">
        <f>E21</f>
        <v>Obchodní projekt Jihlava, spol.s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34</v>
      </c>
      <c r="J88" s="39" t="str">
        <f>E24</f>
        <v>Fr.Neuwirth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200</v>
      </c>
      <c r="D90" s="192" t="s">
        <v>57</v>
      </c>
      <c r="E90" s="192" t="s">
        <v>53</v>
      </c>
      <c r="F90" s="192" t="s">
        <v>54</v>
      </c>
      <c r="G90" s="192" t="s">
        <v>201</v>
      </c>
      <c r="H90" s="192" t="s">
        <v>202</v>
      </c>
      <c r="I90" s="192" t="s">
        <v>203</v>
      </c>
      <c r="J90" s="192" t="s">
        <v>164</v>
      </c>
      <c r="K90" s="193" t="s">
        <v>204</v>
      </c>
      <c r="L90" s="194"/>
      <c r="M90" s="95" t="s">
        <v>19</v>
      </c>
      <c r="N90" s="96" t="s">
        <v>42</v>
      </c>
      <c r="O90" s="96" t="s">
        <v>205</v>
      </c>
      <c r="P90" s="96" t="s">
        <v>206</v>
      </c>
      <c r="Q90" s="96" t="s">
        <v>207</v>
      </c>
      <c r="R90" s="96" t="s">
        <v>208</v>
      </c>
      <c r="S90" s="96" t="s">
        <v>209</v>
      </c>
      <c r="T90" s="97" t="s">
        <v>210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211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P92+P245</f>
        <v>0</v>
      </c>
      <c r="Q91" s="99"/>
      <c r="R91" s="197">
        <f>R92+R245</f>
        <v>111.35563019999999</v>
      </c>
      <c r="S91" s="99"/>
      <c r="T91" s="198">
        <f>T92+T245</f>
        <v>42.305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71</v>
      </c>
      <c r="AU91" s="20" t="s">
        <v>165</v>
      </c>
      <c r="BK91" s="199">
        <f>BK92+BK245</f>
        <v>0</v>
      </c>
    </row>
    <row r="92" s="12" customFormat="1" ht="25.92" customHeight="1">
      <c r="A92" s="12"/>
      <c r="B92" s="200"/>
      <c r="C92" s="201"/>
      <c r="D92" s="202" t="s">
        <v>71</v>
      </c>
      <c r="E92" s="203" t="s">
        <v>212</v>
      </c>
      <c r="F92" s="203" t="s">
        <v>213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P93+P155+P203+P232+P242</f>
        <v>0</v>
      </c>
      <c r="Q92" s="208"/>
      <c r="R92" s="209">
        <f>R93+R155+R203+R232+R242</f>
        <v>111.29053019999999</v>
      </c>
      <c r="S92" s="208"/>
      <c r="T92" s="210">
        <f>T93+T155+T203+T232+T242</f>
        <v>42.305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79</v>
      </c>
      <c r="AT92" s="212" t="s">
        <v>71</v>
      </c>
      <c r="AU92" s="212" t="s">
        <v>72</v>
      </c>
      <c r="AY92" s="211" t="s">
        <v>214</v>
      </c>
      <c r="BK92" s="213">
        <f>BK93+BK155+BK203+BK232+BK242</f>
        <v>0</v>
      </c>
    </row>
    <row r="93" s="12" customFormat="1" ht="22.8" customHeight="1">
      <c r="A93" s="12"/>
      <c r="B93" s="200"/>
      <c r="C93" s="201"/>
      <c r="D93" s="202" t="s">
        <v>71</v>
      </c>
      <c r="E93" s="214" t="s">
        <v>79</v>
      </c>
      <c r="F93" s="214" t="s">
        <v>4952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P94+SUM(P95:P133)</f>
        <v>0</v>
      </c>
      <c r="Q93" s="208"/>
      <c r="R93" s="209">
        <f>R94+SUM(R95:R133)</f>
        <v>0</v>
      </c>
      <c r="S93" s="208"/>
      <c r="T93" s="210">
        <f>T94+SUM(T95:T133)</f>
        <v>42.305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79</v>
      </c>
      <c r="AT93" s="212" t="s">
        <v>71</v>
      </c>
      <c r="AU93" s="212" t="s">
        <v>79</v>
      </c>
      <c r="AY93" s="211" t="s">
        <v>214</v>
      </c>
      <c r="BK93" s="213">
        <f>BK94+SUM(BK95:BK133)</f>
        <v>0</v>
      </c>
    </row>
    <row r="94" s="2" customFormat="1" ht="16.5" customHeight="1">
      <c r="A94" s="41"/>
      <c r="B94" s="42"/>
      <c r="C94" s="216" t="s">
        <v>79</v>
      </c>
      <c r="D94" s="216" t="s">
        <v>216</v>
      </c>
      <c r="E94" s="217" t="s">
        <v>4953</v>
      </c>
      <c r="F94" s="218" t="s">
        <v>4954</v>
      </c>
      <c r="G94" s="219" t="s">
        <v>327</v>
      </c>
      <c r="H94" s="220">
        <v>36.299999999999997</v>
      </c>
      <c r="I94" s="221"/>
      <c r="J94" s="222">
        <f>ROUND(I94*H94,2)</f>
        <v>0</v>
      </c>
      <c r="K94" s="218" t="s">
        <v>220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221</v>
      </c>
      <c r="AT94" s="227" t="s">
        <v>216</v>
      </c>
      <c r="AU94" s="227" t="s">
        <v>81</v>
      </c>
      <c r="AY94" s="20" t="s">
        <v>214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221</v>
      </c>
      <c r="BM94" s="227" t="s">
        <v>4955</v>
      </c>
    </row>
    <row r="95" s="2" customFormat="1">
      <c r="A95" s="41"/>
      <c r="B95" s="42"/>
      <c r="C95" s="43"/>
      <c r="D95" s="229" t="s">
        <v>223</v>
      </c>
      <c r="E95" s="43"/>
      <c r="F95" s="230" t="s">
        <v>4956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223</v>
      </c>
      <c r="AU95" s="20" t="s">
        <v>81</v>
      </c>
    </row>
    <row r="96" s="13" customFormat="1">
      <c r="A96" s="13"/>
      <c r="B96" s="234"/>
      <c r="C96" s="235"/>
      <c r="D96" s="236" t="s">
        <v>225</v>
      </c>
      <c r="E96" s="237" t="s">
        <v>19</v>
      </c>
      <c r="F96" s="238" t="s">
        <v>4957</v>
      </c>
      <c r="G96" s="235"/>
      <c r="H96" s="239">
        <v>24.5</v>
      </c>
      <c r="I96" s="240"/>
      <c r="J96" s="235"/>
      <c r="K96" s="235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225</v>
      </c>
      <c r="AU96" s="245" t="s">
        <v>81</v>
      </c>
      <c r="AV96" s="13" t="s">
        <v>81</v>
      </c>
      <c r="AW96" s="13" t="s">
        <v>33</v>
      </c>
      <c r="AX96" s="13" t="s">
        <v>72</v>
      </c>
      <c r="AY96" s="245" t="s">
        <v>214</v>
      </c>
    </row>
    <row r="97" s="13" customFormat="1">
      <c r="A97" s="13"/>
      <c r="B97" s="234"/>
      <c r="C97" s="235"/>
      <c r="D97" s="236" t="s">
        <v>225</v>
      </c>
      <c r="E97" s="237" t="s">
        <v>19</v>
      </c>
      <c r="F97" s="238" t="s">
        <v>4958</v>
      </c>
      <c r="G97" s="235"/>
      <c r="H97" s="239">
        <v>4</v>
      </c>
      <c r="I97" s="240"/>
      <c r="J97" s="235"/>
      <c r="K97" s="235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225</v>
      </c>
      <c r="AU97" s="245" t="s">
        <v>81</v>
      </c>
      <c r="AV97" s="13" t="s">
        <v>81</v>
      </c>
      <c r="AW97" s="13" t="s">
        <v>33</v>
      </c>
      <c r="AX97" s="13" t="s">
        <v>72</v>
      </c>
      <c r="AY97" s="245" t="s">
        <v>214</v>
      </c>
    </row>
    <row r="98" s="13" customFormat="1">
      <c r="A98" s="13"/>
      <c r="B98" s="234"/>
      <c r="C98" s="235"/>
      <c r="D98" s="236" t="s">
        <v>225</v>
      </c>
      <c r="E98" s="237" t="s">
        <v>19</v>
      </c>
      <c r="F98" s="238" t="s">
        <v>4959</v>
      </c>
      <c r="G98" s="235"/>
      <c r="H98" s="239">
        <v>7.7999999999999998</v>
      </c>
      <c r="I98" s="240"/>
      <c r="J98" s="235"/>
      <c r="K98" s="235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225</v>
      </c>
      <c r="AU98" s="245" t="s">
        <v>81</v>
      </c>
      <c r="AV98" s="13" t="s">
        <v>81</v>
      </c>
      <c r="AW98" s="13" t="s">
        <v>33</v>
      </c>
      <c r="AX98" s="13" t="s">
        <v>72</v>
      </c>
      <c r="AY98" s="245" t="s">
        <v>214</v>
      </c>
    </row>
    <row r="99" s="14" customFormat="1">
      <c r="A99" s="14"/>
      <c r="B99" s="246"/>
      <c r="C99" s="247"/>
      <c r="D99" s="236" t="s">
        <v>225</v>
      </c>
      <c r="E99" s="248" t="s">
        <v>19</v>
      </c>
      <c r="F99" s="249" t="s">
        <v>227</v>
      </c>
      <c r="G99" s="247"/>
      <c r="H99" s="250">
        <v>36.299999999999997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225</v>
      </c>
      <c r="AU99" s="256" t="s">
        <v>81</v>
      </c>
      <c r="AV99" s="14" t="s">
        <v>104</v>
      </c>
      <c r="AW99" s="14" t="s">
        <v>33</v>
      </c>
      <c r="AX99" s="14" t="s">
        <v>79</v>
      </c>
      <c r="AY99" s="256" t="s">
        <v>214</v>
      </c>
    </row>
    <row r="100" s="2" customFormat="1" ht="24.15" customHeight="1">
      <c r="A100" s="41"/>
      <c r="B100" s="42"/>
      <c r="C100" s="216" t="s">
        <v>81</v>
      </c>
      <c r="D100" s="216" t="s">
        <v>216</v>
      </c>
      <c r="E100" s="217" t="s">
        <v>4960</v>
      </c>
      <c r="F100" s="218" t="s">
        <v>4961</v>
      </c>
      <c r="G100" s="219" t="s">
        <v>327</v>
      </c>
      <c r="H100" s="220">
        <v>40.799999999999997</v>
      </c>
      <c r="I100" s="221"/>
      <c r="J100" s="222">
        <f>ROUND(I100*H100,2)</f>
        <v>0</v>
      </c>
      <c r="K100" s="218" t="s">
        <v>220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221</v>
      </c>
      <c r="AT100" s="227" t="s">
        <v>216</v>
      </c>
      <c r="AU100" s="227" t="s">
        <v>81</v>
      </c>
      <c r="AY100" s="20" t="s">
        <v>214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221</v>
      </c>
      <c r="BM100" s="227" t="s">
        <v>4962</v>
      </c>
    </row>
    <row r="101" s="2" customFormat="1">
      <c r="A101" s="41"/>
      <c r="B101" s="42"/>
      <c r="C101" s="43"/>
      <c r="D101" s="229" t="s">
        <v>223</v>
      </c>
      <c r="E101" s="43"/>
      <c r="F101" s="230" t="s">
        <v>4963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223</v>
      </c>
      <c r="AU101" s="20" t="s">
        <v>81</v>
      </c>
    </row>
    <row r="102" s="13" customFormat="1">
      <c r="A102" s="13"/>
      <c r="B102" s="234"/>
      <c r="C102" s="235"/>
      <c r="D102" s="236" t="s">
        <v>225</v>
      </c>
      <c r="E102" s="237" t="s">
        <v>19</v>
      </c>
      <c r="F102" s="238" t="s">
        <v>4964</v>
      </c>
      <c r="G102" s="235"/>
      <c r="H102" s="239">
        <v>40.799999999999997</v>
      </c>
      <c r="I102" s="240"/>
      <c r="J102" s="235"/>
      <c r="K102" s="235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225</v>
      </c>
      <c r="AU102" s="245" t="s">
        <v>81</v>
      </c>
      <c r="AV102" s="13" t="s">
        <v>81</v>
      </c>
      <c r="AW102" s="13" t="s">
        <v>33</v>
      </c>
      <c r="AX102" s="13" t="s">
        <v>72</v>
      </c>
      <c r="AY102" s="245" t="s">
        <v>214</v>
      </c>
    </row>
    <row r="103" s="14" customFormat="1">
      <c r="A103" s="14"/>
      <c r="B103" s="246"/>
      <c r="C103" s="247"/>
      <c r="D103" s="236" t="s">
        <v>225</v>
      </c>
      <c r="E103" s="248" t="s">
        <v>19</v>
      </c>
      <c r="F103" s="249" t="s">
        <v>227</v>
      </c>
      <c r="G103" s="247"/>
      <c r="H103" s="250">
        <v>40.799999999999997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225</v>
      </c>
      <c r="AU103" s="256" t="s">
        <v>81</v>
      </c>
      <c r="AV103" s="14" t="s">
        <v>104</v>
      </c>
      <c r="AW103" s="14" t="s">
        <v>33</v>
      </c>
      <c r="AX103" s="14" t="s">
        <v>79</v>
      </c>
      <c r="AY103" s="256" t="s">
        <v>214</v>
      </c>
    </row>
    <row r="104" s="2" customFormat="1" ht="24.15" customHeight="1">
      <c r="A104" s="41"/>
      <c r="B104" s="42"/>
      <c r="C104" s="216" t="s">
        <v>104</v>
      </c>
      <c r="D104" s="216" t="s">
        <v>216</v>
      </c>
      <c r="E104" s="217" t="s">
        <v>4965</v>
      </c>
      <c r="F104" s="218" t="s">
        <v>4966</v>
      </c>
      <c r="G104" s="219" t="s">
        <v>327</v>
      </c>
      <c r="H104" s="220">
        <v>4.5</v>
      </c>
      <c r="I104" s="221"/>
      <c r="J104" s="222">
        <f>ROUND(I104*H104,2)</f>
        <v>0</v>
      </c>
      <c r="K104" s="218" t="s">
        <v>220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221</v>
      </c>
      <c r="AT104" s="227" t="s">
        <v>216</v>
      </c>
      <c r="AU104" s="227" t="s">
        <v>81</v>
      </c>
      <c r="AY104" s="20" t="s">
        <v>214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221</v>
      </c>
      <c r="BM104" s="227" t="s">
        <v>4967</v>
      </c>
    </row>
    <row r="105" s="2" customFormat="1">
      <c r="A105" s="41"/>
      <c r="B105" s="42"/>
      <c r="C105" s="43"/>
      <c r="D105" s="229" t="s">
        <v>223</v>
      </c>
      <c r="E105" s="43"/>
      <c r="F105" s="230" t="s">
        <v>4968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223</v>
      </c>
      <c r="AU105" s="20" t="s">
        <v>81</v>
      </c>
    </row>
    <row r="106" s="13" customFormat="1">
      <c r="A106" s="13"/>
      <c r="B106" s="234"/>
      <c r="C106" s="235"/>
      <c r="D106" s="236" t="s">
        <v>225</v>
      </c>
      <c r="E106" s="237" t="s">
        <v>19</v>
      </c>
      <c r="F106" s="238" t="s">
        <v>4969</v>
      </c>
      <c r="G106" s="235"/>
      <c r="H106" s="239">
        <v>4.5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225</v>
      </c>
      <c r="AU106" s="245" t="s">
        <v>81</v>
      </c>
      <c r="AV106" s="13" t="s">
        <v>81</v>
      </c>
      <c r="AW106" s="13" t="s">
        <v>33</v>
      </c>
      <c r="AX106" s="13" t="s">
        <v>72</v>
      </c>
      <c r="AY106" s="245" t="s">
        <v>214</v>
      </c>
    </row>
    <row r="107" s="14" customFormat="1">
      <c r="A107" s="14"/>
      <c r="B107" s="246"/>
      <c r="C107" s="247"/>
      <c r="D107" s="236" t="s">
        <v>225</v>
      </c>
      <c r="E107" s="248" t="s">
        <v>19</v>
      </c>
      <c r="F107" s="249" t="s">
        <v>227</v>
      </c>
      <c r="G107" s="247"/>
      <c r="H107" s="250">
        <v>4.5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225</v>
      </c>
      <c r="AU107" s="256" t="s">
        <v>81</v>
      </c>
      <c r="AV107" s="14" t="s">
        <v>104</v>
      </c>
      <c r="AW107" s="14" t="s">
        <v>33</v>
      </c>
      <c r="AX107" s="14" t="s">
        <v>79</v>
      </c>
      <c r="AY107" s="256" t="s">
        <v>214</v>
      </c>
    </row>
    <row r="108" s="2" customFormat="1" ht="24.15" customHeight="1">
      <c r="A108" s="41"/>
      <c r="B108" s="42"/>
      <c r="C108" s="216" t="s">
        <v>221</v>
      </c>
      <c r="D108" s="216" t="s">
        <v>216</v>
      </c>
      <c r="E108" s="217" t="s">
        <v>4970</v>
      </c>
      <c r="F108" s="218" t="s">
        <v>4971</v>
      </c>
      <c r="G108" s="219" t="s">
        <v>327</v>
      </c>
      <c r="H108" s="220">
        <v>3</v>
      </c>
      <c r="I108" s="221"/>
      <c r="J108" s="222">
        <f>ROUND(I108*H108,2)</f>
        <v>0</v>
      </c>
      <c r="K108" s="218" t="s">
        <v>220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221</v>
      </c>
      <c r="AT108" s="227" t="s">
        <v>216</v>
      </c>
      <c r="AU108" s="227" t="s">
        <v>81</v>
      </c>
      <c r="AY108" s="20" t="s">
        <v>214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221</v>
      </c>
      <c r="BM108" s="227" t="s">
        <v>4972</v>
      </c>
    </row>
    <row r="109" s="2" customFormat="1">
      <c r="A109" s="41"/>
      <c r="B109" s="42"/>
      <c r="C109" s="43"/>
      <c r="D109" s="229" t="s">
        <v>223</v>
      </c>
      <c r="E109" s="43"/>
      <c r="F109" s="230" t="s">
        <v>4973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223</v>
      </c>
      <c r="AU109" s="20" t="s">
        <v>81</v>
      </c>
    </row>
    <row r="110" s="13" customFormat="1">
      <c r="A110" s="13"/>
      <c r="B110" s="234"/>
      <c r="C110" s="235"/>
      <c r="D110" s="236" t="s">
        <v>225</v>
      </c>
      <c r="E110" s="237" t="s">
        <v>19</v>
      </c>
      <c r="F110" s="238" t="s">
        <v>4974</v>
      </c>
      <c r="G110" s="235"/>
      <c r="H110" s="239">
        <v>3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225</v>
      </c>
      <c r="AU110" s="245" t="s">
        <v>81</v>
      </c>
      <c r="AV110" s="13" t="s">
        <v>81</v>
      </c>
      <c r="AW110" s="13" t="s">
        <v>33</v>
      </c>
      <c r="AX110" s="13" t="s">
        <v>72</v>
      </c>
      <c r="AY110" s="245" t="s">
        <v>214</v>
      </c>
    </row>
    <row r="111" s="14" customFormat="1">
      <c r="A111" s="14"/>
      <c r="B111" s="246"/>
      <c r="C111" s="247"/>
      <c r="D111" s="236" t="s">
        <v>225</v>
      </c>
      <c r="E111" s="248" t="s">
        <v>19</v>
      </c>
      <c r="F111" s="249" t="s">
        <v>227</v>
      </c>
      <c r="G111" s="247"/>
      <c r="H111" s="250">
        <v>3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225</v>
      </c>
      <c r="AU111" s="256" t="s">
        <v>81</v>
      </c>
      <c r="AV111" s="14" t="s">
        <v>104</v>
      </c>
      <c r="AW111" s="14" t="s">
        <v>33</v>
      </c>
      <c r="AX111" s="14" t="s">
        <v>79</v>
      </c>
      <c r="AY111" s="256" t="s">
        <v>214</v>
      </c>
    </row>
    <row r="112" s="2" customFormat="1" ht="37.8" customHeight="1">
      <c r="A112" s="41"/>
      <c r="B112" s="42"/>
      <c r="C112" s="216" t="s">
        <v>247</v>
      </c>
      <c r="D112" s="216" t="s">
        <v>216</v>
      </c>
      <c r="E112" s="217" t="s">
        <v>4975</v>
      </c>
      <c r="F112" s="218" t="s">
        <v>4976</v>
      </c>
      <c r="G112" s="219" t="s">
        <v>327</v>
      </c>
      <c r="H112" s="220">
        <v>6</v>
      </c>
      <c r="I112" s="221"/>
      <c r="J112" s="222">
        <f>ROUND(I112*H112,2)</f>
        <v>0</v>
      </c>
      <c r="K112" s="218" t="s">
        <v>220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221</v>
      </c>
      <c r="AT112" s="227" t="s">
        <v>216</v>
      </c>
      <c r="AU112" s="227" t="s">
        <v>81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221</v>
      </c>
      <c r="BM112" s="227" t="s">
        <v>4977</v>
      </c>
    </row>
    <row r="113" s="2" customFormat="1">
      <c r="A113" s="41"/>
      <c r="B113" s="42"/>
      <c r="C113" s="43"/>
      <c r="D113" s="229" t="s">
        <v>223</v>
      </c>
      <c r="E113" s="43"/>
      <c r="F113" s="230" t="s">
        <v>4978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223</v>
      </c>
      <c r="AU113" s="20" t="s">
        <v>81</v>
      </c>
    </row>
    <row r="114" s="13" customFormat="1">
      <c r="A114" s="13"/>
      <c r="B114" s="234"/>
      <c r="C114" s="235"/>
      <c r="D114" s="236" t="s">
        <v>225</v>
      </c>
      <c r="E114" s="237" t="s">
        <v>19</v>
      </c>
      <c r="F114" s="238" t="s">
        <v>4979</v>
      </c>
      <c r="G114" s="235"/>
      <c r="H114" s="239">
        <v>6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225</v>
      </c>
      <c r="AU114" s="245" t="s">
        <v>81</v>
      </c>
      <c r="AV114" s="13" t="s">
        <v>81</v>
      </c>
      <c r="AW114" s="13" t="s">
        <v>33</v>
      </c>
      <c r="AX114" s="13" t="s">
        <v>72</v>
      </c>
      <c r="AY114" s="245" t="s">
        <v>214</v>
      </c>
    </row>
    <row r="115" s="14" customFormat="1">
      <c r="A115" s="14"/>
      <c r="B115" s="246"/>
      <c r="C115" s="247"/>
      <c r="D115" s="236" t="s">
        <v>225</v>
      </c>
      <c r="E115" s="248" t="s">
        <v>19</v>
      </c>
      <c r="F115" s="249" t="s">
        <v>227</v>
      </c>
      <c r="G115" s="247"/>
      <c r="H115" s="250">
        <v>6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225</v>
      </c>
      <c r="AU115" s="256" t="s">
        <v>81</v>
      </c>
      <c r="AV115" s="14" t="s">
        <v>104</v>
      </c>
      <c r="AW115" s="14" t="s">
        <v>33</v>
      </c>
      <c r="AX115" s="14" t="s">
        <v>79</v>
      </c>
      <c r="AY115" s="256" t="s">
        <v>214</v>
      </c>
    </row>
    <row r="116" s="2" customFormat="1" ht="24.15" customHeight="1">
      <c r="A116" s="41"/>
      <c r="B116" s="42"/>
      <c r="C116" s="216" t="s">
        <v>255</v>
      </c>
      <c r="D116" s="216" t="s">
        <v>216</v>
      </c>
      <c r="E116" s="217" t="s">
        <v>4980</v>
      </c>
      <c r="F116" s="218" t="s">
        <v>4981</v>
      </c>
      <c r="G116" s="219" t="s">
        <v>327</v>
      </c>
      <c r="H116" s="220">
        <v>3</v>
      </c>
      <c r="I116" s="221"/>
      <c r="J116" s="222">
        <f>ROUND(I116*H116,2)</f>
        <v>0</v>
      </c>
      <c r="K116" s="218" t="s">
        <v>220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221</v>
      </c>
      <c r="AT116" s="227" t="s">
        <v>216</v>
      </c>
      <c r="AU116" s="227" t="s">
        <v>81</v>
      </c>
      <c r="AY116" s="20" t="s">
        <v>214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221</v>
      </c>
      <c r="BM116" s="227" t="s">
        <v>4982</v>
      </c>
    </row>
    <row r="117" s="2" customFormat="1">
      <c r="A117" s="41"/>
      <c r="B117" s="42"/>
      <c r="C117" s="43"/>
      <c r="D117" s="229" t="s">
        <v>223</v>
      </c>
      <c r="E117" s="43"/>
      <c r="F117" s="230" t="s">
        <v>4983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223</v>
      </c>
      <c r="AU117" s="20" t="s">
        <v>81</v>
      </c>
    </row>
    <row r="118" s="13" customFormat="1">
      <c r="A118" s="13"/>
      <c r="B118" s="234"/>
      <c r="C118" s="235"/>
      <c r="D118" s="236" t="s">
        <v>225</v>
      </c>
      <c r="E118" s="237" t="s">
        <v>19</v>
      </c>
      <c r="F118" s="238" t="s">
        <v>4984</v>
      </c>
      <c r="G118" s="235"/>
      <c r="H118" s="239">
        <v>3</v>
      </c>
      <c r="I118" s="240"/>
      <c r="J118" s="235"/>
      <c r="K118" s="235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225</v>
      </c>
      <c r="AU118" s="245" t="s">
        <v>81</v>
      </c>
      <c r="AV118" s="13" t="s">
        <v>81</v>
      </c>
      <c r="AW118" s="13" t="s">
        <v>33</v>
      </c>
      <c r="AX118" s="13" t="s">
        <v>72</v>
      </c>
      <c r="AY118" s="245" t="s">
        <v>214</v>
      </c>
    </row>
    <row r="119" s="14" customFormat="1">
      <c r="A119" s="14"/>
      <c r="B119" s="246"/>
      <c r="C119" s="247"/>
      <c r="D119" s="236" t="s">
        <v>225</v>
      </c>
      <c r="E119" s="248" t="s">
        <v>19</v>
      </c>
      <c r="F119" s="249" t="s">
        <v>227</v>
      </c>
      <c r="G119" s="247"/>
      <c r="H119" s="250">
        <v>3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225</v>
      </c>
      <c r="AU119" s="256" t="s">
        <v>81</v>
      </c>
      <c r="AV119" s="14" t="s">
        <v>104</v>
      </c>
      <c r="AW119" s="14" t="s">
        <v>33</v>
      </c>
      <c r="AX119" s="14" t="s">
        <v>79</v>
      </c>
      <c r="AY119" s="256" t="s">
        <v>214</v>
      </c>
    </row>
    <row r="120" s="2" customFormat="1" ht="37.8" customHeight="1">
      <c r="A120" s="41"/>
      <c r="B120" s="42"/>
      <c r="C120" s="216" t="s">
        <v>261</v>
      </c>
      <c r="D120" s="216" t="s">
        <v>216</v>
      </c>
      <c r="E120" s="217" t="s">
        <v>4985</v>
      </c>
      <c r="F120" s="218" t="s">
        <v>4986</v>
      </c>
      <c r="G120" s="219" t="s">
        <v>327</v>
      </c>
      <c r="H120" s="220">
        <v>37.799999999999997</v>
      </c>
      <c r="I120" s="221"/>
      <c r="J120" s="222">
        <f>ROUND(I120*H120,2)</f>
        <v>0</v>
      </c>
      <c r="K120" s="218" t="s">
        <v>220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221</v>
      </c>
      <c r="AT120" s="227" t="s">
        <v>216</v>
      </c>
      <c r="AU120" s="227" t="s">
        <v>81</v>
      </c>
      <c r="AY120" s="20" t="s">
        <v>214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221</v>
      </c>
      <c r="BM120" s="227" t="s">
        <v>4987</v>
      </c>
    </row>
    <row r="121" s="2" customFormat="1">
      <c r="A121" s="41"/>
      <c r="B121" s="42"/>
      <c r="C121" s="43"/>
      <c r="D121" s="229" t="s">
        <v>223</v>
      </c>
      <c r="E121" s="43"/>
      <c r="F121" s="230" t="s">
        <v>4988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223</v>
      </c>
      <c r="AU121" s="20" t="s">
        <v>81</v>
      </c>
    </row>
    <row r="122" s="13" customFormat="1">
      <c r="A122" s="13"/>
      <c r="B122" s="234"/>
      <c r="C122" s="235"/>
      <c r="D122" s="236" t="s">
        <v>225</v>
      </c>
      <c r="E122" s="237" t="s">
        <v>19</v>
      </c>
      <c r="F122" s="238" t="s">
        <v>4989</v>
      </c>
      <c r="G122" s="235"/>
      <c r="H122" s="239">
        <v>37.799999999999997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225</v>
      </c>
      <c r="AU122" s="245" t="s">
        <v>81</v>
      </c>
      <c r="AV122" s="13" t="s">
        <v>81</v>
      </c>
      <c r="AW122" s="13" t="s">
        <v>33</v>
      </c>
      <c r="AX122" s="13" t="s">
        <v>72</v>
      </c>
      <c r="AY122" s="245" t="s">
        <v>214</v>
      </c>
    </row>
    <row r="123" s="14" customFormat="1">
      <c r="A123" s="14"/>
      <c r="B123" s="246"/>
      <c r="C123" s="247"/>
      <c r="D123" s="236" t="s">
        <v>225</v>
      </c>
      <c r="E123" s="248" t="s">
        <v>19</v>
      </c>
      <c r="F123" s="249" t="s">
        <v>227</v>
      </c>
      <c r="G123" s="247"/>
      <c r="H123" s="250">
        <v>37.799999999999997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225</v>
      </c>
      <c r="AU123" s="256" t="s">
        <v>81</v>
      </c>
      <c r="AV123" s="14" t="s">
        <v>104</v>
      </c>
      <c r="AW123" s="14" t="s">
        <v>33</v>
      </c>
      <c r="AX123" s="14" t="s">
        <v>79</v>
      </c>
      <c r="AY123" s="256" t="s">
        <v>214</v>
      </c>
    </row>
    <row r="124" s="2" customFormat="1" ht="24.15" customHeight="1">
      <c r="A124" s="41"/>
      <c r="B124" s="42"/>
      <c r="C124" s="216" t="s">
        <v>266</v>
      </c>
      <c r="D124" s="216" t="s">
        <v>216</v>
      </c>
      <c r="E124" s="217" t="s">
        <v>4990</v>
      </c>
      <c r="F124" s="218" t="s">
        <v>4991</v>
      </c>
      <c r="G124" s="219" t="s">
        <v>282</v>
      </c>
      <c r="H124" s="220">
        <v>37.799999999999997</v>
      </c>
      <c r="I124" s="221"/>
      <c r="J124" s="222">
        <f>ROUND(I124*H124,2)</f>
        <v>0</v>
      </c>
      <c r="K124" s="218" t="s">
        <v>220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221</v>
      </c>
      <c r="AT124" s="227" t="s">
        <v>216</v>
      </c>
      <c r="AU124" s="227" t="s">
        <v>81</v>
      </c>
      <c r="AY124" s="20" t="s">
        <v>214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221</v>
      </c>
      <c r="BM124" s="227" t="s">
        <v>4992</v>
      </c>
    </row>
    <row r="125" s="2" customFormat="1">
      <c r="A125" s="41"/>
      <c r="B125" s="42"/>
      <c r="C125" s="43"/>
      <c r="D125" s="229" t="s">
        <v>223</v>
      </c>
      <c r="E125" s="43"/>
      <c r="F125" s="230" t="s">
        <v>4993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223</v>
      </c>
      <c r="AU125" s="20" t="s">
        <v>81</v>
      </c>
    </row>
    <row r="126" s="2" customFormat="1" ht="24.15" customHeight="1">
      <c r="A126" s="41"/>
      <c r="B126" s="42"/>
      <c r="C126" s="216" t="s">
        <v>271</v>
      </c>
      <c r="D126" s="216" t="s">
        <v>216</v>
      </c>
      <c r="E126" s="217" t="s">
        <v>4994</v>
      </c>
      <c r="F126" s="218" t="s">
        <v>4995</v>
      </c>
      <c r="G126" s="219" t="s">
        <v>327</v>
      </c>
      <c r="H126" s="220">
        <v>60.479999999999997</v>
      </c>
      <c r="I126" s="221"/>
      <c r="J126" s="222">
        <f>ROUND(I126*H126,2)</f>
        <v>0</v>
      </c>
      <c r="K126" s="218" t="s">
        <v>220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221</v>
      </c>
      <c r="AT126" s="227" t="s">
        <v>216</v>
      </c>
      <c r="AU126" s="227" t="s">
        <v>81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221</v>
      </c>
      <c r="BM126" s="227" t="s">
        <v>4996</v>
      </c>
    </row>
    <row r="127" s="2" customFormat="1">
      <c r="A127" s="41"/>
      <c r="B127" s="42"/>
      <c r="C127" s="43"/>
      <c r="D127" s="229" t="s">
        <v>223</v>
      </c>
      <c r="E127" s="43"/>
      <c r="F127" s="230" t="s">
        <v>4997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223</v>
      </c>
      <c r="AU127" s="20" t="s">
        <v>81</v>
      </c>
    </row>
    <row r="128" s="13" customFormat="1">
      <c r="A128" s="13"/>
      <c r="B128" s="234"/>
      <c r="C128" s="235"/>
      <c r="D128" s="236" t="s">
        <v>225</v>
      </c>
      <c r="E128" s="235"/>
      <c r="F128" s="238" t="s">
        <v>4998</v>
      </c>
      <c r="G128" s="235"/>
      <c r="H128" s="239">
        <v>60.479999999999997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225</v>
      </c>
      <c r="AU128" s="245" t="s">
        <v>81</v>
      </c>
      <c r="AV128" s="13" t="s">
        <v>81</v>
      </c>
      <c r="AW128" s="13" t="s">
        <v>4</v>
      </c>
      <c r="AX128" s="13" t="s">
        <v>79</v>
      </c>
      <c r="AY128" s="245" t="s">
        <v>214</v>
      </c>
    </row>
    <row r="129" s="2" customFormat="1" ht="21.75" customHeight="1">
      <c r="A129" s="41"/>
      <c r="B129" s="42"/>
      <c r="C129" s="216" t="s">
        <v>279</v>
      </c>
      <c r="D129" s="216" t="s">
        <v>216</v>
      </c>
      <c r="E129" s="217" t="s">
        <v>4999</v>
      </c>
      <c r="F129" s="218" t="s">
        <v>5000</v>
      </c>
      <c r="G129" s="219" t="s">
        <v>219</v>
      </c>
      <c r="H129" s="220">
        <v>85</v>
      </c>
      <c r="I129" s="221"/>
      <c r="J129" s="222">
        <f>ROUND(I129*H129,2)</f>
        <v>0</v>
      </c>
      <c r="K129" s="218" t="s">
        <v>220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221</v>
      </c>
      <c r="AT129" s="227" t="s">
        <v>216</v>
      </c>
      <c r="AU129" s="227" t="s">
        <v>81</v>
      </c>
      <c r="AY129" s="20" t="s">
        <v>214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221</v>
      </c>
      <c r="BM129" s="227" t="s">
        <v>5001</v>
      </c>
    </row>
    <row r="130" s="2" customFormat="1">
      <c r="A130" s="41"/>
      <c r="B130" s="42"/>
      <c r="C130" s="43"/>
      <c r="D130" s="229" t="s">
        <v>223</v>
      </c>
      <c r="E130" s="43"/>
      <c r="F130" s="230" t="s">
        <v>5002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223</v>
      </c>
      <c r="AU130" s="20" t="s">
        <v>81</v>
      </c>
    </row>
    <row r="131" s="13" customFormat="1">
      <c r="A131" s="13"/>
      <c r="B131" s="234"/>
      <c r="C131" s="235"/>
      <c r="D131" s="236" t="s">
        <v>225</v>
      </c>
      <c r="E131" s="237" t="s">
        <v>19</v>
      </c>
      <c r="F131" s="238" t="s">
        <v>5003</v>
      </c>
      <c r="G131" s="235"/>
      <c r="H131" s="239">
        <v>85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225</v>
      </c>
      <c r="AU131" s="245" t="s">
        <v>81</v>
      </c>
      <c r="AV131" s="13" t="s">
        <v>81</v>
      </c>
      <c r="AW131" s="13" t="s">
        <v>33</v>
      </c>
      <c r="AX131" s="13" t="s">
        <v>72</v>
      </c>
      <c r="AY131" s="245" t="s">
        <v>214</v>
      </c>
    </row>
    <row r="132" s="14" customFormat="1">
      <c r="A132" s="14"/>
      <c r="B132" s="246"/>
      <c r="C132" s="247"/>
      <c r="D132" s="236" t="s">
        <v>225</v>
      </c>
      <c r="E132" s="248" t="s">
        <v>19</v>
      </c>
      <c r="F132" s="249" t="s">
        <v>227</v>
      </c>
      <c r="G132" s="247"/>
      <c r="H132" s="250">
        <v>85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225</v>
      </c>
      <c r="AU132" s="256" t="s">
        <v>81</v>
      </c>
      <c r="AV132" s="14" t="s">
        <v>104</v>
      </c>
      <c r="AW132" s="14" t="s">
        <v>33</v>
      </c>
      <c r="AX132" s="14" t="s">
        <v>79</v>
      </c>
      <c r="AY132" s="256" t="s">
        <v>214</v>
      </c>
    </row>
    <row r="133" s="12" customFormat="1" ht="20.88" customHeight="1">
      <c r="A133" s="12"/>
      <c r="B133" s="200"/>
      <c r="C133" s="201"/>
      <c r="D133" s="202" t="s">
        <v>71</v>
      </c>
      <c r="E133" s="214" t="s">
        <v>299</v>
      </c>
      <c r="F133" s="214" t="s">
        <v>5004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SUM(P134:P154)</f>
        <v>0</v>
      </c>
      <c r="Q133" s="208"/>
      <c r="R133" s="209">
        <f>SUM(R134:R154)</f>
        <v>0</v>
      </c>
      <c r="S133" s="208"/>
      <c r="T133" s="210">
        <f>SUM(T134:T154)</f>
        <v>42.305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79</v>
      </c>
      <c r="AT133" s="212" t="s">
        <v>71</v>
      </c>
      <c r="AU133" s="212" t="s">
        <v>81</v>
      </c>
      <c r="AY133" s="211" t="s">
        <v>214</v>
      </c>
      <c r="BK133" s="213">
        <f>SUM(BK134:BK154)</f>
        <v>0</v>
      </c>
    </row>
    <row r="134" s="2" customFormat="1" ht="37.8" customHeight="1">
      <c r="A134" s="41"/>
      <c r="B134" s="42"/>
      <c r="C134" s="216" t="s">
        <v>299</v>
      </c>
      <c r="D134" s="216" t="s">
        <v>216</v>
      </c>
      <c r="E134" s="217" t="s">
        <v>5005</v>
      </c>
      <c r="F134" s="218" t="s">
        <v>5006</v>
      </c>
      <c r="G134" s="219" t="s">
        <v>219</v>
      </c>
      <c r="H134" s="220">
        <v>20</v>
      </c>
      <c r="I134" s="221"/>
      <c r="J134" s="222">
        <f>ROUND(I134*H134,2)</f>
        <v>0</v>
      </c>
      <c r="K134" s="218" t="s">
        <v>220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0.26000000000000001</v>
      </c>
      <c r="T134" s="226">
        <f>S134*H134</f>
        <v>5.2000000000000002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221</v>
      </c>
      <c r="AT134" s="227" t="s">
        <v>216</v>
      </c>
      <c r="AU134" s="227" t="s">
        <v>104</v>
      </c>
      <c r="AY134" s="20" t="s">
        <v>214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221</v>
      </c>
      <c r="BM134" s="227" t="s">
        <v>5007</v>
      </c>
    </row>
    <row r="135" s="2" customFormat="1">
      <c r="A135" s="41"/>
      <c r="B135" s="42"/>
      <c r="C135" s="43"/>
      <c r="D135" s="229" t="s">
        <v>223</v>
      </c>
      <c r="E135" s="43"/>
      <c r="F135" s="230" t="s">
        <v>5008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223</v>
      </c>
      <c r="AU135" s="20" t="s">
        <v>104</v>
      </c>
    </row>
    <row r="136" s="13" customFormat="1">
      <c r="A136" s="13"/>
      <c r="B136" s="234"/>
      <c r="C136" s="235"/>
      <c r="D136" s="236" t="s">
        <v>225</v>
      </c>
      <c r="E136" s="237" t="s">
        <v>19</v>
      </c>
      <c r="F136" s="238" t="s">
        <v>5009</v>
      </c>
      <c r="G136" s="235"/>
      <c r="H136" s="239">
        <v>20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104</v>
      </c>
      <c r="AV136" s="13" t="s">
        <v>81</v>
      </c>
      <c r="AW136" s="13" t="s">
        <v>33</v>
      </c>
      <c r="AX136" s="13" t="s">
        <v>72</v>
      </c>
      <c r="AY136" s="245" t="s">
        <v>214</v>
      </c>
    </row>
    <row r="137" s="14" customFormat="1">
      <c r="A137" s="14"/>
      <c r="B137" s="246"/>
      <c r="C137" s="247"/>
      <c r="D137" s="236" t="s">
        <v>225</v>
      </c>
      <c r="E137" s="248" t="s">
        <v>19</v>
      </c>
      <c r="F137" s="249" t="s">
        <v>227</v>
      </c>
      <c r="G137" s="247"/>
      <c r="H137" s="250">
        <v>20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225</v>
      </c>
      <c r="AU137" s="256" t="s">
        <v>104</v>
      </c>
      <c r="AV137" s="14" t="s">
        <v>104</v>
      </c>
      <c r="AW137" s="14" t="s">
        <v>33</v>
      </c>
      <c r="AX137" s="14" t="s">
        <v>79</v>
      </c>
      <c r="AY137" s="256" t="s">
        <v>214</v>
      </c>
    </row>
    <row r="138" s="2" customFormat="1" ht="37.8" customHeight="1">
      <c r="A138" s="41"/>
      <c r="B138" s="42"/>
      <c r="C138" s="216" t="s">
        <v>305</v>
      </c>
      <c r="D138" s="216" t="s">
        <v>216</v>
      </c>
      <c r="E138" s="217" t="s">
        <v>5010</v>
      </c>
      <c r="F138" s="218" t="s">
        <v>5011</v>
      </c>
      <c r="G138" s="219" t="s">
        <v>219</v>
      </c>
      <c r="H138" s="220">
        <v>20</v>
      </c>
      <c r="I138" s="221"/>
      <c r="J138" s="222">
        <f>ROUND(I138*H138,2)</f>
        <v>0</v>
      </c>
      <c r="K138" s="218" t="s">
        <v>220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0.57999999999999996</v>
      </c>
      <c r="T138" s="226">
        <f>S138*H138</f>
        <v>11.6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221</v>
      </c>
      <c r="AT138" s="227" t="s">
        <v>216</v>
      </c>
      <c r="AU138" s="227" t="s">
        <v>104</v>
      </c>
      <c r="AY138" s="20" t="s">
        <v>214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221</v>
      </c>
      <c r="BM138" s="227" t="s">
        <v>5012</v>
      </c>
    </row>
    <row r="139" s="2" customFormat="1">
      <c r="A139" s="41"/>
      <c r="B139" s="42"/>
      <c r="C139" s="43"/>
      <c r="D139" s="229" t="s">
        <v>223</v>
      </c>
      <c r="E139" s="43"/>
      <c r="F139" s="230" t="s">
        <v>5013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223</v>
      </c>
      <c r="AU139" s="20" t="s">
        <v>104</v>
      </c>
    </row>
    <row r="140" s="15" customFormat="1">
      <c r="A140" s="15"/>
      <c r="B140" s="257"/>
      <c r="C140" s="258"/>
      <c r="D140" s="236" t="s">
        <v>225</v>
      </c>
      <c r="E140" s="259" t="s">
        <v>19</v>
      </c>
      <c r="F140" s="260" t="s">
        <v>5014</v>
      </c>
      <c r="G140" s="258"/>
      <c r="H140" s="259" t="s">
        <v>19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225</v>
      </c>
      <c r="AU140" s="266" t="s">
        <v>104</v>
      </c>
      <c r="AV140" s="15" t="s">
        <v>79</v>
      </c>
      <c r="AW140" s="15" t="s">
        <v>33</v>
      </c>
      <c r="AX140" s="15" t="s">
        <v>72</v>
      </c>
      <c r="AY140" s="266" t="s">
        <v>214</v>
      </c>
    </row>
    <row r="141" s="13" customFormat="1">
      <c r="A141" s="13"/>
      <c r="B141" s="234"/>
      <c r="C141" s="235"/>
      <c r="D141" s="236" t="s">
        <v>225</v>
      </c>
      <c r="E141" s="237" t="s">
        <v>19</v>
      </c>
      <c r="F141" s="238" t="s">
        <v>5009</v>
      </c>
      <c r="G141" s="235"/>
      <c r="H141" s="239">
        <v>20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225</v>
      </c>
      <c r="AU141" s="245" t="s">
        <v>104</v>
      </c>
      <c r="AV141" s="13" t="s">
        <v>81</v>
      </c>
      <c r="AW141" s="13" t="s">
        <v>33</v>
      </c>
      <c r="AX141" s="13" t="s">
        <v>72</v>
      </c>
      <c r="AY141" s="245" t="s">
        <v>214</v>
      </c>
    </row>
    <row r="142" s="14" customFormat="1">
      <c r="A142" s="14"/>
      <c r="B142" s="246"/>
      <c r="C142" s="247"/>
      <c r="D142" s="236" t="s">
        <v>225</v>
      </c>
      <c r="E142" s="248" t="s">
        <v>19</v>
      </c>
      <c r="F142" s="249" t="s">
        <v>227</v>
      </c>
      <c r="G142" s="247"/>
      <c r="H142" s="250">
        <v>20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225</v>
      </c>
      <c r="AU142" s="256" t="s">
        <v>104</v>
      </c>
      <c r="AV142" s="14" t="s">
        <v>104</v>
      </c>
      <c r="AW142" s="14" t="s">
        <v>33</v>
      </c>
      <c r="AX142" s="14" t="s">
        <v>79</v>
      </c>
      <c r="AY142" s="256" t="s">
        <v>214</v>
      </c>
    </row>
    <row r="143" s="2" customFormat="1" ht="24.15" customHeight="1">
      <c r="A143" s="41"/>
      <c r="B143" s="42"/>
      <c r="C143" s="216" t="s">
        <v>319</v>
      </c>
      <c r="D143" s="216" t="s">
        <v>216</v>
      </c>
      <c r="E143" s="217" t="s">
        <v>5015</v>
      </c>
      <c r="F143" s="218" t="s">
        <v>5016</v>
      </c>
      <c r="G143" s="219" t="s">
        <v>274</v>
      </c>
      <c r="H143" s="220">
        <v>21</v>
      </c>
      <c r="I143" s="221"/>
      <c r="J143" s="222">
        <f>ROUND(I143*H143,2)</f>
        <v>0</v>
      </c>
      <c r="K143" s="218" t="s">
        <v>220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0.20499999999999999</v>
      </c>
      <c r="T143" s="226">
        <f>S143*H143</f>
        <v>4.3049999999999997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221</v>
      </c>
      <c r="AT143" s="227" t="s">
        <v>216</v>
      </c>
      <c r="AU143" s="227" t="s">
        <v>104</v>
      </c>
      <c r="AY143" s="20" t="s">
        <v>214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221</v>
      </c>
      <c r="BM143" s="227" t="s">
        <v>5017</v>
      </c>
    </row>
    <row r="144" s="2" customFormat="1">
      <c r="A144" s="41"/>
      <c r="B144" s="42"/>
      <c r="C144" s="43"/>
      <c r="D144" s="229" t="s">
        <v>223</v>
      </c>
      <c r="E144" s="43"/>
      <c r="F144" s="230" t="s">
        <v>5018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223</v>
      </c>
      <c r="AU144" s="20" t="s">
        <v>104</v>
      </c>
    </row>
    <row r="145" s="13" customFormat="1">
      <c r="A145" s="13"/>
      <c r="B145" s="234"/>
      <c r="C145" s="235"/>
      <c r="D145" s="236" t="s">
        <v>225</v>
      </c>
      <c r="E145" s="237" t="s">
        <v>19</v>
      </c>
      <c r="F145" s="238" t="s">
        <v>5019</v>
      </c>
      <c r="G145" s="235"/>
      <c r="H145" s="239">
        <v>21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225</v>
      </c>
      <c r="AU145" s="245" t="s">
        <v>104</v>
      </c>
      <c r="AV145" s="13" t="s">
        <v>81</v>
      </c>
      <c r="AW145" s="13" t="s">
        <v>33</v>
      </c>
      <c r="AX145" s="13" t="s">
        <v>72</v>
      </c>
      <c r="AY145" s="245" t="s">
        <v>214</v>
      </c>
    </row>
    <row r="146" s="14" customFormat="1">
      <c r="A146" s="14"/>
      <c r="B146" s="246"/>
      <c r="C146" s="247"/>
      <c r="D146" s="236" t="s">
        <v>225</v>
      </c>
      <c r="E146" s="248" t="s">
        <v>19</v>
      </c>
      <c r="F146" s="249" t="s">
        <v>227</v>
      </c>
      <c r="G146" s="247"/>
      <c r="H146" s="250">
        <v>21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225</v>
      </c>
      <c r="AU146" s="256" t="s">
        <v>104</v>
      </c>
      <c r="AV146" s="14" t="s">
        <v>104</v>
      </c>
      <c r="AW146" s="14" t="s">
        <v>33</v>
      </c>
      <c r="AX146" s="14" t="s">
        <v>79</v>
      </c>
      <c r="AY146" s="256" t="s">
        <v>214</v>
      </c>
    </row>
    <row r="147" s="2" customFormat="1" ht="37.8" customHeight="1">
      <c r="A147" s="41"/>
      <c r="B147" s="42"/>
      <c r="C147" s="216" t="s">
        <v>324</v>
      </c>
      <c r="D147" s="216" t="s">
        <v>216</v>
      </c>
      <c r="E147" s="217" t="s">
        <v>5020</v>
      </c>
      <c r="F147" s="218" t="s">
        <v>5021</v>
      </c>
      <c r="G147" s="219" t="s">
        <v>274</v>
      </c>
      <c r="H147" s="220">
        <v>40</v>
      </c>
      <c r="I147" s="221"/>
      <c r="J147" s="222">
        <f>ROUND(I147*H147,2)</f>
        <v>0</v>
      </c>
      <c r="K147" s="218" t="s">
        <v>220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0.34999999999999998</v>
      </c>
      <c r="T147" s="226">
        <f>S147*H147</f>
        <v>14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221</v>
      </c>
      <c r="AT147" s="227" t="s">
        <v>216</v>
      </c>
      <c r="AU147" s="227" t="s">
        <v>104</v>
      </c>
      <c r="AY147" s="20" t="s">
        <v>214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79</v>
      </c>
      <c r="BK147" s="228">
        <f>ROUND(I147*H147,2)</f>
        <v>0</v>
      </c>
      <c r="BL147" s="20" t="s">
        <v>221</v>
      </c>
      <c r="BM147" s="227" t="s">
        <v>5022</v>
      </c>
    </row>
    <row r="148" s="2" customFormat="1">
      <c r="A148" s="41"/>
      <c r="B148" s="42"/>
      <c r="C148" s="43"/>
      <c r="D148" s="229" t="s">
        <v>223</v>
      </c>
      <c r="E148" s="43"/>
      <c r="F148" s="230" t="s">
        <v>5023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223</v>
      </c>
      <c r="AU148" s="20" t="s">
        <v>104</v>
      </c>
    </row>
    <row r="149" s="13" customFormat="1">
      <c r="A149" s="13"/>
      <c r="B149" s="234"/>
      <c r="C149" s="235"/>
      <c r="D149" s="236" t="s">
        <v>225</v>
      </c>
      <c r="E149" s="237" t="s">
        <v>19</v>
      </c>
      <c r="F149" s="238" t="s">
        <v>5024</v>
      </c>
      <c r="G149" s="235"/>
      <c r="H149" s="239">
        <v>40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225</v>
      </c>
      <c r="AU149" s="245" t="s">
        <v>104</v>
      </c>
      <c r="AV149" s="13" t="s">
        <v>81</v>
      </c>
      <c r="AW149" s="13" t="s">
        <v>33</v>
      </c>
      <c r="AX149" s="13" t="s">
        <v>72</v>
      </c>
      <c r="AY149" s="245" t="s">
        <v>214</v>
      </c>
    </row>
    <row r="150" s="14" customFormat="1">
      <c r="A150" s="14"/>
      <c r="B150" s="246"/>
      <c r="C150" s="247"/>
      <c r="D150" s="236" t="s">
        <v>225</v>
      </c>
      <c r="E150" s="248" t="s">
        <v>19</v>
      </c>
      <c r="F150" s="249" t="s">
        <v>227</v>
      </c>
      <c r="G150" s="247"/>
      <c r="H150" s="250">
        <v>40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225</v>
      </c>
      <c r="AU150" s="256" t="s">
        <v>104</v>
      </c>
      <c r="AV150" s="14" t="s">
        <v>104</v>
      </c>
      <c r="AW150" s="14" t="s">
        <v>33</v>
      </c>
      <c r="AX150" s="14" t="s">
        <v>79</v>
      </c>
      <c r="AY150" s="256" t="s">
        <v>214</v>
      </c>
    </row>
    <row r="151" s="2" customFormat="1" ht="37.8" customHeight="1">
      <c r="A151" s="41"/>
      <c r="B151" s="42"/>
      <c r="C151" s="216" t="s">
        <v>8</v>
      </c>
      <c r="D151" s="216" t="s">
        <v>216</v>
      </c>
      <c r="E151" s="217" t="s">
        <v>5025</v>
      </c>
      <c r="F151" s="218" t="s">
        <v>5026</v>
      </c>
      <c r="G151" s="219" t="s">
        <v>219</v>
      </c>
      <c r="H151" s="220">
        <v>24</v>
      </c>
      <c r="I151" s="221"/>
      <c r="J151" s="222">
        <f>ROUND(I151*H151,2)</f>
        <v>0</v>
      </c>
      <c r="K151" s="218" t="s">
        <v>220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0.29999999999999999</v>
      </c>
      <c r="T151" s="226">
        <f>S151*H151</f>
        <v>7.1999999999999993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221</v>
      </c>
      <c r="AT151" s="227" t="s">
        <v>216</v>
      </c>
      <c r="AU151" s="227" t="s">
        <v>104</v>
      </c>
      <c r="AY151" s="20" t="s">
        <v>214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79</v>
      </c>
      <c r="BK151" s="228">
        <f>ROUND(I151*H151,2)</f>
        <v>0</v>
      </c>
      <c r="BL151" s="20" t="s">
        <v>221</v>
      </c>
      <c r="BM151" s="227" t="s">
        <v>5027</v>
      </c>
    </row>
    <row r="152" s="2" customFormat="1">
      <c r="A152" s="41"/>
      <c r="B152" s="42"/>
      <c r="C152" s="43"/>
      <c r="D152" s="229" t="s">
        <v>223</v>
      </c>
      <c r="E152" s="43"/>
      <c r="F152" s="230" t="s">
        <v>5028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223</v>
      </c>
      <c r="AU152" s="20" t="s">
        <v>104</v>
      </c>
    </row>
    <row r="153" s="13" customFormat="1">
      <c r="A153" s="13"/>
      <c r="B153" s="234"/>
      <c r="C153" s="235"/>
      <c r="D153" s="236" t="s">
        <v>225</v>
      </c>
      <c r="E153" s="237" t="s">
        <v>19</v>
      </c>
      <c r="F153" s="238" t="s">
        <v>5029</v>
      </c>
      <c r="G153" s="235"/>
      <c r="H153" s="239">
        <v>24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225</v>
      </c>
      <c r="AU153" s="245" t="s">
        <v>104</v>
      </c>
      <c r="AV153" s="13" t="s">
        <v>81</v>
      </c>
      <c r="AW153" s="13" t="s">
        <v>33</v>
      </c>
      <c r="AX153" s="13" t="s">
        <v>72</v>
      </c>
      <c r="AY153" s="245" t="s">
        <v>214</v>
      </c>
    </row>
    <row r="154" s="14" customFormat="1">
      <c r="A154" s="14"/>
      <c r="B154" s="246"/>
      <c r="C154" s="247"/>
      <c r="D154" s="236" t="s">
        <v>225</v>
      </c>
      <c r="E154" s="248" t="s">
        <v>19</v>
      </c>
      <c r="F154" s="249" t="s">
        <v>227</v>
      </c>
      <c r="G154" s="247"/>
      <c r="H154" s="250">
        <v>24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225</v>
      </c>
      <c r="AU154" s="256" t="s">
        <v>104</v>
      </c>
      <c r="AV154" s="14" t="s">
        <v>104</v>
      </c>
      <c r="AW154" s="14" t="s">
        <v>33</v>
      </c>
      <c r="AX154" s="14" t="s">
        <v>79</v>
      </c>
      <c r="AY154" s="256" t="s">
        <v>214</v>
      </c>
    </row>
    <row r="155" s="12" customFormat="1" ht="22.8" customHeight="1">
      <c r="A155" s="12"/>
      <c r="B155" s="200"/>
      <c r="C155" s="201"/>
      <c r="D155" s="202" t="s">
        <v>71</v>
      </c>
      <c r="E155" s="214" t="s">
        <v>247</v>
      </c>
      <c r="F155" s="214" t="s">
        <v>5030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P156+P173+P188</f>
        <v>0</v>
      </c>
      <c r="Q155" s="208"/>
      <c r="R155" s="209">
        <f>R156+R173+R188</f>
        <v>96.696299999999994</v>
      </c>
      <c r="S155" s="208"/>
      <c r="T155" s="210">
        <f>T156+T173+T188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79</v>
      </c>
      <c r="AT155" s="212" t="s">
        <v>71</v>
      </c>
      <c r="AU155" s="212" t="s">
        <v>79</v>
      </c>
      <c r="AY155" s="211" t="s">
        <v>214</v>
      </c>
      <c r="BK155" s="213">
        <f>BK156+BK173+BK188</f>
        <v>0</v>
      </c>
    </row>
    <row r="156" s="12" customFormat="1" ht="20.88" customHeight="1">
      <c r="A156" s="12"/>
      <c r="B156" s="200"/>
      <c r="C156" s="201"/>
      <c r="D156" s="202" t="s">
        <v>71</v>
      </c>
      <c r="E156" s="214" t="s">
        <v>5031</v>
      </c>
      <c r="F156" s="214" t="s">
        <v>5032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SUM(P157:P172)</f>
        <v>0</v>
      </c>
      <c r="Q156" s="208"/>
      <c r="R156" s="209">
        <f>SUM(R157:R172)</f>
        <v>58.529499999999992</v>
      </c>
      <c r="S156" s="208"/>
      <c r="T156" s="210">
        <f>SUM(T157:T172)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79</v>
      </c>
      <c r="AT156" s="212" t="s">
        <v>71</v>
      </c>
      <c r="AU156" s="212" t="s">
        <v>81</v>
      </c>
      <c r="AY156" s="211" t="s">
        <v>214</v>
      </c>
      <c r="BK156" s="213">
        <f>SUM(BK157:BK172)</f>
        <v>0</v>
      </c>
    </row>
    <row r="157" s="2" customFormat="1" ht="37.8" customHeight="1">
      <c r="A157" s="41"/>
      <c r="B157" s="42"/>
      <c r="C157" s="216" t="s">
        <v>338</v>
      </c>
      <c r="D157" s="216" t="s">
        <v>216</v>
      </c>
      <c r="E157" s="217" t="s">
        <v>5033</v>
      </c>
      <c r="F157" s="218" t="s">
        <v>5034</v>
      </c>
      <c r="G157" s="219" t="s">
        <v>219</v>
      </c>
      <c r="H157" s="220">
        <v>50</v>
      </c>
      <c r="I157" s="221"/>
      <c r="J157" s="222">
        <f>ROUND(I157*H157,2)</f>
        <v>0</v>
      </c>
      <c r="K157" s="218" t="s">
        <v>220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0.089219999999999994</v>
      </c>
      <c r="R157" s="225">
        <f>Q157*H157</f>
        <v>4.4609999999999994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221</v>
      </c>
      <c r="AT157" s="227" t="s">
        <v>216</v>
      </c>
      <c r="AU157" s="227" t="s">
        <v>104</v>
      </c>
      <c r="AY157" s="20" t="s">
        <v>214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79</v>
      </c>
      <c r="BK157" s="228">
        <f>ROUND(I157*H157,2)</f>
        <v>0</v>
      </c>
      <c r="BL157" s="20" t="s">
        <v>221</v>
      </c>
      <c r="BM157" s="227" t="s">
        <v>5035</v>
      </c>
    </row>
    <row r="158" s="2" customFormat="1">
      <c r="A158" s="41"/>
      <c r="B158" s="42"/>
      <c r="C158" s="43"/>
      <c r="D158" s="229" t="s">
        <v>223</v>
      </c>
      <c r="E158" s="43"/>
      <c r="F158" s="230" t="s">
        <v>5036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223</v>
      </c>
      <c r="AU158" s="20" t="s">
        <v>104</v>
      </c>
    </row>
    <row r="159" s="15" customFormat="1">
      <c r="A159" s="15"/>
      <c r="B159" s="257"/>
      <c r="C159" s="258"/>
      <c r="D159" s="236" t="s">
        <v>225</v>
      </c>
      <c r="E159" s="259" t="s">
        <v>19</v>
      </c>
      <c r="F159" s="260" t="s">
        <v>5037</v>
      </c>
      <c r="G159" s="258"/>
      <c r="H159" s="259" t="s">
        <v>19</v>
      </c>
      <c r="I159" s="261"/>
      <c r="J159" s="258"/>
      <c r="K159" s="258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225</v>
      </c>
      <c r="AU159" s="266" t="s">
        <v>104</v>
      </c>
      <c r="AV159" s="15" t="s">
        <v>79</v>
      </c>
      <c r="AW159" s="15" t="s">
        <v>33</v>
      </c>
      <c r="AX159" s="15" t="s">
        <v>72</v>
      </c>
      <c r="AY159" s="266" t="s">
        <v>214</v>
      </c>
    </row>
    <row r="160" s="13" customFormat="1">
      <c r="A160" s="13"/>
      <c r="B160" s="234"/>
      <c r="C160" s="235"/>
      <c r="D160" s="236" t="s">
        <v>225</v>
      </c>
      <c r="E160" s="237" t="s">
        <v>19</v>
      </c>
      <c r="F160" s="238" t="s">
        <v>5038</v>
      </c>
      <c r="G160" s="235"/>
      <c r="H160" s="239">
        <v>50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225</v>
      </c>
      <c r="AU160" s="245" t="s">
        <v>104</v>
      </c>
      <c r="AV160" s="13" t="s">
        <v>81</v>
      </c>
      <c r="AW160" s="13" t="s">
        <v>33</v>
      </c>
      <c r="AX160" s="13" t="s">
        <v>72</v>
      </c>
      <c r="AY160" s="245" t="s">
        <v>214</v>
      </c>
    </row>
    <row r="161" s="14" customFormat="1">
      <c r="A161" s="14"/>
      <c r="B161" s="246"/>
      <c r="C161" s="247"/>
      <c r="D161" s="236" t="s">
        <v>225</v>
      </c>
      <c r="E161" s="248" t="s">
        <v>19</v>
      </c>
      <c r="F161" s="249" t="s">
        <v>227</v>
      </c>
      <c r="G161" s="247"/>
      <c r="H161" s="250">
        <v>50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225</v>
      </c>
      <c r="AU161" s="256" t="s">
        <v>104</v>
      </c>
      <c r="AV161" s="14" t="s">
        <v>104</v>
      </c>
      <c r="AW161" s="14" t="s">
        <v>33</v>
      </c>
      <c r="AX161" s="14" t="s">
        <v>79</v>
      </c>
      <c r="AY161" s="256" t="s">
        <v>214</v>
      </c>
    </row>
    <row r="162" s="2" customFormat="1" ht="16.5" customHeight="1">
      <c r="A162" s="41"/>
      <c r="B162" s="42"/>
      <c r="C162" s="278" t="s">
        <v>345</v>
      </c>
      <c r="D162" s="278" t="s">
        <v>300</v>
      </c>
      <c r="E162" s="279" t="s">
        <v>5039</v>
      </c>
      <c r="F162" s="280" t="s">
        <v>5040</v>
      </c>
      <c r="G162" s="281" t="s">
        <v>219</v>
      </c>
      <c r="H162" s="282">
        <v>51.5</v>
      </c>
      <c r="I162" s="283"/>
      <c r="J162" s="284">
        <f>ROUND(I162*H162,2)</f>
        <v>0</v>
      </c>
      <c r="K162" s="280" t="s">
        <v>220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0.13100000000000001</v>
      </c>
      <c r="R162" s="225">
        <f>Q162*H162</f>
        <v>6.7465000000000002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266</v>
      </c>
      <c r="AT162" s="227" t="s">
        <v>300</v>
      </c>
      <c r="AU162" s="227" t="s">
        <v>104</v>
      </c>
      <c r="AY162" s="20" t="s">
        <v>214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79</v>
      </c>
      <c r="BK162" s="228">
        <f>ROUND(I162*H162,2)</f>
        <v>0</v>
      </c>
      <c r="BL162" s="20" t="s">
        <v>221</v>
      </c>
      <c r="BM162" s="227" t="s">
        <v>5041</v>
      </c>
    </row>
    <row r="163" s="13" customFormat="1">
      <c r="A163" s="13"/>
      <c r="B163" s="234"/>
      <c r="C163" s="235"/>
      <c r="D163" s="236" t="s">
        <v>225</v>
      </c>
      <c r="E163" s="235"/>
      <c r="F163" s="238" t="s">
        <v>5042</v>
      </c>
      <c r="G163" s="235"/>
      <c r="H163" s="239">
        <v>51.5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225</v>
      </c>
      <c r="AU163" s="245" t="s">
        <v>104</v>
      </c>
      <c r="AV163" s="13" t="s">
        <v>81</v>
      </c>
      <c r="AW163" s="13" t="s">
        <v>4</v>
      </c>
      <c r="AX163" s="13" t="s">
        <v>79</v>
      </c>
      <c r="AY163" s="245" t="s">
        <v>214</v>
      </c>
    </row>
    <row r="164" s="2" customFormat="1" ht="21.75" customHeight="1">
      <c r="A164" s="41"/>
      <c r="B164" s="42"/>
      <c r="C164" s="216" t="s">
        <v>352</v>
      </c>
      <c r="D164" s="216" t="s">
        <v>216</v>
      </c>
      <c r="E164" s="217" t="s">
        <v>5043</v>
      </c>
      <c r="F164" s="218" t="s">
        <v>5044</v>
      </c>
      <c r="G164" s="219" t="s">
        <v>219</v>
      </c>
      <c r="H164" s="220">
        <v>50</v>
      </c>
      <c r="I164" s="221"/>
      <c r="J164" s="222">
        <f>ROUND(I164*H164,2)</f>
        <v>0</v>
      </c>
      <c r="K164" s="218" t="s">
        <v>220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0.71643999999999997</v>
      </c>
      <c r="R164" s="225">
        <f>Q164*H164</f>
        <v>35.821999999999996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221</v>
      </c>
      <c r="AT164" s="227" t="s">
        <v>216</v>
      </c>
      <c r="AU164" s="227" t="s">
        <v>104</v>
      </c>
      <c r="AY164" s="20" t="s">
        <v>214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79</v>
      </c>
      <c r="BK164" s="228">
        <f>ROUND(I164*H164,2)</f>
        <v>0</v>
      </c>
      <c r="BL164" s="20" t="s">
        <v>221</v>
      </c>
      <c r="BM164" s="227" t="s">
        <v>5045</v>
      </c>
    </row>
    <row r="165" s="2" customFormat="1">
      <c r="A165" s="41"/>
      <c r="B165" s="42"/>
      <c r="C165" s="43"/>
      <c r="D165" s="229" t="s">
        <v>223</v>
      </c>
      <c r="E165" s="43"/>
      <c r="F165" s="230" t="s">
        <v>5046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223</v>
      </c>
      <c r="AU165" s="20" t="s">
        <v>104</v>
      </c>
    </row>
    <row r="166" s="13" customFormat="1">
      <c r="A166" s="13"/>
      <c r="B166" s="234"/>
      <c r="C166" s="235"/>
      <c r="D166" s="236" t="s">
        <v>225</v>
      </c>
      <c r="E166" s="237" t="s">
        <v>19</v>
      </c>
      <c r="F166" s="238" t="s">
        <v>5047</v>
      </c>
      <c r="G166" s="235"/>
      <c r="H166" s="239">
        <v>50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104</v>
      </c>
      <c r="AV166" s="13" t="s">
        <v>81</v>
      </c>
      <c r="AW166" s="13" t="s">
        <v>33</v>
      </c>
      <c r="AX166" s="13" t="s">
        <v>72</v>
      </c>
      <c r="AY166" s="245" t="s">
        <v>214</v>
      </c>
    </row>
    <row r="167" s="14" customFormat="1">
      <c r="A167" s="14"/>
      <c r="B167" s="246"/>
      <c r="C167" s="247"/>
      <c r="D167" s="236" t="s">
        <v>225</v>
      </c>
      <c r="E167" s="248" t="s">
        <v>19</v>
      </c>
      <c r="F167" s="249" t="s">
        <v>227</v>
      </c>
      <c r="G167" s="247"/>
      <c r="H167" s="250">
        <v>50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225</v>
      </c>
      <c r="AU167" s="256" t="s">
        <v>104</v>
      </c>
      <c r="AV167" s="14" t="s">
        <v>104</v>
      </c>
      <c r="AW167" s="14" t="s">
        <v>33</v>
      </c>
      <c r="AX167" s="14" t="s">
        <v>79</v>
      </c>
      <c r="AY167" s="256" t="s">
        <v>214</v>
      </c>
    </row>
    <row r="168" s="2" customFormat="1" ht="21.75" customHeight="1">
      <c r="A168" s="41"/>
      <c r="B168" s="42"/>
      <c r="C168" s="216" t="s">
        <v>366</v>
      </c>
      <c r="D168" s="216" t="s">
        <v>216</v>
      </c>
      <c r="E168" s="217" t="s">
        <v>5048</v>
      </c>
      <c r="F168" s="218" t="s">
        <v>5049</v>
      </c>
      <c r="G168" s="219" t="s">
        <v>219</v>
      </c>
      <c r="H168" s="220">
        <v>50</v>
      </c>
      <c r="I168" s="221"/>
      <c r="J168" s="222">
        <f>ROUND(I168*H168,2)</f>
        <v>0</v>
      </c>
      <c r="K168" s="218" t="s">
        <v>220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0.23000000000000001</v>
      </c>
      <c r="R168" s="225">
        <f>Q168*H168</f>
        <v>11.5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221</v>
      </c>
      <c r="AT168" s="227" t="s">
        <v>216</v>
      </c>
      <c r="AU168" s="227" t="s">
        <v>104</v>
      </c>
      <c r="AY168" s="20" t="s">
        <v>214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79</v>
      </c>
      <c r="BK168" s="228">
        <f>ROUND(I168*H168,2)</f>
        <v>0</v>
      </c>
      <c r="BL168" s="20" t="s">
        <v>221</v>
      </c>
      <c r="BM168" s="227" t="s">
        <v>5050</v>
      </c>
    </row>
    <row r="169" s="2" customFormat="1">
      <c r="A169" s="41"/>
      <c r="B169" s="42"/>
      <c r="C169" s="43"/>
      <c r="D169" s="229" t="s">
        <v>223</v>
      </c>
      <c r="E169" s="43"/>
      <c r="F169" s="230" t="s">
        <v>5051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223</v>
      </c>
      <c r="AU169" s="20" t="s">
        <v>104</v>
      </c>
    </row>
    <row r="170" s="15" customFormat="1">
      <c r="A170" s="15"/>
      <c r="B170" s="257"/>
      <c r="C170" s="258"/>
      <c r="D170" s="236" t="s">
        <v>225</v>
      </c>
      <c r="E170" s="259" t="s">
        <v>19</v>
      </c>
      <c r="F170" s="260" t="s">
        <v>5037</v>
      </c>
      <c r="G170" s="258"/>
      <c r="H170" s="259" t="s">
        <v>19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225</v>
      </c>
      <c r="AU170" s="266" t="s">
        <v>104</v>
      </c>
      <c r="AV170" s="15" t="s">
        <v>79</v>
      </c>
      <c r="AW170" s="15" t="s">
        <v>33</v>
      </c>
      <c r="AX170" s="15" t="s">
        <v>72</v>
      </c>
      <c r="AY170" s="266" t="s">
        <v>214</v>
      </c>
    </row>
    <row r="171" s="13" customFormat="1">
      <c r="A171" s="13"/>
      <c r="B171" s="234"/>
      <c r="C171" s="235"/>
      <c r="D171" s="236" t="s">
        <v>225</v>
      </c>
      <c r="E171" s="237" t="s">
        <v>19</v>
      </c>
      <c r="F171" s="238" t="s">
        <v>5038</v>
      </c>
      <c r="G171" s="235"/>
      <c r="H171" s="239">
        <v>50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225</v>
      </c>
      <c r="AU171" s="245" t="s">
        <v>104</v>
      </c>
      <c r="AV171" s="13" t="s">
        <v>81</v>
      </c>
      <c r="AW171" s="13" t="s">
        <v>33</v>
      </c>
      <c r="AX171" s="13" t="s">
        <v>72</v>
      </c>
      <c r="AY171" s="245" t="s">
        <v>214</v>
      </c>
    </row>
    <row r="172" s="14" customFormat="1">
      <c r="A172" s="14"/>
      <c r="B172" s="246"/>
      <c r="C172" s="247"/>
      <c r="D172" s="236" t="s">
        <v>225</v>
      </c>
      <c r="E172" s="248" t="s">
        <v>19</v>
      </c>
      <c r="F172" s="249" t="s">
        <v>227</v>
      </c>
      <c r="G172" s="247"/>
      <c r="H172" s="250">
        <v>50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225</v>
      </c>
      <c r="AU172" s="256" t="s">
        <v>104</v>
      </c>
      <c r="AV172" s="14" t="s">
        <v>104</v>
      </c>
      <c r="AW172" s="14" t="s">
        <v>33</v>
      </c>
      <c r="AX172" s="14" t="s">
        <v>79</v>
      </c>
      <c r="AY172" s="256" t="s">
        <v>214</v>
      </c>
    </row>
    <row r="173" s="12" customFormat="1" ht="20.88" customHeight="1">
      <c r="A173" s="12"/>
      <c r="B173" s="200"/>
      <c r="C173" s="201"/>
      <c r="D173" s="202" t="s">
        <v>71</v>
      </c>
      <c r="E173" s="214" t="s">
        <v>5052</v>
      </c>
      <c r="F173" s="214" t="s">
        <v>5053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SUM(P174:P187)</f>
        <v>0</v>
      </c>
      <c r="Q173" s="208"/>
      <c r="R173" s="209">
        <f>SUM(R174:R187)</f>
        <v>24.366800000000001</v>
      </c>
      <c r="S173" s="208"/>
      <c r="T173" s="210">
        <f>SUM(T174:T187)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79</v>
      </c>
      <c r="AT173" s="212" t="s">
        <v>71</v>
      </c>
      <c r="AU173" s="212" t="s">
        <v>81</v>
      </c>
      <c r="AY173" s="211" t="s">
        <v>214</v>
      </c>
      <c r="BK173" s="213">
        <f>SUM(BK174:BK187)</f>
        <v>0</v>
      </c>
    </row>
    <row r="174" s="2" customFormat="1" ht="37.8" customHeight="1">
      <c r="A174" s="41"/>
      <c r="B174" s="42"/>
      <c r="C174" s="216" t="s">
        <v>373</v>
      </c>
      <c r="D174" s="216" t="s">
        <v>216</v>
      </c>
      <c r="E174" s="217" t="s">
        <v>5054</v>
      </c>
      <c r="F174" s="218" t="s">
        <v>5055</v>
      </c>
      <c r="G174" s="219" t="s">
        <v>219</v>
      </c>
      <c r="H174" s="220">
        <v>20</v>
      </c>
      <c r="I174" s="221"/>
      <c r="J174" s="222">
        <f>ROUND(I174*H174,2)</f>
        <v>0</v>
      </c>
      <c r="K174" s="218" t="s">
        <v>220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0.090620000000000006</v>
      </c>
      <c r="R174" s="225">
        <f>Q174*H174</f>
        <v>1.8124000000000002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221</v>
      </c>
      <c r="AT174" s="227" t="s">
        <v>216</v>
      </c>
      <c r="AU174" s="227" t="s">
        <v>104</v>
      </c>
      <c r="AY174" s="20" t="s">
        <v>214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79</v>
      </c>
      <c r="BK174" s="228">
        <f>ROUND(I174*H174,2)</f>
        <v>0</v>
      </c>
      <c r="BL174" s="20" t="s">
        <v>221</v>
      </c>
      <c r="BM174" s="227" t="s">
        <v>5056</v>
      </c>
    </row>
    <row r="175" s="2" customFormat="1">
      <c r="A175" s="41"/>
      <c r="B175" s="42"/>
      <c r="C175" s="43"/>
      <c r="D175" s="229" t="s">
        <v>223</v>
      </c>
      <c r="E175" s="43"/>
      <c r="F175" s="230" t="s">
        <v>5057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223</v>
      </c>
      <c r="AU175" s="20" t="s">
        <v>104</v>
      </c>
    </row>
    <row r="176" s="13" customFormat="1">
      <c r="A176" s="13"/>
      <c r="B176" s="234"/>
      <c r="C176" s="235"/>
      <c r="D176" s="236" t="s">
        <v>225</v>
      </c>
      <c r="E176" s="237" t="s">
        <v>19</v>
      </c>
      <c r="F176" s="238" t="s">
        <v>5058</v>
      </c>
      <c r="G176" s="235"/>
      <c r="H176" s="239">
        <v>20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225</v>
      </c>
      <c r="AU176" s="245" t="s">
        <v>104</v>
      </c>
      <c r="AV176" s="13" t="s">
        <v>81</v>
      </c>
      <c r="AW176" s="13" t="s">
        <v>33</v>
      </c>
      <c r="AX176" s="13" t="s">
        <v>72</v>
      </c>
      <c r="AY176" s="245" t="s">
        <v>214</v>
      </c>
    </row>
    <row r="177" s="14" customFormat="1">
      <c r="A177" s="14"/>
      <c r="B177" s="246"/>
      <c r="C177" s="247"/>
      <c r="D177" s="236" t="s">
        <v>225</v>
      </c>
      <c r="E177" s="248" t="s">
        <v>19</v>
      </c>
      <c r="F177" s="249" t="s">
        <v>227</v>
      </c>
      <c r="G177" s="247"/>
      <c r="H177" s="250">
        <v>20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225</v>
      </c>
      <c r="AU177" s="256" t="s">
        <v>104</v>
      </c>
      <c r="AV177" s="14" t="s">
        <v>104</v>
      </c>
      <c r="AW177" s="14" t="s">
        <v>33</v>
      </c>
      <c r="AX177" s="14" t="s">
        <v>79</v>
      </c>
      <c r="AY177" s="256" t="s">
        <v>214</v>
      </c>
    </row>
    <row r="178" s="2" customFormat="1" ht="16.5" customHeight="1">
      <c r="A178" s="41"/>
      <c r="B178" s="42"/>
      <c r="C178" s="278" t="s">
        <v>7</v>
      </c>
      <c r="D178" s="278" t="s">
        <v>300</v>
      </c>
      <c r="E178" s="279" t="s">
        <v>5059</v>
      </c>
      <c r="F178" s="280" t="s">
        <v>5060</v>
      </c>
      <c r="G178" s="281" t="s">
        <v>219</v>
      </c>
      <c r="H178" s="282">
        <v>20.600000000000001</v>
      </c>
      <c r="I178" s="283"/>
      <c r="J178" s="284">
        <f>ROUND(I178*H178,2)</f>
        <v>0</v>
      </c>
      <c r="K178" s="280" t="s">
        <v>220</v>
      </c>
      <c r="L178" s="285"/>
      <c r="M178" s="286" t="s">
        <v>19</v>
      </c>
      <c r="N178" s="287" t="s">
        <v>43</v>
      </c>
      <c r="O178" s="87"/>
      <c r="P178" s="225">
        <f>O178*H178</f>
        <v>0</v>
      </c>
      <c r="Q178" s="225">
        <v>0.17599999999999999</v>
      </c>
      <c r="R178" s="225">
        <f>Q178*H178</f>
        <v>3.6255999999999999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266</v>
      </c>
      <c r="AT178" s="227" t="s">
        <v>300</v>
      </c>
      <c r="AU178" s="227" t="s">
        <v>104</v>
      </c>
      <c r="AY178" s="20" t="s">
        <v>214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79</v>
      </c>
      <c r="BK178" s="228">
        <f>ROUND(I178*H178,2)</f>
        <v>0</v>
      </c>
      <c r="BL178" s="20" t="s">
        <v>221</v>
      </c>
      <c r="BM178" s="227" t="s">
        <v>5061</v>
      </c>
    </row>
    <row r="179" s="13" customFormat="1">
      <c r="A179" s="13"/>
      <c r="B179" s="234"/>
      <c r="C179" s="235"/>
      <c r="D179" s="236" t="s">
        <v>225</v>
      </c>
      <c r="E179" s="235"/>
      <c r="F179" s="238" t="s">
        <v>5062</v>
      </c>
      <c r="G179" s="235"/>
      <c r="H179" s="239">
        <v>20.600000000000001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225</v>
      </c>
      <c r="AU179" s="245" t="s">
        <v>104</v>
      </c>
      <c r="AV179" s="13" t="s">
        <v>81</v>
      </c>
      <c r="AW179" s="13" t="s">
        <v>4</v>
      </c>
      <c r="AX179" s="13" t="s">
        <v>79</v>
      </c>
      <c r="AY179" s="245" t="s">
        <v>214</v>
      </c>
    </row>
    <row r="180" s="2" customFormat="1" ht="21.75" customHeight="1">
      <c r="A180" s="41"/>
      <c r="B180" s="42"/>
      <c r="C180" s="216" t="s">
        <v>383</v>
      </c>
      <c r="D180" s="216" t="s">
        <v>216</v>
      </c>
      <c r="E180" s="217" t="s">
        <v>5043</v>
      </c>
      <c r="F180" s="218" t="s">
        <v>5044</v>
      </c>
      <c r="G180" s="219" t="s">
        <v>219</v>
      </c>
      <c r="H180" s="220">
        <v>20</v>
      </c>
      <c r="I180" s="221"/>
      <c r="J180" s="222">
        <f>ROUND(I180*H180,2)</f>
        <v>0</v>
      </c>
      <c r="K180" s="218" t="s">
        <v>220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0.71643999999999997</v>
      </c>
      <c r="R180" s="225">
        <f>Q180*H180</f>
        <v>14.328799999999999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221</v>
      </c>
      <c r="AT180" s="227" t="s">
        <v>216</v>
      </c>
      <c r="AU180" s="227" t="s">
        <v>104</v>
      </c>
      <c r="AY180" s="20" t="s">
        <v>214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79</v>
      </c>
      <c r="BK180" s="228">
        <f>ROUND(I180*H180,2)</f>
        <v>0</v>
      </c>
      <c r="BL180" s="20" t="s">
        <v>221</v>
      </c>
      <c r="BM180" s="227" t="s">
        <v>5063</v>
      </c>
    </row>
    <row r="181" s="2" customFormat="1">
      <c r="A181" s="41"/>
      <c r="B181" s="42"/>
      <c r="C181" s="43"/>
      <c r="D181" s="229" t="s">
        <v>223</v>
      </c>
      <c r="E181" s="43"/>
      <c r="F181" s="230" t="s">
        <v>5046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223</v>
      </c>
      <c r="AU181" s="20" t="s">
        <v>104</v>
      </c>
    </row>
    <row r="182" s="13" customFormat="1">
      <c r="A182" s="13"/>
      <c r="B182" s="234"/>
      <c r="C182" s="235"/>
      <c r="D182" s="236" t="s">
        <v>225</v>
      </c>
      <c r="E182" s="237" t="s">
        <v>19</v>
      </c>
      <c r="F182" s="238" t="s">
        <v>5058</v>
      </c>
      <c r="G182" s="235"/>
      <c r="H182" s="239">
        <v>20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225</v>
      </c>
      <c r="AU182" s="245" t="s">
        <v>104</v>
      </c>
      <c r="AV182" s="13" t="s">
        <v>81</v>
      </c>
      <c r="AW182" s="13" t="s">
        <v>33</v>
      </c>
      <c r="AX182" s="13" t="s">
        <v>72</v>
      </c>
      <c r="AY182" s="245" t="s">
        <v>214</v>
      </c>
    </row>
    <row r="183" s="14" customFormat="1">
      <c r="A183" s="14"/>
      <c r="B183" s="246"/>
      <c r="C183" s="247"/>
      <c r="D183" s="236" t="s">
        <v>225</v>
      </c>
      <c r="E183" s="248" t="s">
        <v>19</v>
      </c>
      <c r="F183" s="249" t="s">
        <v>227</v>
      </c>
      <c r="G183" s="247"/>
      <c r="H183" s="250">
        <v>20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225</v>
      </c>
      <c r="AU183" s="256" t="s">
        <v>104</v>
      </c>
      <c r="AV183" s="14" t="s">
        <v>104</v>
      </c>
      <c r="AW183" s="14" t="s">
        <v>33</v>
      </c>
      <c r="AX183" s="14" t="s">
        <v>79</v>
      </c>
      <c r="AY183" s="256" t="s">
        <v>214</v>
      </c>
    </row>
    <row r="184" s="2" customFormat="1" ht="21.75" customHeight="1">
      <c r="A184" s="41"/>
      <c r="B184" s="42"/>
      <c r="C184" s="216" t="s">
        <v>390</v>
      </c>
      <c r="D184" s="216" t="s">
        <v>216</v>
      </c>
      <c r="E184" s="217" t="s">
        <v>5048</v>
      </c>
      <c r="F184" s="218" t="s">
        <v>5049</v>
      </c>
      <c r="G184" s="219" t="s">
        <v>219</v>
      </c>
      <c r="H184" s="220">
        <v>20</v>
      </c>
      <c r="I184" s="221"/>
      <c r="J184" s="222">
        <f>ROUND(I184*H184,2)</f>
        <v>0</v>
      </c>
      <c r="K184" s="218" t="s">
        <v>220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0.23000000000000001</v>
      </c>
      <c r="R184" s="225">
        <f>Q184*H184</f>
        <v>4.6000000000000005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221</v>
      </c>
      <c r="AT184" s="227" t="s">
        <v>216</v>
      </c>
      <c r="AU184" s="227" t="s">
        <v>104</v>
      </c>
      <c r="AY184" s="20" t="s">
        <v>214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79</v>
      </c>
      <c r="BK184" s="228">
        <f>ROUND(I184*H184,2)</f>
        <v>0</v>
      </c>
      <c r="BL184" s="20" t="s">
        <v>221</v>
      </c>
      <c r="BM184" s="227" t="s">
        <v>5064</v>
      </c>
    </row>
    <row r="185" s="2" customFormat="1">
      <c r="A185" s="41"/>
      <c r="B185" s="42"/>
      <c r="C185" s="43"/>
      <c r="D185" s="229" t="s">
        <v>223</v>
      </c>
      <c r="E185" s="43"/>
      <c r="F185" s="230" t="s">
        <v>5051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223</v>
      </c>
      <c r="AU185" s="20" t="s">
        <v>104</v>
      </c>
    </row>
    <row r="186" s="13" customFormat="1">
      <c r="A186" s="13"/>
      <c r="B186" s="234"/>
      <c r="C186" s="235"/>
      <c r="D186" s="236" t="s">
        <v>225</v>
      </c>
      <c r="E186" s="237" t="s">
        <v>19</v>
      </c>
      <c r="F186" s="238" t="s">
        <v>5058</v>
      </c>
      <c r="G186" s="235"/>
      <c r="H186" s="239">
        <v>20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225</v>
      </c>
      <c r="AU186" s="245" t="s">
        <v>104</v>
      </c>
      <c r="AV186" s="13" t="s">
        <v>81</v>
      </c>
      <c r="AW186" s="13" t="s">
        <v>33</v>
      </c>
      <c r="AX186" s="13" t="s">
        <v>72</v>
      </c>
      <c r="AY186" s="245" t="s">
        <v>214</v>
      </c>
    </row>
    <row r="187" s="14" customFormat="1">
      <c r="A187" s="14"/>
      <c r="B187" s="246"/>
      <c r="C187" s="247"/>
      <c r="D187" s="236" t="s">
        <v>225</v>
      </c>
      <c r="E187" s="248" t="s">
        <v>19</v>
      </c>
      <c r="F187" s="249" t="s">
        <v>227</v>
      </c>
      <c r="G187" s="247"/>
      <c r="H187" s="250">
        <v>20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225</v>
      </c>
      <c r="AU187" s="256" t="s">
        <v>104</v>
      </c>
      <c r="AV187" s="14" t="s">
        <v>104</v>
      </c>
      <c r="AW187" s="14" t="s">
        <v>33</v>
      </c>
      <c r="AX187" s="14" t="s">
        <v>79</v>
      </c>
      <c r="AY187" s="256" t="s">
        <v>214</v>
      </c>
    </row>
    <row r="188" s="12" customFormat="1" ht="20.88" customHeight="1">
      <c r="A188" s="12"/>
      <c r="B188" s="200"/>
      <c r="C188" s="201"/>
      <c r="D188" s="202" t="s">
        <v>71</v>
      </c>
      <c r="E188" s="214" t="s">
        <v>5065</v>
      </c>
      <c r="F188" s="214" t="s">
        <v>5066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SUM(P189:P202)</f>
        <v>0</v>
      </c>
      <c r="Q188" s="208"/>
      <c r="R188" s="209">
        <f>SUM(R189:R202)</f>
        <v>13.800000000000001</v>
      </c>
      <c r="S188" s="208"/>
      <c r="T188" s="210">
        <f>SUM(T189:T202)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79</v>
      </c>
      <c r="AT188" s="212" t="s">
        <v>71</v>
      </c>
      <c r="AU188" s="212" t="s">
        <v>81</v>
      </c>
      <c r="AY188" s="211" t="s">
        <v>214</v>
      </c>
      <c r="BK188" s="213">
        <f>SUM(BK189:BK202)</f>
        <v>0</v>
      </c>
    </row>
    <row r="189" s="2" customFormat="1" ht="24.15" customHeight="1">
      <c r="A189" s="41"/>
      <c r="B189" s="42"/>
      <c r="C189" s="216" t="s">
        <v>399</v>
      </c>
      <c r="D189" s="216" t="s">
        <v>216</v>
      </c>
      <c r="E189" s="217" t="s">
        <v>5067</v>
      </c>
      <c r="F189" s="218" t="s">
        <v>5068</v>
      </c>
      <c r="G189" s="219" t="s">
        <v>219</v>
      </c>
      <c r="H189" s="220">
        <v>15</v>
      </c>
      <c r="I189" s="221"/>
      <c r="J189" s="222">
        <f>ROUND(I189*H189,2)</f>
        <v>0</v>
      </c>
      <c r="K189" s="218" t="s">
        <v>220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221</v>
      </c>
      <c r="AT189" s="227" t="s">
        <v>216</v>
      </c>
      <c r="AU189" s="227" t="s">
        <v>104</v>
      </c>
      <c r="AY189" s="20" t="s">
        <v>214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79</v>
      </c>
      <c r="BK189" s="228">
        <f>ROUND(I189*H189,2)</f>
        <v>0</v>
      </c>
      <c r="BL189" s="20" t="s">
        <v>221</v>
      </c>
      <c r="BM189" s="227" t="s">
        <v>5069</v>
      </c>
    </row>
    <row r="190" s="2" customFormat="1">
      <c r="A190" s="41"/>
      <c r="B190" s="42"/>
      <c r="C190" s="43"/>
      <c r="D190" s="229" t="s">
        <v>223</v>
      </c>
      <c r="E190" s="43"/>
      <c r="F190" s="230" t="s">
        <v>5070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223</v>
      </c>
      <c r="AU190" s="20" t="s">
        <v>104</v>
      </c>
    </row>
    <row r="191" s="13" customFormat="1">
      <c r="A191" s="13"/>
      <c r="B191" s="234"/>
      <c r="C191" s="235"/>
      <c r="D191" s="236" t="s">
        <v>225</v>
      </c>
      <c r="E191" s="237" t="s">
        <v>19</v>
      </c>
      <c r="F191" s="238" t="s">
        <v>5071</v>
      </c>
      <c r="G191" s="235"/>
      <c r="H191" s="239">
        <v>15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225</v>
      </c>
      <c r="AU191" s="245" t="s">
        <v>104</v>
      </c>
      <c r="AV191" s="13" t="s">
        <v>81</v>
      </c>
      <c r="AW191" s="13" t="s">
        <v>33</v>
      </c>
      <c r="AX191" s="13" t="s">
        <v>72</v>
      </c>
      <c r="AY191" s="245" t="s">
        <v>214</v>
      </c>
    </row>
    <row r="192" s="14" customFormat="1">
      <c r="A192" s="14"/>
      <c r="B192" s="246"/>
      <c r="C192" s="247"/>
      <c r="D192" s="236" t="s">
        <v>225</v>
      </c>
      <c r="E192" s="248" t="s">
        <v>19</v>
      </c>
      <c r="F192" s="249" t="s">
        <v>227</v>
      </c>
      <c r="G192" s="247"/>
      <c r="H192" s="250">
        <v>15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225</v>
      </c>
      <c r="AU192" s="256" t="s">
        <v>104</v>
      </c>
      <c r="AV192" s="14" t="s">
        <v>104</v>
      </c>
      <c r="AW192" s="14" t="s">
        <v>33</v>
      </c>
      <c r="AX192" s="14" t="s">
        <v>79</v>
      </c>
      <c r="AY192" s="256" t="s">
        <v>214</v>
      </c>
    </row>
    <row r="193" s="2" customFormat="1" ht="16.5" customHeight="1">
      <c r="A193" s="41"/>
      <c r="B193" s="42"/>
      <c r="C193" s="216" t="s">
        <v>406</v>
      </c>
      <c r="D193" s="216" t="s">
        <v>216</v>
      </c>
      <c r="E193" s="217" t="s">
        <v>5072</v>
      </c>
      <c r="F193" s="218" t="s">
        <v>5073</v>
      </c>
      <c r="G193" s="219" t="s">
        <v>219</v>
      </c>
      <c r="H193" s="220">
        <v>15</v>
      </c>
      <c r="I193" s="221"/>
      <c r="J193" s="222">
        <f>ROUND(I193*H193,2)</f>
        <v>0</v>
      </c>
      <c r="K193" s="218" t="s">
        <v>220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221</v>
      </c>
      <c r="AT193" s="227" t="s">
        <v>216</v>
      </c>
      <c r="AU193" s="227" t="s">
        <v>104</v>
      </c>
      <c r="AY193" s="20" t="s">
        <v>214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79</v>
      </c>
      <c r="BK193" s="228">
        <f>ROUND(I193*H193,2)</f>
        <v>0</v>
      </c>
      <c r="BL193" s="20" t="s">
        <v>221</v>
      </c>
      <c r="BM193" s="227" t="s">
        <v>5074</v>
      </c>
    </row>
    <row r="194" s="2" customFormat="1">
      <c r="A194" s="41"/>
      <c r="B194" s="42"/>
      <c r="C194" s="43"/>
      <c r="D194" s="229" t="s">
        <v>223</v>
      </c>
      <c r="E194" s="43"/>
      <c r="F194" s="230" t="s">
        <v>5075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223</v>
      </c>
      <c r="AU194" s="20" t="s">
        <v>104</v>
      </c>
    </row>
    <row r="195" s="2" customFormat="1" ht="24.15" customHeight="1">
      <c r="A195" s="41"/>
      <c r="B195" s="42"/>
      <c r="C195" s="216" t="s">
        <v>411</v>
      </c>
      <c r="D195" s="216" t="s">
        <v>216</v>
      </c>
      <c r="E195" s="217" t="s">
        <v>5076</v>
      </c>
      <c r="F195" s="218" t="s">
        <v>5077</v>
      </c>
      <c r="G195" s="219" t="s">
        <v>219</v>
      </c>
      <c r="H195" s="220">
        <v>15</v>
      </c>
      <c r="I195" s="221"/>
      <c r="J195" s="222">
        <f>ROUND(I195*H195,2)</f>
        <v>0</v>
      </c>
      <c r="K195" s="218" t="s">
        <v>220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221</v>
      </c>
      <c r="AT195" s="227" t="s">
        <v>216</v>
      </c>
      <c r="AU195" s="227" t="s">
        <v>104</v>
      </c>
      <c r="AY195" s="20" t="s">
        <v>214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79</v>
      </c>
      <c r="BK195" s="228">
        <f>ROUND(I195*H195,2)</f>
        <v>0</v>
      </c>
      <c r="BL195" s="20" t="s">
        <v>221</v>
      </c>
      <c r="BM195" s="227" t="s">
        <v>5078</v>
      </c>
    </row>
    <row r="196" s="2" customFormat="1">
      <c r="A196" s="41"/>
      <c r="B196" s="42"/>
      <c r="C196" s="43"/>
      <c r="D196" s="229" t="s">
        <v>223</v>
      </c>
      <c r="E196" s="43"/>
      <c r="F196" s="230" t="s">
        <v>5079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223</v>
      </c>
      <c r="AU196" s="20" t="s">
        <v>104</v>
      </c>
    </row>
    <row r="197" s="2" customFormat="1" ht="16.5" customHeight="1">
      <c r="A197" s="41"/>
      <c r="B197" s="42"/>
      <c r="C197" s="216" t="s">
        <v>420</v>
      </c>
      <c r="D197" s="216" t="s">
        <v>216</v>
      </c>
      <c r="E197" s="217" t="s">
        <v>5080</v>
      </c>
      <c r="F197" s="218" t="s">
        <v>5081</v>
      </c>
      <c r="G197" s="219" t="s">
        <v>219</v>
      </c>
      <c r="H197" s="220">
        <v>15</v>
      </c>
      <c r="I197" s="221"/>
      <c r="J197" s="222">
        <f>ROUND(I197*H197,2)</f>
        <v>0</v>
      </c>
      <c r="K197" s="218" t="s">
        <v>220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221</v>
      </c>
      <c r="AT197" s="227" t="s">
        <v>216</v>
      </c>
      <c r="AU197" s="227" t="s">
        <v>104</v>
      </c>
      <c r="AY197" s="20" t="s">
        <v>214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79</v>
      </c>
      <c r="BK197" s="228">
        <f>ROUND(I197*H197,2)</f>
        <v>0</v>
      </c>
      <c r="BL197" s="20" t="s">
        <v>221</v>
      </c>
      <c r="BM197" s="227" t="s">
        <v>5082</v>
      </c>
    </row>
    <row r="198" s="2" customFormat="1">
      <c r="A198" s="41"/>
      <c r="B198" s="42"/>
      <c r="C198" s="43"/>
      <c r="D198" s="229" t="s">
        <v>223</v>
      </c>
      <c r="E198" s="43"/>
      <c r="F198" s="230" t="s">
        <v>5083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223</v>
      </c>
      <c r="AU198" s="20" t="s">
        <v>104</v>
      </c>
    </row>
    <row r="199" s="2" customFormat="1" ht="16.5" customHeight="1">
      <c r="A199" s="41"/>
      <c r="B199" s="42"/>
      <c r="C199" s="216" t="s">
        <v>431</v>
      </c>
      <c r="D199" s="216" t="s">
        <v>216</v>
      </c>
      <c r="E199" s="217" t="s">
        <v>5084</v>
      </c>
      <c r="F199" s="218" t="s">
        <v>5085</v>
      </c>
      <c r="G199" s="219" t="s">
        <v>219</v>
      </c>
      <c r="H199" s="220">
        <v>15</v>
      </c>
      <c r="I199" s="221"/>
      <c r="J199" s="222">
        <f>ROUND(I199*H199,2)</f>
        <v>0</v>
      </c>
      <c r="K199" s="218" t="s">
        <v>220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0.46000000000000002</v>
      </c>
      <c r="R199" s="225">
        <f>Q199*H199</f>
        <v>6.9000000000000004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221</v>
      </c>
      <c r="AT199" s="227" t="s">
        <v>216</v>
      </c>
      <c r="AU199" s="227" t="s">
        <v>104</v>
      </c>
      <c r="AY199" s="20" t="s">
        <v>214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79</v>
      </c>
      <c r="BK199" s="228">
        <f>ROUND(I199*H199,2)</f>
        <v>0</v>
      </c>
      <c r="BL199" s="20" t="s">
        <v>221</v>
      </c>
      <c r="BM199" s="227" t="s">
        <v>5086</v>
      </c>
    </row>
    <row r="200" s="2" customFormat="1">
      <c r="A200" s="41"/>
      <c r="B200" s="42"/>
      <c r="C200" s="43"/>
      <c r="D200" s="229" t="s">
        <v>223</v>
      </c>
      <c r="E200" s="43"/>
      <c r="F200" s="230" t="s">
        <v>5087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223</v>
      </c>
      <c r="AU200" s="20" t="s">
        <v>104</v>
      </c>
    </row>
    <row r="201" s="2" customFormat="1" ht="16.5" customHeight="1">
      <c r="A201" s="41"/>
      <c r="B201" s="42"/>
      <c r="C201" s="216" t="s">
        <v>436</v>
      </c>
      <c r="D201" s="216" t="s">
        <v>216</v>
      </c>
      <c r="E201" s="217" t="s">
        <v>5084</v>
      </c>
      <c r="F201" s="218" t="s">
        <v>5085</v>
      </c>
      <c r="G201" s="219" t="s">
        <v>219</v>
      </c>
      <c r="H201" s="220">
        <v>15</v>
      </c>
      <c r="I201" s="221"/>
      <c r="J201" s="222">
        <f>ROUND(I201*H201,2)</f>
        <v>0</v>
      </c>
      <c r="K201" s="218" t="s">
        <v>220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0.46000000000000002</v>
      </c>
      <c r="R201" s="225">
        <f>Q201*H201</f>
        <v>6.9000000000000004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221</v>
      </c>
      <c r="AT201" s="227" t="s">
        <v>216</v>
      </c>
      <c r="AU201" s="227" t="s">
        <v>104</v>
      </c>
      <c r="AY201" s="20" t="s">
        <v>214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79</v>
      </c>
      <c r="BK201" s="228">
        <f>ROUND(I201*H201,2)</f>
        <v>0</v>
      </c>
      <c r="BL201" s="20" t="s">
        <v>221</v>
      </c>
      <c r="BM201" s="227" t="s">
        <v>5088</v>
      </c>
    </row>
    <row r="202" s="2" customFormat="1">
      <c r="A202" s="41"/>
      <c r="B202" s="42"/>
      <c r="C202" s="43"/>
      <c r="D202" s="229" t="s">
        <v>223</v>
      </c>
      <c r="E202" s="43"/>
      <c r="F202" s="230" t="s">
        <v>5087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223</v>
      </c>
      <c r="AU202" s="20" t="s">
        <v>104</v>
      </c>
    </row>
    <row r="203" s="12" customFormat="1" ht="22.8" customHeight="1">
      <c r="A203" s="12"/>
      <c r="B203" s="200"/>
      <c r="C203" s="201"/>
      <c r="D203" s="202" t="s">
        <v>71</v>
      </c>
      <c r="E203" s="214" t="s">
        <v>828</v>
      </c>
      <c r="F203" s="214" t="s">
        <v>5089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SUM(P204:P231)</f>
        <v>0</v>
      </c>
      <c r="Q203" s="208"/>
      <c r="R203" s="209">
        <f>SUM(R204:R231)</f>
        <v>14.5942302</v>
      </c>
      <c r="S203" s="208"/>
      <c r="T203" s="210">
        <f>SUM(T204:T231)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79</v>
      </c>
      <c r="AT203" s="212" t="s">
        <v>71</v>
      </c>
      <c r="AU203" s="212" t="s">
        <v>79</v>
      </c>
      <c r="AY203" s="211" t="s">
        <v>214</v>
      </c>
      <c r="BK203" s="213">
        <f>SUM(BK204:BK231)</f>
        <v>0</v>
      </c>
    </row>
    <row r="204" s="2" customFormat="1" ht="24.15" customHeight="1">
      <c r="A204" s="41"/>
      <c r="B204" s="42"/>
      <c r="C204" s="216" t="s">
        <v>443</v>
      </c>
      <c r="D204" s="216" t="s">
        <v>216</v>
      </c>
      <c r="E204" s="217" t="s">
        <v>5090</v>
      </c>
      <c r="F204" s="218" t="s">
        <v>5091</v>
      </c>
      <c r="G204" s="219" t="s">
        <v>274</v>
      </c>
      <c r="H204" s="220">
        <v>30</v>
      </c>
      <c r="I204" s="221"/>
      <c r="J204" s="222">
        <f>ROUND(I204*H204,2)</f>
        <v>0</v>
      </c>
      <c r="K204" s="218" t="s">
        <v>220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0.10095</v>
      </c>
      <c r="R204" s="225">
        <f>Q204*H204</f>
        <v>3.0284999999999997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221</v>
      </c>
      <c r="AT204" s="227" t="s">
        <v>216</v>
      </c>
      <c r="AU204" s="227" t="s">
        <v>81</v>
      </c>
      <c r="AY204" s="20" t="s">
        <v>214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79</v>
      </c>
      <c r="BK204" s="228">
        <f>ROUND(I204*H204,2)</f>
        <v>0</v>
      </c>
      <c r="BL204" s="20" t="s">
        <v>221</v>
      </c>
      <c r="BM204" s="227" t="s">
        <v>5092</v>
      </c>
    </row>
    <row r="205" s="2" customFormat="1">
      <c r="A205" s="41"/>
      <c r="B205" s="42"/>
      <c r="C205" s="43"/>
      <c r="D205" s="229" t="s">
        <v>223</v>
      </c>
      <c r="E205" s="43"/>
      <c r="F205" s="230" t="s">
        <v>5093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223</v>
      </c>
      <c r="AU205" s="20" t="s">
        <v>81</v>
      </c>
    </row>
    <row r="206" s="13" customFormat="1">
      <c r="A206" s="13"/>
      <c r="B206" s="234"/>
      <c r="C206" s="235"/>
      <c r="D206" s="236" t="s">
        <v>225</v>
      </c>
      <c r="E206" s="237" t="s">
        <v>19</v>
      </c>
      <c r="F206" s="238" t="s">
        <v>5094</v>
      </c>
      <c r="G206" s="235"/>
      <c r="H206" s="239">
        <v>30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225</v>
      </c>
      <c r="AU206" s="245" t="s">
        <v>81</v>
      </c>
      <c r="AV206" s="13" t="s">
        <v>81</v>
      </c>
      <c r="AW206" s="13" t="s">
        <v>33</v>
      </c>
      <c r="AX206" s="13" t="s">
        <v>72</v>
      </c>
      <c r="AY206" s="245" t="s">
        <v>214</v>
      </c>
    </row>
    <row r="207" s="14" customFormat="1">
      <c r="A207" s="14"/>
      <c r="B207" s="246"/>
      <c r="C207" s="247"/>
      <c r="D207" s="236" t="s">
        <v>225</v>
      </c>
      <c r="E207" s="248" t="s">
        <v>19</v>
      </c>
      <c r="F207" s="249" t="s">
        <v>227</v>
      </c>
      <c r="G207" s="247"/>
      <c r="H207" s="250">
        <v>30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225</v>
      </c>
      <c r="AU207" s="256" t="s">
        <v>81</v>
      </c>
      <c r="AV207" s="14" t="s">
        <v>104</v>
      </c>
      <c r="AW207" s="14" t="s">
        <v>33</v>
      </c>
      <c r="AX207" s="14" t="s">
        <v>79</v>
      </c>
      <c r="AY207" s="256" t="s">
        <v>214</v>
      </c>
    </row>
    <row r="208" s="2" customFormat="1" ht="16.5" customHeight="1">
      <c r="A208" s="41"/>
      <c r="B208" s="42"/>
      <c r="C208" s="278" t="s">
        <v>452</v>
      </c>
      <c r="D208" s="278" t="s">
        <v>300</v>
      </c>
      <c r="E208" s="279" t="s">
        <v>5095</v>
      </c>
      <c r="F208" s="280" t="s">
        <v>5096</v>
      </c>
      <c r="G208" s="281" t="s">
        <v>274</v>
      </c>
      <c r="H208" s="282">
        <v>30.600000000000001</v>
      </c>
      <c r="I208" s="283"/>
      <c r="J208" s="284">
        <f>ROUND(I208*H208,2)</f>
        <v>0</v>
      </c>
      <c r="K208" s="280" t="s">
        <v>220</v>
      </c>
      <c r="L208" s="285"/>
      <c r="M208" s="286" t="s">
        <v>19</v>
      </c>
      <c r="N208" s="287" t="s">
        <v>43</v>
      </c>
      <c r="O208" s="87"/>
      <c r="P208" s="225">
        <f>O208*H208</f>
        <v>0</v>
      </c>
      <c r="Q208" s="225">
        <v>0.028000000000000001</v>
      </c>
      <c r="R208" s="225">
        <f>Q208*H208</f>
        <v>0.85680000000000001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266</v>
      </c>
      <c r="AT208" s="227" t="s">
        <v>300</v>
      </c>
      <c r="AU208" s="227" t="s">
        <v>81</v>
      </c>
      <c r="AY208" s="20" t="s">
        <v>214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79</v>
      </c>
      <c r="BK208" s="228">
        <f>ROUND(I208*H208,2)</f>
        <v>0</v>
      </c>
      <c r="BL208" s="20" t="s">
        <v>221</v>
      </c>
      <c r="BM208" s="227" t="s">
        <v>5097</v>
      </c>
    </row>
    <row r="209" s="13" customFormat="1">
      <c r="A209" s="13"/>
      <c r="B209" s="234"/>
      <c r="C209" s="235"/>
      <c r="D209" s="236" t="s">
        <v>225</v>
      </c>
      <c r="E209" s="235"/>
      <c r="F209" s="238" t="s">
        <v>5098</v>
      </c>
      <c r="G209" s="235"/>
      <c r="H209" s="239">
        <v>30.600000000000001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225</v>
      </c>
      <c r="AU209" s="245" t="s">
        <v>81</v>
      </c>
      <c r="AV209" s="13" t="s">
        <v>81</v>
      </c>
      <c r="AW209" s="13" t="s">
        <v>4</v>
      </c>
      <c r="AX209" s="13" t="s">
        <v>79</v>
      </c>
      <c r="AY209" s="245" t="s">
        <v>214</v>
      </c>
    </row>
    <row r="210" s="2" customFormat="1" ht="24.15" customHeight="1">
      <c r="A210" s="41"/>
      <c r="B210" s="42"/>
      <c r="C210" s="216" t="s">
        <v>461</v>
      </c>
      <c r="D210" s="216" t="s">
        <v>216</v>
      </c>
      <c r="E210" s="217" t="s">
        <v>5099</v>
      </c>
      <c r="F210" s="218" t="s">
        <v>5100</v>
      </c>
      <c r="G210" s="219" t="s">
        <v>274</v>
      </c>
      <c r="H210" s="220">
        <v>47</v>
      </c>
      <c r="I210" s="221"/>
      <c r="J210" s="222">
        <f>ROUND(I210*H210,2)</f>
        <v>0</v>
      </c>
      <c r="K210" s="218" t="s">
        <v>220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0.15540000000000001</v>
      </c>
      <c r="R210" s="225">
        <f>Q210*H210</f>
        <v>7.3038000000000007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221</v>
      </c>
      <c r="AT210" s="227" t="s">
        <v>216</v>
      </c>
      <c r="AU210" s="227" t="s">
        <v>81</v>
      </c>
      <c r="AY210" s="20" t="s">
        <v>214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79</v>
      </c>
      <c r="BK210" s="228">
        <f>ROUND(I210*H210,2)</f>
        <v>0</v>
      </c>
      <c r="BL210" s="20" t="s">
        <v>221</v>
      </c>
      <c r="BM210" s="227" t="s">
        <v>5101</v>
      </c>
    </row>
    <row r="211" s="2" customFormat="1">
      <c r="A211" s="41"/>
      <c r="B211" s="42"/>
      <c r="C211" s="43"/>
      <c r="D211" s="229" t="s">
        <v>223</v>
      </c>
      <c r="E211" s="43"/>
      <c r="F211" s="230" t="s">
        <v>5102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223</v>
      </c>
      <c r="AU211" s="20" t="s">
        <v>81</v>
      </c>
    </row>
    <row r="212" s="13" customFormat="1">
      <c r="A212" s="13"/>
      <c r="B212" s="234"/>
      <c r="C212" s="235"/>
      <c r="D212" s="236" t="s">
        <v>225</v>
      </c>
      <c r="E212" s="237" t="s">
        <v>19</v>
      </c>
      <c r="F212" s="238" t="s">
        <v>5103</v>
      </c>
      <c r="G212" s="235"/>
      <c r="H212" s="239">
        <v>30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225</v>
      </c>
      <c r="AU212" s="245" t="s">
        <v>81</v>
      </c>
      <c r="AV212" s="13" t="s">
        <v>81</v>
      </c>
      <c r="AW212" s="13" t="s">
        <v>33</v>
      </c>
      <c r="AX212" s="13" t="s">
        <v>72</v>
      </c>
      <c r="AY212" s="245" t="s">
        <v>214</v>
      </c>
    </row>
    <row r="213" s="13" customFormat="1">
      <c r="A213" s="13"/>
      <c r="B213" s="234"/>
      <c r="C213" s="235"/>
      <c r="D213" s="236" t="s">
        <v>225</v>
      </c>
      <c r="E213" s="237" t="s">
        <v>19</v>
      </c>
      <c r="F213" s="238" t="s">
        <v>5104</v>
      </c>
      <c r="G213" s="235"/>
      <c r="H213" s="239">
        <v>10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225</v>
      </c>
      <c r="AU213" s="245" t="s">
        <v>81</v>
      </c>
      <c r="AV213" s="13" t="s">
        <v>81</v>
      </c>
      <c r="AW213" s="13" t="s">
        <v>33</v>
      </c>
      <c r="AX213" s="13" t="s">
        <v>72</v>
      </c>
      <c r="AY213" s="245" t="s">
        <v>214</v>
      </c>
    </row>
    <row r="214" s="13" customFormat="1">
      <c r="A214" s="13"/>
      <c r="B214" s="234"/>
      <c r="C214" s="235"/>
      <c r="D214" s="236" t="s">
        <v>225</v>
      </c>
      <c r="E214" s="237" t="s">
        <v>19</v>
      </c>
      <c r="F214" s="238" t="s">
        <v>5105</v>
      </c>
      <c r="G214" s="235"/>
      <c r="H214" s="239">
        <v>3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225</v>
      </c>
      <c r="AU214" s="245" t="s">
        <v>81</v>
      </c>
      <c r="AV214" s="13" t="s">
        <v>81</v>
      </c>
      <c r="AW214" s="13" t="s">
        <v>33</v>
      </c>
      <c r="AX214" s="13" t="s">
        <v>72</v>
      </c>
      <c r="AY214" s="245" t="s">
        <v>214</v>
      </c>
    </row>
    <row r="215" s="13" customFormat="1">
      <c r="A215" s="13"/>
      <c r="B215" s="234"/>
      <c r="C215" s="235"/>
      <c r="D215" s="236" t="s">
        <v>225</v>
      </c>
      <c r="E215" s="237" t="s">
        <v>19</v>
      </c>
      <c r="F215" s="238" t="s">
        <v>5106</v>
      </c>
      <c r="G215" s="235"/>
      <c r="H215" s="239">
        <v>4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225</v>
      </c>
      <c r="AU215" s="245" t="s">
        <v>81</v>
      </c>
      <c r="AV215" s="13" t="s">
        <v>81</v>
      </c>
      <c r="AW215" s="13" t="s">
        <v>33</v>
      </c>
      <c r="AX215" s="13" t="s">
        <v>72</v>
      </c>
      <c r="AY215" s="245" t="s">
        <v>214</v>
      </c>
    </row>
    <row r="216" s="14" customFormat="1">
      <c r="A216" s="14"/>
      <c r="B216" s="246"/>
      <c r="C216" s="247"/>
      <c r="D216" s="236" t="s">
        <v>225</v>
      </c>
      <c r="E216" s="248" t="s">
        <v>19</v>
      </c>
      <c r="F216" s="249" t="s">
        <v>227</v>
      </c>
      <c r="G216" s="247"/>
      <c r="H216" s="250">
        <v>47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225</v>
      </c>
      <c r="AU216" s="256" t="s">
        <v>81</v>
      </c>
      <c r="AV216" s="14" t="s">
        <v>104</v>
      </c>
      <c r="AW216" s="14" t="s">
        <v>33</v>
      </c>
      <c r="AX216" s="14" t="s">
        <v>79</v>
      </c>
      <c r="AY216" s="256" t="s">
        <v>214</v>
      </c>
    </row>
    <row r="217" s="2" customFormat="1" ht="16.5" customHeight="1">
      <c r="A217" s="41"/>
      <c r="B217" s="42"/>
      <c r="C217" s="278" t="s">
        <v>468</v>
      </c>
      <c r="D217" s="278" t="s">
        <v>300</v>
      </c>
      <c r="E217" s="279" t="s">
        <v>5107</v>
      </c>
      <c r="F217" s="280" t="s">
        <v>5108</v>
      </c>
      <c r="G217" s="281" t="s">
        <v>274</v>
      </c>
      <c r="H217" s="282">
        <v>30.600000000000001</v>
      </c>
      <c r="I217" s="283"/>
      <c r="J217" s="284">
        <f>ROUND(I217*H217,2)</f>
        <v>0</v>
      </c>
      <c r="K217" s="280" t="s">
        <v>220</v>
      </c>
      <c r="L217" s="285"/>
      <c r="M217" s="286" t="s">
        <v>19</v>
      </c>
      <c r="N217" s="287" t="s">
        <v>43</v>
      </c>
      <c r="O217" s="87"/>
      <c r="P217" s="225">
        <f>O217*H217</f>
        <v>0</v>
      </c>
      <c r="Q217" s="225">
        <v>0.080000000000000002</v>
      </c>
      <c r="R217" s="225">
        <f>Q217*H217</f>
        <v>2.448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266</v>
      </c>
      <c r="AT217" s="227" t="s">
        <v>300</v>
      </c>
      <c r="AU217" s="227" t="s">
        <v>81</v>
      </c>
      <c r="AY217" s="20" t="s">
        <v>214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79</v>
      </c>
      <c r="BK217" s="228">
        <f>ROUND(I217*H217,2)</f>
        <v>0</v>
      </c>
      <c r="BL217" s="20" t="s">
        <v>221</v>
      </c>
      <c r="BM217" s="227" t="s">
        <v>5109</v>
      </c>
    </row>
    <row r="218" s="13" customFormat="1">
      <c r="A218" s="13"/>
      <c r="B218" s="234"/>
      <c r="C218" s="235"/>
      <c r="D218" s="236" t="s">
        <v>225</v>
      </c>
      <c r="E218" s="235"/>
      <c r="F218" s="238" t="s">
        <v>5098</v>
      </c>
      <c r="G218" s="235"/>
      <c r="H218" s="239">
        <v>30.600000000000001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225</v>
      </c>
      <c r="AU218" s="245" t="s">
        <v>81</v>
      </c>
      <c r="AV218" s="13" t="s">
        <v>81</v>
      </c>
      <c r="AW218" s="13" t="s">
        <v>4</v>
      </c>
      <c r="AX218" s="13" t="s">
        <v>79</v>
      </c>
      <c r="AY218" s="245" t="s">
        <v>214</v>
      </c>
    </row>
    <row r="219" s="2" customFormat="1" ht="16.5" customHeight="1">
      <c r="A219" s="41"/>
      <c r="B219" s="42"/>
      <c r="C219" s="278" t="s">
        <v>475</v>
      </c>
      <c r="D219" s="278" t="s">
        <v>300</v>
      </c>
      <c r="E219" s="279" t="s">
        <v>5110</v>
      </c>
      <c r="F219" s="280" t="s">
        <v>5111</v>
      </c>
      <c r="G219" s="281" t="s">
        <v>274</v>
      </c>
      <c r="H219" s="282">
        <v>10.199999999999999</v>
      </c>
      <c r="I219" s="283"/>
      <c r="J219" s="284">
        <f>ROUND(I219*H219,2)</f>
        <v>0</v>
      </c>
      <c r="K219" s="280" t="s">
        <v>220</v>
      </c>
      <c r="L219" s="285"/>
      <c r="M219" s="286" t="s">
        <v>19</v>
      </c>
      <c r="N219" s="287" t="s">
        <v>43</v>
      </c>
      <c r="O219" s="87"/>
      <c r="P219" s="225">
        <f>O219*H219</f>
        <v>0</v>
      </c>
      <c r="Q219" s="225">
        <v>0.048300000000000003</v>
      </c>
      <c r="R219" s="225">
        <f>Q219*H219</f>
        <v>0.49265999999999999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266</v>
      </c>
      <c r="AT219" s="227" t="s">
        <v>300</v>
      </c>
      <c r="AU219" s="227" t="s">
        <v>81</v>
      </c>
      <c r="AY219" s="20" t="s">
        <v>214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79</v>
      </c>
      <c r="BK219" s="228">
        <f>ROUND(I219*H219,2)</f>
        <v>0</v>
      </c>
      <c r="BL219" s="20" t="s">
        <v>221</v>
      </c>
      <c r="BM219" s="227" t="s">
        <v>5112</v>
      </c>
    </row>
    <row r="220" s="13" customFormat="1">
      <c r="A220" s="13"/>
      <c r="B220" s="234"/>
      <c r="C220" s="235"/>
      <c r="D220" s="236" t="s">
        <v>225</v>
      </c>
      <c r="E220" s="235"/>
      <c r="F220" s="238" t="s">
        <v>5113</v>
      </c>
      <c r="G220" s="235"/>
      <c r="H220" s="239">
        <v>10.199999999999999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225</v>
      </c>
      <c r="AU220" s="245" t="s">
        <v>81</v>
      </c>
      <c r="AV220" s="13" t="s">
        <v>81</v>
      </c>
      <c r="AW220" s="13" t="s">
        <v>4</v>
      </c>
      <c r="AX220" s="13" t="s">
        <v>79</v>
      </c>
      <c r="AY220" s="245" t="s">
        <v>214</v>
      </c>
    </row>
    <row r="221" s="2" customFormat="1" ht="16.5" customHeight="1">
      <c r="A221" s="41"/>
      <c r="B221" s="42"/>
      <c r="C221" s="278" t="s">
        <v>481</v>
      </c>
      <c r="D221" s="278" t="s">
        <v>300</v>
      </c>
      <c r="E221" s="279" t="s">
        <v>5114</v>
      </c>
      <c r="F221" s="280" t="s">
        <v>5115</v>
      </c>
      <c r="G221" s="281" t="s">
        <v>274</v>
      </c>
      <c r="H221" s="282">
        <v>3.0600000000000001</v>
      </c>
      <c r="I221" s="283"/>
      <c r="J221" s="284">
        <f>ROUND(I221*H221,2)</f>
        <v>0</v>
      </c>
      <c r="K221" s="280" t="s">
        <v>220</v>
      </c>
      <c r="L221" s="285"/>
      <c r="M221" s="286" t="s">
        <v>19</v>
      </c>
      <c r="N221" s="287" t="s">
        <v>43</v>
      </c>
      <c r="O221" s="87"/>
      <c r="P221" s="225">
        <f>O221*H221</f>
        <v>0</v>
      </c>
      <c r="Q221" s="225">
        <v>0.065670000000000006</v>
      </c>
      <c r="R221" s="225">
        <f>Q221*H221</f>
        <v>0.20095020000000002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266</v>
      </c>
      <c r="AT221" s="227" t="s">
        <v>300</v>
      </c>
      <c r="AU221" s="227" t="s">
        <v>81</v>
      </c>
      <c r="AY221" s="20" t="s">
        <v>214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79</v>
      </c>
      <c r="BK221" s="228">
        <f>ROUND(I221*H221,2)</f>
        <v>0</v>
      </c>
      <c r="BL221" s="20" t="s">
        <v>221</v>
      </c>
      <c r="BM221" s="227" t="s">
        <v>5116</v>
      </c>
    </row>
    <row r="222" s="13" customFormat="1">
      <c r="A222" s="13"/>
      <c r="B222" s="234"/>
      <c r="C222" s="235"/>
      <c r="D222" s="236" t="s">
        <v>225</v>
      </c>
      <c r="E222" s="235"/>
      <c r="F222" s="238" t="s">
        <v>5117</v>
      </c>
      <c r="G222" s="235"/>
      <c r="H222" s="239">
        <v>3.0600000000000001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225</v>
      </c>
      <c r="AU222" s="245" t="s">
        <v>81</v>
      </c>
      <c r="AV222" s="13" t="s">
        <v>81</v>
      </c>
      <c r="AW222" s="13" t="s">
        <v>4</v>
      </c>
      <c r="AX222" s="13" t="s">
        <v>79</v>
      </c>
      <c r="AY222" s="245" t="s">
        <v>214</v>
      </c>
    </row>
    <row r="223" s="2" customFormat="1" ht="16.5" customHeight="1">
      <c r="A223" s="41"/>
      <c r="B223" s="42"/>
      <c r="C223" s="278" t="s">
        <v>488</v>
      </c>
      <c r="D223" s="278" t="s">
        <v>300</v>
      </c>
      <c r="E223" s="279" t="s">
        <v>5118</v>
      </c>
      <c r="F223" s="280" t="s">
        <v>5119</v>
      </c>
      <c r="G223" s="281" t="s">
        <v>274</v>
      </c>
      <c r="H223" s="282">
        <v>4.0800000000000001</v>
      </c>
      <c r="I223" s="283"/>
      <c r="J223" s="284">
        <f>ROUND(I223*H223,2)</f>
        <v>0</v>
      </c>
      <c r="K223" s="280" t="s">
        <v>220</v>
      </c>
      <c r="L223" s="285"/>
      <c r="M223" s="286" t="s">
        <v>19</v>
      </c>
      <c r="N223" s="287" t="s">
        <v>43</v>
      </c>
      <c r="O223" s="87"/>
      <c r="P223" s="225">
        <f>O223*H223</f>
        <v>0</v>
      </c>
      <c r="Q223" s="225">
        <v>0.060999999999999999</v>
      </c>
      <c r="R223" s="225">
        <f>Q223*H223</f>
        <v>0.24887999999999999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266</v>
      </c>
      <c r="AT223" s="227" t="s">
        <v>300</v>
      </c>
      <c r="AU223" s="227" t="s">
        <v>81</v>
      </c>
      <c r="AY223" s="20" t="s">
        <v>214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79</v>
      </c>
      <c r="BK223" s="228">
        <f>ROUND(I223*H223,2)</f>
        <v>0</v>
      </c>
      <c r="BL223" s="20" t="s">
        <v>221</v>
      </c>
      <c r="BM223" s="227" t="s">
        <v>5120</v>
      </c>
    </row>
    <row r="224" s="13" customFormat="1">
      <c r="A224" s="13"/>
      <c r="B224" s="234"/>
      <c r="C224" s="235"/>
      <c r="D224" s="236" t="s">
        <v>225</v>
      </c>
      <c r="E224" s="235"/>
      <c r="F224" s="238" t="s">
        <v>5121</v>
      </c>
      <c r="G224" s="235"/>
      <c r="H224" s="239">
        <v>4.0800000000000001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225</v>
      </c>
      <c r="AU224" s="245" t="s">
        <v>81</v>
      </c>
      <c r="AV224" s="13" t="s">
        <v>81</v>
      </c>
      <c r="AW224" s="13" t="s">
        <v>4</v>
      </c>
      <c r="AX224" s="13" t="s">
        <v>79</v>
      </c>
      <c r="AY224" s="245" t="s">
        <v>214</v>
      </c>
    </row>
    <row r="225" s="2" customFormat="1" ht="16.5" customHeight="1">
      <c r="A225" s="41"/>
      <c r="B225" s="42"/>
      <c r="C225" s="216" t="s">
        <v>495</v>
      </c>
      <c r="D225" s="216" t="s">
        <v>216</v>
      </c>
      <c r="E225" s="217" t="s">
        <v>5122</v>
      </c>
      <c r="F225" s="218" t="s">
        <v>5123</v>
      </c>
      <c r="G225" s="219" t="s">
        <v>274</v>
      </c>
      <c r="H225" s="220">
        <v>24</v>
      </c>
      <c r="I225" s="221"/>
      <c r="J225" s="222">
        <f>ROUND(I225*H225,2)</f>
        <v>0</v>
      </c>
      <c r="K225" s="218" t="s">
        <v>220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221</v>
      </c>
      <c r="AT225" s="227" t="s">
        <v>216</v>
      </c>
      <c r="AU225" s="227" t="s">
        <v>81</v>
      </c>
      <c r="AY225" s="20" t="s">
        <v>214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79</v>
      </c>
      <c r="BK225" s="228">
        <f>ROUND(I225*H225,2)</f>
        <v>0</v>
      </c>
      <c r="BL225" s="20" t="s">
        <v>221</v>
      </c>
      <c r="BM225" s="227" t="s">
        <v>5124</v>
      </c>
    </row>
    <row r="226" s="2" customFormat="1">
      <c r="A226" s="41"/>
      <c r="B226" s="42"/>
      <c r="C226" s="43"/>
      <c r="D226" s="229" t="s">
        <v>223</v>
      </c>
      <c r="E226" s="43"/>
      <c r="F226" s="230" t="s">
        <v>5125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223</v>
      </c>
      <c r="AU226" s="20" t="s">
        <v>81</v>
      </c>
    </row>
    <row r="227" s="15" customFormat="1">
      <c r="A227" s="15"/>
      <c r="B227" s="257"/>
      <c r="C227" s="258"/>
      <c r="D227" s="236" t="s">
        <v>225</v>
      </c>
      <c r="E227" s="259" t="s">
        <v>19</v>
      </c>
      <c r="F227" s="260" t="s">
        <v>5126</v>
      </c>
      <c r="G227" s="258"/>
      <c r="H227" s="259" t="s">
        <v>19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225</v>
      </c>
      <c r="AU227" s="266" t="s">
        <v>81</v>
      </c>
      <c r="AV227" s="15" t="s">
        <v>79</v>
      </c>
      <c r="AW227" s="15" t="s">
        <v>33</v>
      </c>
      <c r="AX227" s="15" t="s">
        <v>72</v>
      </c>
      <c r="AY227" s="266" t="s">
        <v>214</v>
      </c>
    </row>
    <row r="228" s="13" customFormat="1">
      <c r="A228" s="13"/>
      <c r="B228" s="234"/>
      <c r="C228" s="235"/>
      <c r="D228" s="236" t="s">
        <v>225</v>
      </c>
      <c r="E228" s="237" t="s">
        <v>19</v>
      </c>
      <c r="F228" s="238" t="s">
        <v>5127</v>
      </c>
      <c r="G228" s="235"/>
      <c r="H228" s="239">
        <v>24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225</v>
      </c>
      <c r="AU228" s="245" t="s">
        <v>81</v>
      </c>
      <c r="AV228" s="13" t="s">
        <v>81</v>
      </c>
      <c r="AW228" s="13" t="s">
        <v>33</v>
      </c>
      <c r="AX228" s="13" t="s">
        <v>72</v>
      </c>
      <c r="AY228" s="245" t="s">
        <v>214</v>
      </c>
    </row>
    <row r="229" s="14" customFormat="1">
      <c r="A229" s="14"/>
      <c r="B229" s="246"/>
      <c r="C229" s="247"/>
      <c r="D229" s="236" t="s">
        <v>225</v>
      </c>
      <c r="E229" s="248" t="s">
        <v>19</v>
      </c>
      <c r="F229" s="249" t="s">
        <v>227</v>
      </c>
      <c r="G229" s="247"/>
      <c r="H229" s="250">
        <v>24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225</v>
      </c>
      <c r="AU229" s="256" t="s">
        <v>81</v>
      </c>
      <c r="AV229" s="14" t="s">
        <v>104</v>
      </c>
      <c r="AW229" s="14" t="s">
        <v>33</v>
      </c>
      <c r="AX229" s="14" t="s">
        <v>79</v>
      </c>
      <c r="AY229" s="256" t="s">
        <v>214</v>
      </c>
    </row>
    <row r="230" s="2" customFormat="1" ht="33" customHeight="1">
      <c r="A230" s="41"/>
      <c r="B230" s="42"/>
      <c r="C230" s="216" t="s">
        <v>500</v>
      </c>
      <c r="D230" s="216" t="s">
        <v>216</v>
      </c>
      <c r="E230" s="217" t="s">
        <v>5128</v>
      </c>
      <c r="F230" s="218" t="s">
        <v>5129</v>
      </c>
      <c r="G230" s="219" t="s">
        <v>274</v>
      </c>
      <c r="H230" s="220">
        <v>24</v>
      </c>
      <c r="I230" s="221"/>
      <c r="J230" s="222">
        <f>ROUND(I230*H230,2)</f>
        <v>0</v>
      </c>
      <c r="K230" s="218" t="s">
        <v>220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0.00060999999999999997</v>
      </c>
      <c r="R230" s="225">
        <f>Q230*H230</f>
        <v>0.01464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221</v>
      </c>
      <c r="AT230" s="227" t="s">
        <v>216</v>
      </c>
      <c r="AU230" s="227" t="s">
        <v>81</v>
      </c>
      <c r="AY230" s="20" t="s">
        <v>214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79</v>
      </c>
      <c r="BK230" s="228">
        <f>ROUND(I230*H230,2)</f>
        <v>0</v>
      </c>
      <c r="BL230" s="20" t="s">
        <v>221</v>
      </c>
      <c r="BM230" s="227" t="s">
        <v>5130</v>
      </c>
    </row>
    <row r="231" s="2" customFormat="1">
      <c r="A231" s="41"/>
      <c r="B231" s="42"/>
      <c r="C231" s="43"/>
      <c r="D231" s="229" t="s">
        <v>223</v>
      </c>
      <c r="E231" s="43"/>
      <c r="F231" s="230" t="s">
        <v>5131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223</v>
      </c>
      <c r="AU231" s="20" t="s">
        <v>81</v>
      </c>
    </row>
    <row r="232" s="12" customFormat="1" ht="22.8" customHeight="1">
      <c r="A232" s="12"/>
      <c r="B232" s="200"/>
      <c r="C232" s="201"/>
      <c r="D232" s="202" t="s">
        <v>71</v>
      </c>
      <c r="E232" s="214" t="s">
        <v>1622</v>
      </c>
      <c r="F232" s="214" t="s">
        <v>1623</v>
      </c>
      <c r="G232" s="201"/>
      <c r="H232" s="201"/>
      <c r="I232" s="204"/>
      <c r="J232" s="215">
        <f>BK232</f>
        <v>0</v>
      </c>
      <c r="K232" s="201"/>
      <c r="L232" s="206"/>
      <c r="M232" s="207"/>
      <c r="N232" s="208"/>
      <c r="O232" s="208"/>
      <c r="P232" s="209">
        <f>SUM(P233:P241)</f>
        <v>0</v>
      </c>
      <c r="Q232" s="208"/>
      <c r="R232" s="209">
        <f>SUM(R233:R241)</f>
        <v>0</v>
      </c>
      <c r="S232" s="208"/>
      <c r="T232" s="210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79</v>
      </c>
      <c r="AT232" s="212" t="s">
        <v>71</v>
      </c>
      <c r="AU232" s="212" t="s">
        <v>79</v>
      </c>
      <c r="AY232" s="211" t="s">
        <v>214</v>
      </c>
      <c r="BK232" s="213">
        <f>SUM(BK233:BK241)</f>
        <v>0</v>
      </c>
    </row>
    <row r="233" s="2" customFormat="1" ht="24.15" customHeight="1">
      <c r="A233" s="41"/>
      <c r="B233" s="42"/>
      <c r="C233" s="216" t="s">
        <v>507</v>
      </c>
      <c r="D233" s="216" t="s">
        <v>216</v>
      </c>
      <c r="E233" s="217" t="s">
        <v>5132</v>
      </c>
      <c r="F233" s="218" t="s">
        <v>5133</v>
      </c>
      <c r="G233" s="219" t="s">
        <v>282</v>
      </c>
      <c r="H233" s="220">
        <v>42.305</v>
      </c>
      <c r="I233" s="221"/>
      <c r="J233" s="222">
        <f>ROUND(I233*H233,2)</f>
        <v>0</v>
      </c>
      <c r="K233" s="218" t="s">
        <v>220</v>
      </c>
      <c r="L233" s="47"/>
      <c r="M233" s="223" t="s">
        <v>19</v>
      </c>
      <c r="N233" s="224" t="s">
        <v>43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221</v>
      </c>
      <c r="AT233" s="227" t="s">
        <v>216</v>
      </c>
      <c r="AU233" s="227" t="s">
        <v>81</v>
      </c>
      <c r="AY233" s="20" t="s">
        <v>214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79</v>
      </c>
      <c r="BK233" s="228">
        <f>ROUND(I233*H233,2)</f>
        <v>0</v>
      </c>
      <c r="BL233" s="20" t="s">
        <v>221</v>
      </c>
      <c r="BM233" s="227" t="s">
        <v>5134</v>
      </c>
    </row>
    <row r="234" s="2" customFormat="1">
      <c r="A234" s="41"/>
      <c r="B234" s="42"/>
      <c r="C234" s="43"/>
      <c r="D234" s="229" t="s">
        <v>223</v>
      </c>
      <c r="E234" s="43"/>
      <c r="F234" s="230" t="s">
        <v>5135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223</v>
      </c>
      <c r="AU234" s="20" t="s">
        <v>81</v>
      </c>
    </row>
    <row r="235" s="2" customFormat="1" ht="24.15" customHeight="1">
      <c r="A235" s="41"/>
      <c r="B235" s="42"/>
      <c r="C235" s="216" t="s">
        <v>511</v>
      </c>
      <c r="D235" s="216" t="s">
        <v>216</v>
      </c>
      <c r="E235" s="217" t="s">
        <v>5136</v>
      </c>
      <c r="F235" s="218" t="s">
        <v>5137</v>
      </c>
      <c r="G235" s="219" t="s">
        <v>282</v>
      </c>
      <c r="H235" s="220">
        <v>211.52500000000001</v>
      </c>
      <c r="I235" s="221"/>
      <c r="J235" s="222">
        <f>ROUND(I235*H235,2)</f>
        <v>0</v>
      </c>
      <c r="K235" s="218" t="s">
        <v>220</v>
      </c>
      <c r="L235" s="47"/>
      <c r="M235" s="223" t="s">
        <v>19</v>
      </c>
      <c r="N235" s="224" t="s">
        <v>43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221</v>
      </c>
      <c r="AT235" s="227" t="s">
        <v>216</v>
      </c>
      <c r="AU235" s="227" t="s">
        <v>81</v>
      </c>
      <c r="AY235" s="20" t="s">
        <v>214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79</v>
      </c>
      <c r="BK235" s="228">
        <f>ROUND(I235*H235,2)</f>
        <v>0</v>
      </c>
      <c r="BL235" s="20" t="s">
        <v>221</v>
      </c>
      <c r="BM235" s="227" t="s">
        <v>5138</v>
      </c>
    </row>
    <row r="236" s="2" customFormat="1">
      <c r="A236" s="41"/>
      <c r="B236" s="42"/>
      <c r="C236" s="43"/>
      <c r="D236" s="229" t="s">
        <v>223</v>
      </c>
      <c r="E236" s="43"/>
      <c r="F236" s="230" t="s">
        <v>5139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223</v>
      </c>
      <c r="AU236" s="20" t="s">
        <v>81</v>
      </c>
    </row>
    <row r="237" s="13" customFormat="1">
      <c r="A237" s="13"/>
      <c r="B237" s="234"/>
      <c r="C237" s="235"/>
      <c r="D237" s="236" t="s">
        <v>225</v>
      </c>
      <c r="E237" s="235"/>
      <c r="F237" s="238" t="s">
        <v>5140</v>
      </c>
      <c r="G237" s="235"/>
      <c r="H237" s="239">
        <v>211.52500000000001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225</v>
      </c>
      <c r="AU237" s="245" t="s">
        <v>81</v>
      </c>
      <c r="AV237" s="13" t="s">
        <v>81</v>
      </c>
      <c r="AW237" s="13" t="s">
        <v>4</v>
      </c>
      <c r="AX237" s="13" t="s">
        <v>79</v>
      </c>
      <c r="AY237" s="245" t="s">
        <v>214</v>
      </c>
    </row>
    <row r="238" s="2" customFormat="1" ht="16.5" customHeight="1">
      <c r="A238" s="41"/>
      <c r="B238" s="42"/>
      <c r="C238" s="216" t="s">
        <v>517</v>
      </c>
      <c r="D238" s="216" t="s">
        <v>216</v>
      </c>
      <c r="E238" s="217" t="s">
        <v>5141</v>
      </c>
      <c r="F238" s="218" t="s">
        <v>5142</v>
      </c>
      <c r="G238" s="219" t="s">
        <v>282</v>
      </c>
      <c r="H238" s="220">
        <v>42.305</v>
      </c>
      <c r="I238" s="221"/>
      <c r="J238" s="222">
        <f>ROUND(I238*H238,2)</f>
        <v>0</v>
      </c>
      <c r="K238" s="218" t="s">
        <v>220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221</v>
      </c>
      <c r="AT238" s="227" t="s">
        <v>216</v>
      </c>
      <c r="AU238" s="227" t="s">
        <v>81</v>
      </c>
      <c r="AY238" s="20" t="s">
        <v>214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79</v>
      </c>
      <c r="BK238" s="228">
        <f>ROUND(I238*H238,2)</f>
        <v>0</v>
      </c>
      <c r="BL238" s="20" t="s">
        <v>221</v>
      </c>
      <c r="BM238" s="227" t="s">
        <v>5143</v>
      </c>
    </row>
    <row r="239" s="2" customFormat="1">
      <c r="A239" s="41"/>
      <c r="B239" s="42"/>
      <c r="C239" s="43"/>
      <c r="D239" s="229" t="s">
        <v>223</v>
      </c>
      <c r="E239" s="43"/>
      <c r="F239" s="230" t="s">
        <v>5144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223</v>
      </c>
      <c r="AU239" s="20" t="s">
        <v>81</v>
      </c>
    </row>
    <row r="240" s="2" customFormat="1" ht="24.15" customHeight="1">
      <c r="A240" s="41"/>
      <c r="B240" s="42"/>
      <c r="C240" s="216" t="s">
        <v>526</v>
      </c>
      <c r="D240" s="216" t="s">
        <v>216</v>
      </c>
      <c r="E240" s="217" t="s">
        <v>5145</v>
      </c>
      <c r="F240" s="218" t="s">
        <v>5146</v>
      </c>
      <c r="G240" s="219" t="s">
        <v>282</v>
      </c>
      <c r="H240" s="220">
        <v>42.305</v>
      </c>
      <c r="I240" s="221"/>
      <c r="J240" s="222">
        <f>ROUND(I240*H240,2)</f>
        <v>0</v>
      </c>
      <c r="K240" s="218" t="s">
        <v>220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221</v>
      </c>
      <c r="AT240" s="227" t="s">
        <v>216</v>
      </c>
      <c r="AU240" s="227" t="s">
        <v>81</v>
      </c>
      <c r="AY240" s="20" t="s">
        <v>214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79</v>
      </c>
      <c r="BK240" s="228">
        <f>ROUND(I240*H240,2)</f>
        <v>0</v>
      </c>
      <c r="BL240" s="20" t="s">
        <v>221</v>
      </c>
      <c r="BM240" s="227" t="s">
        <v>5147</v>
      </c>
    </row>
    <row r="241" s="2" customFormat="1">
      <c r="A241" s="41"/>
      <c r="B241" s="42"/>
      <c r="C241" s="43"/>
      <c r="D241" s="229" t="s">
        <v>223</v>
      </c>
      <c r="E241" s="43"/>
      <c r="F241" s="230" t="s">
        <v>5148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223</v>
      </c>
      <c r="AU241" s="20" t="s">
        <v>81</v>
      </c>
    </row>
    <row r="242" s="12" customFormat="1" ht="22.8" customHeight="1">
      <c r="A242" s="12"/>
      <c r="B242" s="200"/>
      <c r="C242" s="201"/>
      <c r="D242" s="202" t="s">
        <v>71</v>
      </c>
      <c r="E242" s="214" t="s">
        <v>515</v>
      </c>
      <c r="F242" s="214" t="s">
        <v>516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SUM(P243:P244)</f>
        <v>0</v>
      </c>
      <c r="Q242" s="208"/>
      <c r="R242" s="209">
        <f>SUM(R243:R244)</f>
        <v>0</v>
      </c>
      <c r="S242" s="208"/>
      <c r="T242" s="210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79</v>
      </c>
      <c r="AT242" s="212" t="s">
        <v>71</v>
      </c>
      <c r="AU242" s="212" t="s">
        <v>79</v>
      </c>
      <c r="AY242" s="211" t="s">
        <v>214</v>
      </c>
      <c r="BK242" s="213">
        <f>SUM(BK243:BK244)</f>
        <v>0</v>
      </c>
    </row>
    <row r="243" s="2" customFormat="1" ht="24.15" customHeight="1">
      <c r="A243" s="41"/>
      <c r="B243" s="42"/>
      <c r="C243" s="216" t="s">
        <v>532</v>
      </c>
      <c r="D243" s="216" t="s">
        <v>216</v>
      </c>
      <c r="E243" s="217" t="s">
        <v>5149</v>
      </c>
      <c r="F243" s="218" t="s">
        <v>5150</v>
      </c>
      <c r="G243" s="219" t="s">
        <v>282</v>
      </c>
      <c r="H243" s="220">
        <v>111.291</v>
      </c>
      <c r="I243" s="221"/>
      <c r="J243" s="222">
        <f>ROUND(I243*H243,2)</f>
        <v>0</v>
      </c>
      <c r="K243" s="218" t="s">
        <v>220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221</v>
      </c>
      <c r="AT243" s="227" t="s">
        <v>216</v>
      </c>
      <c r="AU243" s="227" t="s">
        <v>81</v>
      </c>
      <c r="AY243" s="20" t="s">
        <v>214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79</v>
      </c>
      <c r="BK243" s="228">
        <f>ROUND(I243*H243,2)</f>
        <v>0</v>
      </c>
      <c r="BL243" s="20" t="s">
        <v>221</v>
      </c>
      <c r="BM243" s="227" t="s">
        <v>5151</v>
      </c>
    </row>
    <row r="244" s="2" customFormat="1">
      <c r="A244" s="41"/>
      <c r="B244" s="42"/>
      <c r="C244" s="43"/>
      <c r="D244" s="229" t="s">
        <v>223</v>
      </c>
      <c r="E244" s="43"/>
      <c r="F244" s="230" t="s">
        <v>5152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223</v>
      </c>
      <c r="AU244" s="20" t="s">
        <v>81</v>
      </c>
    </row>
    <row r="245" s="12" customFormat="1" ht="25.92" customHeight="1">
      <c r="A245" s="12"/>
      <c r="B245" s="200"/>
      <c r="C245" s="201"/>
      <c r="D245" s="202" t="s">
        <v>71</v>
      </c>
      <c r="E245" s="203" t="s">
        <v>522</v>
      </c>
      <c r="F245" s="203" t="s">
        <v>523</v>
      </c>
      <c r="G245" s="201"/>
      <c r="H245" s="201"/>
      <c r="I245" s="204"/>
      <c r="J245" s="205">
        <f>BK245</f>
        <v>0</v>
      </c>
      <c r="K245" s="201"/>
      <c r="L245" s="206"/>
      <c r="M245" s="207"/>
      <c r="N245" s="208"/>
      <c r="O245" s="208"/>
      <c r="P245" s="209">
        <f>P246</f>
        <v>0</v>
      </c>
      <c r="Q245" s="208"/>
      <c r="R245" s="209">
        <f>R246</f>
        <v>0.065100000000000005</v>
      </c>
      <c r="S245" s="208"/>
      <c r="T245" s="210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81</v>
      </c>
      <c r="AT245" s="212" t="s">
        <v>71</v>
      </c>
      <c r="AU245" s="212" t="s">
        <v>72</v>
      </c>
      <c r="AY245" s="211" t="s">
        <v>214</v>
      </c>
      <c r="BK245" s="213">
        <f>BK246</f>
        <v>0</v>
      </c>
    </row>
    <row r="246" s="12" customFormat="1" ht="22.8" customHeight="1">
      <c r="A246" s="12"/>
      <c r="B246" s="200"/>
      <c r="C246" s="201"/>
      <c r="D246" s="202" t="s">
        <v>71</v>
      </c>
      <c r="E246" s="214" t="s">
        <v>5153</v>
      </c>
      <c r="F246" s="214" t="s">
        <v>5154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SUM(P247:P260)</f>
        <v>0</v>
      </c>
      <c r="Q246" s="208"/>
      <c r="R246" s="209">
        <f>SUM(R247:R260)</f>
        <v>0.065100000000000005</v>
      </c>
      <c r="S246" s="208"/>
      <c r="T246" s="210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81</v>
      </c>
      <c r="AT246" s="212" t="s">
        <v>71</v>
      </c>
      <c r="AU246" s="212" t="s">
        <v>79</v>
      </c>
      <c r="AY246" s="211" t="s">
        <v>214</v>
      </c>
      <c r="BK246" s="213">
        <f>SUM(BK247:BK260)</f>
        <v>0</v>
      </c>
    </row>
    <row r="247" s="2" customFormat="1" ht="16.5" customHeight="1">
      <c r="A247" s="41"/>
      <c r="B247" s="42"/>
      <c r="C247" s="216" t="s">
        <v>546</v>
      </c>
      <c r="D247" s="216" t="s">
        <v>216</v>
      </c>
      <c r="E247" s="217" t="s">
        <v>5155</v>
      </c>
      <c r="F247" s="218" t="s">
        <v>5156</v>
      </c>
      <c r="G247" s="219" t="s">
        <v>219</v>
      </c>
      <c r="H247" s="220">
        <v>6</v>
      </c>
      <c r="I247" s="221"/>
      <c r="J247" s="222">
        <f>ROUND(I247*H247,2)</f>
        <v>0</v>
      </c>
      <c r="K247" s="218" t="s">
        <v>220</v>
      </c>
      <c r="L247" s="47"/>
      <c r="M247" s="223" t="s">
        <v>19</v>
      </c>
      <c r="N247" s="224" t="s">
        <v>43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338</v>
      </c>
      <c r="AT247" s="227" t="s">
        <v>216</v>
      </c>
      <c r="AU247" s="227" t="s">
        <v>81</v>
      </c>
      <c r="AY247" s="20" t="s">
        <v>214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79</v>
      </c>
      <c r="BK247" s="228">
        <f>ROUND(I247*H247,2)</f>
        <v>0</v>
      </c>
      <c r="BL247" s="20" t="s">
        <v>338</v>
      </c>
      <c r="BM247" s="227" t="s">
        <v>5157</v>
      </c>
    </row>
    <row r="248" s="2" customFormat="1">
      <c r="A248" s="41"/>
      <c r="B248" s="42"/>
      <c r="C248" s="43"/>
      <c r="D248" s="229" t="s">
        <v>223</v>
      </c>
      <c r="E248" s="43"/>
      <c r="F248" s="230" t="s">
        <v>5158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223</v>
      </c>
      <c r="AU248" s="20" t="s">
        <v>81</v>
      </c>
    </row>
    <row r="249" s="13" customFormat="1">
      <c r="A249" s="13"/>
      <c r="B249" s="234"/>
      <c r="C249" s="235"/>
      <c r="D249" s="236" t="s">
        <v>225</v>
      </c>
      <c r="E249" s="237" t="s">
        <v>19</v>
      </c>
      <c r="F249" s="238" t="s">
        <v>5159</v>
      </c>
      <c r="G249" s="235"/>
      <c r="H249" s="239">
        <v>6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225</v>
      </c>
      <c r="AU249" s="245" t="s">
        <v>81</v>
      </c>
      <c r="AV249" s="13" t="s">
        <v>81</v>
      </c>
      <c r="AW249" s="13" t="s">
        <v>33</v>
      </c>
      <c r="AX249" s="13" t="s">
        <v>72</v>
      </c>
      <c r="AY249" s="245" t="s">
        <v>214</v>
      </c>
    </row>
    <row r="250" s="14" customFormat="1">
      <c r="A250" s="14"/>
      <c r="B250" s="246"/>
      <c r="C250" s="247"/>
      <c r="D250" s="236" t="s">
        <v>225</v>
      </c>
      <c r="E250" s="248" t="s">
        <v>19</v>
      </c>
      <c r="F250" s="249" t="s">
        <v>227</v>
      </c>
      <c r="G250" s="247"/>
      <c r="H250" s="250">
        <v>6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225</v>
      </c>
      <c r="AU250" s="256" t="s">
        <v>81</v>
      </c>
      <c r="AV250" s="14" t="s">
        <v>104</v>
      </c>
      <c r="AW250" s="14" t="s">
        <v>33</v>
      </c>
      <c r="AX250" s="14" t="s">
        <v>79</v>
      </c>
      <c r="AY250" s="256" t="s">
        <v>214</v>
      </c>
    </row>
    <row r="251" s="2" customFormat="1" ht="16.5" customHeight="1">
      <c r="A251" s="41"/>
      <c r="B251" s="42"/>
      <c r="C251" s="278" t="s">
        <v>560</v>
      </c>
      <c r="D251" s="278" t="s">
        <v>300</v>
      </c>
      <c r="E251" s="279" t="s">
        <v>5160</v>
      </c>
      <c r="F251" s="280" t="s">
        <v>5161</v>
      </c>
      <c r="G251" s="281" t="s">
        <v>219</v>
      </c>
      <c r="H251" s="282">
        <v>6.2999999999999998</v>
      </c>
      <c r="I251" s="283"/>
      <c r="J251" s="284">
        <f>ROUND(I251*H251,2)</f>
        <v>0</v>
      </c>
      <c r="K251" s="280" t="s">
        <v>220</v>
      </c>
      <c r="L251" s="285"/>
      <c r="M251" s="286" t="s">
        <v>19</v>
      </c>
      <c r="N251" s="287" t="s">
        <v>43</v>
      </c>
      <c r="O251" s="87"/>
      <c r="P251" s="225">
        <f>O251*H251</f>
        <v>0</v>
      </c>
      <c r="Q251" s="225">
        <v>0.01</v>
      </c>
      <c r="R251" s="225">
        <f>Q251*H251</f>
        <v>0.063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461</v>
      </c>
      <c r="AT251" s="227" t="s">
        <v>300</v>
      </c>
      <c r="AU251" s="227" t="s">
        <v>81</v>
      </c>
      <c r="AY251" s="20" t="s">
        <v>214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79</v>
      </c>
      <c r="BK251" s="228">
        <f>ROUND(I251*H251,2)</f>
        <v>0</v>
      </c>
      <c r="BL251" s="20" t="s">
        <v>338</v>
      </c>
      <c r="BM251" s="227" t="s">
        <v>5162</v>
      </c>
    </row>
    <row r="252" s="13" customFormat="1">
      <c r="A252" s="13"/>
      <c r="B252" s="234"/>
      <c r="C252" s="235"/>
      <c r="D252" s="236" t="s">
        <v>225</v>
      </c>
      <c r="E252" s="235"/>
      <c r="F252" s="238" t="s">
        <v>5163</v>
      </c>
      <c r="G252" s="235"/>
      <c r="H252" s="239">
        <v>6.2999999999999998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225</v>
      </c>
      <c r="AU252" s="245" t="s">
        <v>81</v>
      </c>
      <c r="AV252" s="13" t="s">
        <v>81</v>
      </c>
      <c r="AW252" s="13" t="s">
        <v>4</v>
      </c>
      <c r="AX252" s="13" t="s">
        <v>79</v>
      </c>
      <c r="AY252" s="245" t="s">
        <v>214</v>
      </c>
    </row>
    <row r="253" s="2" customFormat="1" ht="21.75" customHeight="1">
      <c r="A253" s="41"/>
      <c r="B253" s="42"/>
      <c r="C253" s="216" t="s">
        <v>565</v>
      </c>
      <c r="D253" s="216" t="s">
        <v>216</v>
      </c>
      <c r="E253" s="217" t="s">
        <v>5164</v>
      </c>
      <c r="F253" s="218" t="s">
        <v>5165</v>
      </c>
      <c r="G253" s="219" t="s">
        <v>274</v>
      </c>
      <c r="H253" s="220">
        <v>10</v>
      </c>
      <c r="I253" s="221"/>
      <c r="J253" s="222">
        <f>ROUND(I253*H253,2)</f>
        <v>0</v>
      </c>
      <c r="K253" s="218" t="s">
        <v>220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338</v>
      </c>
      <c r="AT253" s="227" t="s">
        <v>216</v>
      </c>
      <c r="AU253" s="227" t="s">
        <v>81</v>
      </c>
      <c r="AY253" s="20" t="s">
        <v>214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79</v>
      </c>
      <c r="BK253" s="228">
        <f>ROUND(I253*H253,2)</f>
        <v>0</v>
      </c>
      <c r="BL253" s="20" t="s">
        <v>338</v>
      </c>
      <c r="BM253" s="227" t="s">
        <v>5166</v>
      </c>
    </row>
    <row r="254" s="2" customFormat="1">
      <c r="A254" s="41"/>
      <c r="B254" s="42"/>
      <c r="C254" s="43"/>
      <c r="D254" s="229" t="s">
        <v>223</v>
      </c>
      <c r="E254" s="43"/>
      <c r="F254" s="230" t="s">
        <v>5167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223</v>
      </c>
      <c r="AU254" s="20" t="s">
        <v>81</v>
      </c>
    </row>
    <row r="255" s="13" customFormat="1">
      <c r="A255" s="13"/>
      <c r="B255" s="234"/>
      <c r="C255" s="235"/>
      <c r="D255" s="236" t="s">
        <v>225</v>
      </c>
      <c r="E255" s="237" t="s">
        <v>19</v>
      </c>
      <c r="F255" s="238" t="s">
        <v>5168</v>
      </c>
      <c r="G255" s="235"/>
      <c r="H255" s="239">
        <v>10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225</v>
      </c>
      <c r="AU255" s="245" t="s">
        <v>81</v>
      </c>
      <c r="AV255" s="13" t="s">
        <v>81</v>
      </c>
      <c r="AW255" s="13" t="s">
        <v>33</v>
      </c>
      <c r="AX255" s="13" t="s">
        <v>72</v>
      </c>
      <c r="AY255" s="245" t="s">
        <v>214</v>
      </c>
    </row>
    <row r="256" s="14" customFormat="1">
      <c r="A256" s="14"/>
      <c r="B256" s="246"/>
      <c r="C256" s="247"/>
      <c r="D256" s="236" t="s">
        <v>225</v>
      </c>
      <c r="E256" s="248" t="s">
        <v>19</v>
      </c>
      <c r="F256" s="249" t="s">
        <v>227</v>
      </c>
      <c r="G256" s="247"/>
      <c r="H256" s="250">
        <v>10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225</v>
      </c>
      <c r="AU256" s="256" t="s">
        <v>81</v>
      </c>
      <c r="AV256" s="14" t="s">
        <v>104</v>
      </c>
      <c r="AW256" s="14" t="s">
        <v>33</v>
      </c>
      <c r="AX256" s="14" t="s">
        <v>79</v>
      </c>
      <c r="AY256" s="256" t="s">
        <v>214</v>
      </c>
    </row>
    <row r="257" s="2" customFormat="1" ht="16.5" customHeight="1">
      <c r="A257" s="41"/>
      <c r="B257" s="42"/>
      <c r="C257" s="278" t="s">
        <v>576</v>
      </c>
      <c r="D257" s="278" t="s">
        <v>300</v>
      </c>
      <c r="E257" s="279" t="s">
        <v>5169</v>
      </c>
      <c r="F257" s="280" t="s">
        <v>5170</v>
      </c>
      <c r="G257" s="281" t="s">
        <v>274</v>
      </c>
      <c r="H257" s="282">
        <v>10.5</v>
      </c>
      <c r="I257" s="283"/>
      <c r="J257" s="284">
        <f>ROUND(I257*H257,2)</f>
        <v>0</v>
      </c>
      <c r="K257" s="280" t="s">
        <v>220</v>
      </c>
      <c r="L257" s="285"/>
      <c r="M257" s="286" t="s">
        <v>19</v>
      </c>
      <c r="N257" s="287" t="s">
        <v>43</v>
      </c>
      <c r="O257" s="87"/>
      <c r="P257" s="225">
        <f>O257*H257</f>
        <v>0</v>
      </c>
      <c r="Q257" s="225">
        <v>0.00020000000000000001</v>
      </c>
      <c r="R257" s="225">
        <f>Q257*H257</f>
        <v>0.0021000000000000003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461</v>
      </c>
      <c r="AT257" s="227" t="s">
        <v>300</v>
      </c>
      <c r="AU257" s="227" t="s">
        <v>81</v>
      </c>
      <c r="AY257" s="20" t="s">
        <v>214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79</v>
      </c>
      <c r="BK257" s="228">
        <f>ROUND(I257*H257,2)</f>
        <v>0</v>
      </c>
      <c r="BL257" s="20" t="s">
        <v>338</v>
      </c>
      <c r="BM257" s="227" t="s">
        <v>5171</v>
      </c>
    </row>
    <row r="258" s="13" customFormat="1">
      <c r="A258" s="13"/>
      <c r="B258" s="234"/>
      <c r="C258" s="235"/>
      <c r="D258" s="236" t="s">
        <v>225</v>
      </c>
      <c r="E258" s="235"/>
      <c r="F258" s="238" t="s">
        <v>5172</v>
      </c>
      <c r="G258" s="235"/>
      <c r="H258" s="239">
        <v>10.5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225</v>
      </c>
      <c r="AU258" s="245" t="s">
        <v>81</v>
      </c>
      <c r="AV258" s="13" t="s">
        <v>81</v>
      </c>
      <c r="AW258" s="13" t="s">
        <v>4</v>
      </c>
      <c r="AX258" s="13" t="s">
        <v>79</v>
      </c>
      <c r="AY258" s="245" t="s">
        <v>214</v>
      </c>
    </row>
    <row r="259" s="2" customFormat="1" ht="24.15" customHeight="1">
      <c r="A259" s="41"/>
      <c r="B259" s="42"/>
      <c r="C259" s="216" t="s">
        <v>590</v>
      </c>
      <c r="D259" s="216" t="s">
        <v>216</v>
      </c>
      <c r="E259" s="217" t="s">
        <v>5173</v>
      </c>
      <c r="F259" s="218" t="s">
        <v>5174</v>
      </c>
      <c r="G259" s="219" t="s">
        <v>282</v>
      </c>
      <c r="H259" s="220">
        <v>0.065000000000000002</v>
      </c>
      <c r="I259" s="221"/>
      <c r="J259" s="222">
        <f>ROUND(I259*H259,2)</f>
        <v>0</v>
      </c>
      <c r="K259" s="218" t="s">
        <v>220</v>
      </c>
      <c r="L259" s="47"/>
      <c r="M259" s="223" t="s">
        <v>19</v>
      </c>
      <c r="N259" s="224" t="s">
        <v>43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221</v>
      </c>
      <c r="AT259" s="227" t="s">
        <v>216</v>
      </c>
      <c r="AU259" s="227" t="s">
        <v>81</v>
      </c>
      <c r="AY259" s="20" t="s">
        <v>214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79</v>
      </c>
      <c r="BK259" s="228">
        <f>ROUND(I259*H259,2)</f>
        <v>0</v>
      </c>
      <c r="BL259" s="20" t="s">
        <v>221</v>
      </c>
      <c r="BM259" s="227" t="s">
        <v>5175</v>
      </c>
    </row>
    <row r="260" s="2" customFormat="1">
      <c r="A260" s="41"/>
      <c r="B260" s="42"/>
      <c r="C260" s="43"/>
      <c r="D260" s="229" t="s">
        <v>223</v>
      </c>
      <c r="E260" s="43"/>
      <c r="F260" s="230" t="s">
        <v>5176</v>
      </c>
      <c r="G260" s="43"/>
      <c r="H260" s="43"/>
      <c r="I260" s="231"/>
      <c r="J260" s="43"/>
      <c r="K260" s="43"/>
      <c r="L260" s="47"/>
      <c r="M260" s="296"/>
      <c r="N260" s="297"/>
      <c r="O260" s="298"/>
      <c r="P260" s="298"/>
      <c r="Q260" s="298"/>
      <c r="R260" s="298"/>
      <c r="S260" s="298"/>
      <c r="T260" s="299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223</v>
      </c>
      <c r="AU260" s="20" t="s">
        <v>81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sO6zdOWnLhVSeRFCot8YKsTCp1x7afgV2T1/wSRr17pHBu3tVhgxRXb8zCWf+qjPCGSmPNc4Y3zEbBYZnMN9FQ==" hashValue="O/Aaa48v+nPygTzqP81q63SzeP33PXhuunjA271Y0DNtpN1SFMiGZN7i2mLoimtgsnGCXqoei7o1bUkUhSdNHg==" algorithmName="SHA-512" password="CEE1"/>
  <autoFilter ref="C90:K26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22251101"/>
    <hyperlink ref="F101" r:id="rId2" display="https://podminky.urs.cz/item/CS_URS_2023_01/129001101"/>
    <hyperlink ref="F105" r:id="rId3" display="https://podminky.urs.cz/item/CS_URS_2023_01/132251101"/>
    <hyperlink ref="F109" r:id="rId4" display="https://podminky.urs.cz/item/CS_URS_2023_01/174211101"/>
    <hyperlink ref="F113" r:id="rId5" display="https://podminky.urs.cz/item/CS_URS_2023_01/162251102"/>
    <hyperlink ref="F117" r:id="rId6" display="https://podminky.urs.cz/item/CS_URS_2023_01/167151101"/>
    <hyperlink ref="F121" r:id="rId7" display="https://podminky.urs.cz/item/CS_URS_2023_01/162751113"/>
    <hyperlink ref="F125" r:id="rId8" display="https://podminky.urs.cz/item/CS_URS_2023_01/171201221"/>
    <hyperlink ref="F127" r:id="rId9" display="https://podminky.urs.cz/item/CS_URS_2023_01/171251201"/>
    <hyperlink ref="F130" r:id="rId10" display="https://podminky.urs.cz/item/CS_URS_2023_01/181912112"/>
    <hyperlink ref="F135" r:id="rId11" display="https://podminky.urs.cz/item/CS_URS_2023_01/113106123"/>
    <hyperlink ref="F139" r:id="rId12" display="https://podminky.urs.cz/item/CS_URS_2023_01/113107324"/>
    <hyperlink ref="F144" r:id="rId13" display="https://podminky.urs.cz/item/CS_URS_2023_01/113202111"/>
    <hyperlink ref="F148" r:id="rId14" display="https://podminky.urs.cz/item/CS_URS_2023_01/966008212"/>
    <hyperlink ref="F152" r:id="rId15" display="https://podminky.urs.cz/item/CS_URS_2023_01/113107312"/>
    <hyperlink ref="F158" r:id="rId16" display="https://podminky.urs.cz/item/CS_URS_2023_01/596211110"/>
    <hyperlink ref="F165" r:id="rId17" display="https://podminky.urs.cz/item/CS_URS_2023_01/564782111"/>
    <hyperlink ref="F169" r:id="rId18" display="https://podminky.urs.cz/item/CS_URS_2023_01/564231111"/>
    <hyperlink ref="F175" r:id="rId19" display="https://podminky.urs.cz/item/CS_URS_2023_01/596211210"/>
    <hyperlink ref="F181" r:id="rId20" display="https://podminky.urs.cz/item/CS_URS_2023_01/564782111"/>
    <hyperlink ref="F185" r:id="rId21" display="https://podminky.urs.cz/item/CS_URS_2023_01/564231111"/>
    <hyperlink ref="F190" r:id="rId22" display="https://podminky.urs.cz/item/CS_URS_2023_01/577144111"/>
    <hyperlink ref="F194" r:id="rId23" display="https://podminky.urs.cz/item/CS_URS_2023_01/573211109"/>
    <hyperlink ref="F196" r:id="rId24" display="https://podminky.urs.cz/item/CS_URS_2023_01/565155111"/>
    <hyperlink ref="F198" r:id="rId25" display="https://podminky.urs.cz/item/CS_URS_2023_01/573111115"/>
    <hyperlink ref="F200" r:id="rId26" display="https://podminky.urs.cz/item/CS_URS_2023_01/564861111"/>
    <hyperlink ref="F202" r:id="rId27" display="https://podminky.urs.cz/item/CS_URS_2023_01/564861111"/>
    <hyperlink ref="F205" r:id="rId28" display="https://podminky.urs.cz/item/CS_URS_2023_01/916331112"/>
    <hyperlink ref="F211" r:id="rId29" display="https://podminky.urs.cz/item/CS_URS_2023_01/916131213"/>
    <hyperlink ref="F226" r:id="rId30" display="https://podminky.urs.cz/item/CS_URS_2023_01/919735112"/>
    <hyperlink ref="F231" r:id="rId31" display="https://podminky.urs.cz/item/CS_URS_2023_01/919732211"/>
    <hyperlink ref="F234" r:id="rId32" display="https://podminky.urs.cz/item/CS_URS_2023_01/997221571"/>
    <hyperlink ref="F236" r:id="rId33" display="https://podminky.urs.cz/item/CS_URS_2023_01/997221579"/>
    <hyperlink ref="F239" r:id="rId34" display="https://podminky.urs.cz/item/CS_URS_2023_01/997221612"/>
    <hyperlink ref="F241" r:id="rId35" display="https://podminky.urs.cz/item/CS_URS_2023_01/997221615"/>
    <hyperlink ref="F244" r:id="rId36" display="https://podminky.urs.cz/item/CS_URS_2023_01/998223011"/>
    <hyperlink ref="F248" r:id="rId37" display="https://podminky.urs.cz/item/CS_URS_2023_01/767531111"/>
    <hyperlink ref="F254" r:id="rId38" display="https://podminky.urs.cz/item/CS_URS_2023_01/767531121"/>
    <hyperlink ref="F260" r:id="rId39" display="https://podminky.urs.cz/item/CS_URS_2023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158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5177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21. 2. 2023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34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1599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ROUND((SUM(BE88:BE353)),  2)</f>
        <v>0</v>
      </c>
      <c r="G33" s="41"/>
      <c r="H33" s="41"/>
      <c r="I33" s="161">
        <v>0.20999999999999999</v>
      </c>
      <c r="J33" s="160">
        <f>ROUND(((SUM(BE88:BE353))*I33),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ROUND((SUM(BF88:BF353)),  2)</f>
        <v>0</v>
      </c>
      <c r="G34" s="41"/>
      <c r="H34" s="41"/>
      <c r="I34" s="161">
        <v>0.14999999999999999</v>
      </c>
      <c r="J34" s="160">
        <f>ROUND(((SUM(BF88:BF353))*I34),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ROUND((SUM(BG88:BG353)),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ROUND((SUM(BH88:BH353)),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ROUND((SUM(BI88:BI353)),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SUPŠ Jihlava - Helenín - rekonstrukce DM (NEUZNATELNÉ NÁKLADY)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02 - Areálové sítě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Jihlava - Helenín</v>
      </c>
      <c r="G52" s="43"/>
      <c r="H52" s="43"/>
      <c r="I52" s="35" t="s">
        <v>23</v>
      </c>
      <c r="J52" s="75" t="str">
        <f>IF(J12="","",J12)</f>
        <v>21. 2. 2023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Kraj Vysočina, Žižkova 57/1882, 58733 Jihlava</v>
      </c>
      <c r="G54" s="43"/>
      <c r="H54" s="43"/>
      <c r="I54" s="35" t="s">
        <v>31</v>
      </c>
      <c r="J54" s="39" t="str">
        <f>E21</f>
        <v>Obchodní projekt Jihlava, spol.s 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Veronika Šturcová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166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4944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167</v>
      </c>
      <c r="E62" s="186"/>
      <c r="F62" s="186"/>
      <c r="G62" s="186"/>
      <c r="H62" s="186"/>
      <c r="I62" s="186"/>
      <c r="J62" s="187">
        <f>J193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169</v>
      </c>
      <c r="E63" s="186"/>
      <c r="F63" s="186"/>
      <c r="G63" s="186"/>
      <c r="H63" s="186"/>
      <c r="I63" s="186"/>
      <c r="J63" s="187">
        <f>J202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4946</v>
      </c>
      <c r="E64" s="186"/>
      <c r="F64" s="186"/>
      <c r="G64" s="186"/>
      <c r="H64" s="186"/>
      <c r="I64" s="186"/>
      <c r="J64" s="187">
        <f>J210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5178</v>
      </c>
      <c r="E65" s="186"/>
      <c r="F65" s="186"/>
      <c r="G65" s="186"/>
      <c r="H65" s="186"/>
      <c r="I65" s="186"/>
      <c r="J65" s="187">
        <f>J215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173</v>
      </c>
      <c r="E66" s="186"/>
      <c r="F66" s="186"/>
      <c r="G66" s="186"/>
      <c r="H66" s="186"/>
      <c r="I66" s="186"/>
      <c r="J66" s="187">
        <f>J327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1600</v>
      </c>
      <c r="E67" s="186"/>
      <c r="F67" s="186"/>
      <c r="G67" s="186"/>
      <c r="H67" s="186"/>
      <c r="I67" s="186"/>
      <c r="J67" s="187">
        <f>J342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176</v>
      </c>
      <c r="E68" s="186"/>
      <c r="F68" s="186"/>
      <c r="G68" s="186"/>
      <c r="H68" s="186"/>
      <c r="I68" s="186"/>
      <c r="J68" s="187">
        <f>J348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SUPŠ Jihlava - Helenín - rekonstrukce DM (NEUZNATELNÉ NÁKLADY)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158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IO 02 - Areálové sítě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Jihlava - Helenín</v>
      </c>
      <c r="G82" s="43"/>
      <c r="H82" s="43"/>
      <c r="I82" s="35" t="s">
        <v>23</v>
      </c>
      <c r="J82" s="75" t="str">
        <f>IF(J12="","",J12)</f>
        <v>21. 2. 2023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25</v>
      </c>
      <c r="D84" s="43"/>
      <c r="E84" s="43"/>
      <c r="F84" s="30" t="str">
        <f>E15</f>
        <v>Kraj Vysočina, Žižkova 57/1882, 58733 Jihlava</v>
      </c>
      <c r="G84" s="43"/>
      <c r="H84" s="43"/>
      <c r="I84" s="35" t="s">
        <v>31</v>
      </c>
      <c r="J84" s="39" t="str">
        <f>E21</f>
        <v>Obchodní projekt Jihlava, spol.s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Veronika Šturcová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200</v>
      </c>
      <c r="D87" s="192" t="s">
        <v>57</v>
      </c>
      <c r="E87" s="192" t="s">
        <v>53</v>
      </c>
      <c r="F87" s="192" t="s">
        <v>54</v>
      </c>
      <c r="G87" s="192" t="s">
        <v>201</v>
      </c>
      <c r="H87" s="192" t="s">
        <v>202</v>
      </c>
      <c r="I87" s="192" t="s">
        <v>203</v>
      </c>
      <c r="J87" s="192" t="s">
        <v>164</v>
      </c>
      <c r="K87" s="193" t="s">
        <v>204</v>
      </c>
      <c r="L87" s="194"/>
      <c r="M87" s="95" t="s">
        <v>19</v>
      </c>
      <c r="N87" s="96" t="s">
        <v>42</v>
      </c>
      <c r="O87" s="96" t="s">
        <v>205</v>
      </c>
      <c r="P87" s="96" t="s">
        <v>206</v>
      </c>
      <c r="Q87" s="96" t="s">
        <v>207</v>
      </c>
      <c r="R87" s="96" t="s">
        <v>208</v>
      </c>
      <c r="S87" s="96" t="s">
        <v>209</v>
      </c>
      <c r="T87" s="97" t="s">
        <v>210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211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141.5230196</v>
      </c>
      <c r="S88" s="99"/>
      <c r="T88" s="198">
        <f>T89</f>
        <v>39.077199999999998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165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71</v>
      </c>
      <c r="E89" s="203" t="s">
        <v>212</v>
      </c>
      <c r="F89" s="203" t="s">
        <v>213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P90+P193+P202+P210+P215+P327+P342+P348</f>
        <v>0</v>
      </c>
      <c r="Q89" s="208"/>
      <c r="R89" s="209">
        <f>R90+R193+R202+R210+R215+R327+R342+R348</f>
        <v>141.5230196</v>
      </c>
      <c r="S89" s="208"/>
      <c r="T89" s="210">
        <f>T90+T193+T202+T210+T215+T327+T342+T348</f>
        <v>39.077199999999998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79</v>
      </c>
      <c r="AT89" s="212" t="s">
        <v>71</v>
      </c>
      <c r="AU89" s="212" t="s">
        <v>72</v>
      </c>
      <c r="AY89" s="211" t="s">
        <v>214</v>
      </c>
      <c r="BK89" s="213">
        <f>BK90+BK193+BK202+BK210+BK215+BK327+BK342+BK348</f>
        <v>0</v>
      </c>
    </row>
    <row r="90" s="12" customFormat="1" ht="22.8" customHeight="1">
      <c r="A90" s="12"/>
      <c r="B90" s="200"/>
      <c r="C90" s="201"/>
      <c r="D90" s="202" t="s">
        <v>71</v>
      </c>
      <c r="E90" s="214" t="s">
        <v>79</v>
      </c>
      <c r="F90" s="214" t="s">
        <v>4952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SUM(P91:P192)</f>
        <v>0</v>
      </c>
      <c r="Q90" s="208"/>
      <c r="R90" s="209">
        <f>SUM(R91:R192)</f>
        <v>91.504220000000004</v>
      </c>
      <c r="S90" s="208"/>
      <c r="T90" s="210">
        <f>SUM(T91:T192)</f>
        <v>2.2140000000000004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79</v>
      </c>
      <c r="AT90" s="212" t="s">
        <v>71</v>
      </c>
      <c r="AU90" s="212" t="s">
        <v>79</v>
      </c>
      <c r="AY90" s="211" t="s">
        <v>214</v>
      </c>
      <c r="BK90" s="213">
        <f>SUM(BK91:BK192)</f>
        <v>0</v>
      </c>
    </row>
    <row r="91" s="2" customFormat="1" ht="37.8" customHeight="1">
      <c r="A91" s="41"/>
      <c r="B91" s="42"/>
      <c r="C91" s="216" t="s">
        <v>79</v>
      </c>
      <c r="D91" s="216" t="s">
        <v>216</v>
      </c>
      <c r="E91" s="217" t="s">
        <v>5179</v>
      </c>
      <c r="F91" s="218" t="s">
        <v>5180</v>
      </c>
      <c r="G91" s="219" t="s">
        <v>219</v>
      </c>
      <c r="H91" s="220">
        <v>3.6000000000000001</v>
      </c>
      <c r="I91" s="221"/>
      <c r="J91" s="222">
        <f>ROUND(I91*H91,2)</f>
        <v>0</v>
      </c>
      <c r="K91" s="218" t="s">
        <v>220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0.28999999999999998</v>
      </c>
      <c r="T91" s="226">
        <f>S91*H91</f>
        <v>1.044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221</v>
      </c>
      <c r="AT91" s="227" t="s">
        <v>216</v>
      </c>
      <c r="AU91" s="227" t="s">
        <v>81</v>
      </c>
      <c r="AY91" s="20" t="s">
        <v>214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79</v>
      </c>
      <c r="BK91" s="228">
        <f>ROUND(I91*H91,2)</f>
        <v>0</v>
      </c>
      <c r="BL91" s="20" t="s">
        <v>221</v>
      </c>
      <c r="BM91" s="227" t="s">
        <v>5181</v>
      </c>
    </row>
    <row r="92" s="2" customFormat="1">
      <c r="A92" s="41"/>
      <c r="B92" s="42"/>
      <c r="C92" s="43"/>
      <c r="D92" s="229" t="s">
        <v>223</v>
      </c>
      <c r="E92" s="43"/>
      <c r="F92" s="230" t="s">
        <v>5182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223</v>
      </c>
      <c r="AU92" s="20" t="s">
        <v>81</v>
      </c>
    </row>
    <row r="93" s="13" customFormat="1">
      <c r="A93" s="13"/>
      <c r="B93" s="234"/>
      <c r="C93" s="235"/>
      <c r="D93" s="236" t="s">
        <v>225</v>
      </c>
      <c r="E93" s="237" t="s">
        <v>19</v>
      </c>
      <c r="F93" s="238" t="s">
        <v>5183</v>
      </c>
      <c r="G93" s="235"/>
      <c r="H93" s="239">
        <v>3.6000000000000001</v>
      </c>
      <c r="I93" s="240"/>
      <c r="J93" s="235"/>
      <c r="K93" s="235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225</v>
      </c>
      <c r="AU93" s="245" t="s">
        <v>81</v>
      </c>
      <c r="AV93" s="13" t="s">
        <v>81</v>
      </c>
      <c r="AW93" s="13" t="s">
        <v>33</v>
      </c>
      <c r="AX93" s="13" t="s">
        <v>72</v>
      </c>
      <c r="AY93" s="245" t="s">
        <v>214</v>
      </c>
    </row>
    <row r="94" s="16" customFormat="1">
      <c r="A94" s="16"/>
      <c r="B94" s="267"/>
      <c r="C94" s="268"/>
      <c r="D94" s="236" t="s">
        <v>225</v>
      </c>
      <c r="E94" s="269" t="s">
        <v>19</v>
      </c>
      <c r="F94" s="270" t="s">
        <v>246</v>
      </c>
      <c r="G94" s="268"/>
      <c r="H94" s="271">
        <v>3.6000000000000001</v>
      </c>
      <c r="I94" s="272"/>
      <c r="J94" s="268"/>
      <c r="K94" s="268"/>
      <c r="L94" s="273"/>
      <c r="M94" s="274"/>
      <c r="N94" s="275"/>
      <c r="O94" s="275"/>
      <c r="P94" s="275"/>
      <c r="Q94" s="275"/>
      <c r="R94" s="275"/>
      <c r="S94" s="275"/>
      <c r="T94" s="27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7" t="s">
        <v>225</v>
      </c>
      <c r="AU94" s="277" t="s">
        <v>81</v>
      </c>
      <c r="AV94" s="16" t="s">
        <v>221</v>
      </c>
      <c r="AW94" s="16" t="s">
        <v>33</v>
      </c>
      <c r="AX94" s="16" t="s">
        <v>79</v>
      </c>
      <c r="AY94" s="277" t="s">
        <v>214</v>
      </c>
    </row>
    <row r="95" s="2" customFormat="1" ht="37.8" customHeight="1">
      <c r="A95" s="41"/>
      <c r="B95" s="42"/>
      <c r="C95" s="216" t="s">
        <v>81</v>
      </c>
      <c r="D95" s="216" t="s">
        <v>216</v>
      </c>
      <c r="E95" s="217" t="s">
        <v>5184</v>
      </c>
      <c r="F95" s="218" t="s">
        <v>5185</v>
      </c>
      <c r="G95" s="219" t="s">
        <v>219</v>
      </c>
      <c r="H95" s="220">
        <v>3.6000000000000001</v>
      </c>
      <c r="I95" s="221"/>
      <c r="J95" s="222">
        <f>ROUND(I95*H95,2)</f>
        <v>0</v>
      </c>
      <c r="K95" s="218" t="s">
        <v>220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0.32500000000000001</v>
      </c>
      <c r="T95" s="226">
        <f>S95*H95</f>
        <v>1.1700000000000002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221</v>
      </c>
      <c r="AT95" s="227" t="s">
        <v>216</v>
      </c>
      <c r="AU95" s="227" t="s">
        <v>81</v>
      </c>
      <c r="AY95" s="20" t="s">
        <v>214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221</v>
      </c>
      <c r="BM95" s="227" t="s">
        <v>5186</v>
      </c>
    </row>
    <row r="96" s="2" customFormat="1">
      <c r="A96" s="41"/>
      <c r="B96" s="42"/>
      <c r="C96" s="43"/>
      <c r="D96" s="229" t="s">
        <v>223</v>
      </c>
      <c r="E96" s="43"/>
      <c r="F96" s="230" t="s">
        <v>5187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223</v>
      </c>
      <c r="AU96" s="20" t="s">
        <v>81</v>
      </c>
    </row>
    <row r="97" s="13" customFormat="1">
      <c r="A97" s="13"/>
      <c r="B97" s="234"/>
      <c r="C97" s="235"/>
      <c r="D97" s="236" t="s">
        <v>225</v>
      </c>
      <c r="E97" s="237" t="s">
        <v>19</v>
      </c>
      <c r="F97" s="238" t="s">
        <v>5183</v>
      </c>
      <c r="G97" s="235"/>
      <c r="H97" s="239">
        <v>3.6000000000000001</v>
      </c>
      <c r="I97" s="240"/>
      <c r="J97" s="235"/>
      <c r="K97" s="235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225</v>
      </c>
      <c r="AU97" s="245" t="s">
        <v>81</v>
      </c>
      <c r="AV97" s="13" t="s">
        <v>81</v>
      </c>
      <c r="AW97" s="13" t="s">
        <v>33</v>
      </c>
      <c r="AX97" s="13" t="s">
        <v>72</v>
      </c>
      <c r="AY97" s="245" t="s">
        <v>214</v>
      </c>
    </row>
    <row r="98" s="16" customFormat="1">
      <c r="A98" s="16"/>
      <c r="B98" s="267"/>
      <c r="C98" s="268"/>
      <c r="D98" s="236" t="s">
        <v>225</v>
      </c>
      <c r="E98" s="269" t="s">
        <v>19</v>
      </c>
      <c r="F98" s="270" t="s">
        <v>246</v>
      </c>
      <c r="G98" s="268"/>
      <c r="H98" s="271">
        <v>3.6000000000000001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7" t="s">
        <v>225</v>
      </c>
      <c r="AU98" s="277" t="s">
        <v>81</v>
      </c>
      <c r="AV98" s="16" t="s">
        <v>221</v>
      </c>
      <c r="AW98" s="16" t="s">
        <v>33</v>
      </c>
      <c r="AX98" s="16" t="s">
        <v>79</v>
      </c>
      <c r="AY98" s="277" t="s">
        <v>214</v>
      </c>
    </row>
    <row r="99" s="2" customFormat="1" ht="49.05" customHeight="1">
      <c r="A99" s="41"/>
      <c r="B99" s="42"/>
      <c r="C99" s="216" t="s">
        <v>104</v>
      </c>
      <c r="D99" s="216" t="s">
        <v>216</v>
      </c>
      <c r="E99" s="217" t="s">
        <v>5188</v>
      </c>
      <c r="F99" s="218" t="s">
        <v>5189</v>
      </c>
      <c r="G99" s="219" t="s">
        <v>274</v>
      </c>
      <c r="H99" s="220">
        <v>55</v>
      </c>
      <c r="I99" s="221"/>
      <c r="J99" s="222">
        <f>ROUND(I99*H99,2)</f>
        <v>0</v>
      </c>
      <c r="K99" s="218" t="s">
        <v>220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0.036900000000000002</v>
      </c>
      <c r="R99" s="225">
        <f>Q99*H99</f>
        <v>2.0295000000000001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221</v>
      </c>
      <c r="AT99" s="227" t="s">
        <v>216</v>
      </c>
      <c r="AU99" s="227" t="s">
        <v>81</v>
      </c>
      <c r="AY99" s="20" t="s">
        <v>214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221</v>
      </c>
      <c r="BM99" s="227" t="s">
        <v>5190</v>
      </c>
    </row>
    <row r="100" s="2" customFormat="1">
      <c r="A100" s="41"/>
      <c r="B100" s="42"/>
      <c r="C100" s="43"/>
      <c r="D100" s="229" t="s">
        <v>223</v>
      </c>
      <c r="E100" s="43"/>
      <c r="F100" s="230" t="s">
        <v>5191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223</v>
      </c>
      <c r="AU100" s="20" t="s">
        <v>81</v>
      </c>
    </row>
    <row r="101" s="13" customFormat="1">
      <c r="A101" s="13"/>
      <c r="B101" s="234"/>
      <c r="C101" s="235"/>
      <c r="D101" s="236" t="s">
        <v>225</v>
      </c>
      <c r="E101" s="237" t="s">
        <v>19</v>
      </c>
      <c r="F101" s="238" t="s">
        <v>5192</v>
      </c>
      <c r="G101" s="235"/>
      <c r="H101" s="239">
        <v>55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225</v>
      </c>
      <c r="AU101" s="245" t="s">
        <v>81</v>
      </c>
      <c r="AV101" s="13" t="s">
        <v>81</v>
      </c>
      <c r="AW101" s="13" t="s">
        <v>33</v>
      </c>
      <c r="AX101" s="13" t="s">
        <v>72</v>
      </c>
      <c r="AY101" s="245" t="s">
        <v>214</v>
      </c>
    </row>
    <row r="102" s="16" customFormat="1">
      <c r="A102" s="16"/>
      <c r="B102" s="267"/>
      <c r="C102" s="268"/>
      <c r="D102" s="236" t="s">
        <v>225</v>
      </c>
      <c r="E102" s="269" t="s">
        <v>19</v>
      </c>
      <c r="F102" s="270" t="s">
        <v>246</v>
      </c>
      <c r="G102" s="268"/>
      <c r="H102" s="271">
        <v>55</v>
      </c>
      <c r="I102" s="272"/>
      <c r="J102" s="268"/>
      <c r="K102" s="268"/>
      <c r="L102" s="273"/>
      <c r="M102" s="274"/>
      <c r="N102" s="275"/>
      <c r="O102" s="275"/>
      <c r="P102" s="275"/>
      <c r="Q102" s="275"/>
      <c r="R102" s="275"/>
      <c r="S102" s="275"/>
      <c r="T102" s="27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7" t="s">
        <v>225</v>
      </c>
      <c r="AU102" s="277" t="s">
        <v>81</v>
      </c>
      <c r="AV102" s="16" t="s">
        <v>221</v>
      </c>
      <c r="AW102" s="16" t="s">
        <v>33</v>
      </c>
      <c r="AX102" s="16" t="s">
        <v>79</v>
      </c>
      <c r="AY102" s="277" t="s">
        <v>214</v>
      </c>
    </row>
    <row r="103" s="2" customFormat="1" ht="49.05" customHeight="1">
      <c r="A103" s="41"/>
      <c r="B103" s="42"/>
      <c r="C103" s="216" t="s">
        <v>221</v>
      </c>
      <c r="D103" s="216" t="s">
        <v>216</v>
      </c>
      <c r="E103" s="217" t="s">
        <v>5193</v>
      </c>
      <c r="F103" s="218" t="s">
        <v>5194</v>
      </c>
      <c r="G103" s="219" t="s">
        <v>274</v>
      </c>
      <c r="H103" s="220">
        <v>65</v>
      </c>
      <c r="I103" s="221"/>
      <c r="J103" s="222">
        <f>ROUND(I103*H103,2)</f>
        <v>0</v>
      </c>
      <c r="K103" s="218" t="s">
        <v>220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0.06053</v>
      </c>
      <c r="R103" s="225">
        <f>Q103*H103</f>
        <v>3.93445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221</v>
      </c>
      <c r="AT103" s="227" t="s">
        <v>216</v>
      </c>
      <c r="AU103" s="227" t="s">
        <v>81</v>
      </c>
      <c r="AY103" s="20" t="s">
        <v>214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221</v>
      </c>
      <c r="BM103" s="227" t="s">
        <v>5195</v>
      </c>
    </row>
    <row r="104" s="2" customFormat="1">
      <c r="A104" s="41"/>
      <c r="B104" s="42"/>
      <c r="C104" s="43"/>
      <c r="D104" s="229" t="s">
        <v>223</v>
      </c>
      <c r="E104" s="43"/>
      <c r="F104" s="230" t="s">
        <v>5196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223</v>
      </c>
      <c r="AU104" s="20" t="s">
        <v>81</v>
      </c>
    </row>
    <row r="105" s="13" customFormat="1">
      <c r="A105" s="13"/>
      <c r="B105" s="234"/>
      <c r="C105" s="235"/>
      <c r="D105" s="236" t="s">
        <v>225</v>
      </c>
      <c r="E105" s="237" t="s">
        <v>19</v>
      </c>
      <c r="F105" s="238" t="s">
        <v>5197</v>
      </c>
      <c r="G105" s="235"/>
      <c r="H105" s="239">
        <v>65</v>
      </c>
      <c r="I105" s="240"/>
      <c r="J105" s="235"/>
      <c r="K105" s="235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225</v>
      </c>
      <c r="AU105" s="245" t="s">
        <v>81</v>
      </c>
      <c r="AV105" s="13" t="s">
        <v>81</v>
      </c>
      <c r="AW105" s="13" t="s">
        <v>33</v>
      </c>
      <c r="AX105" s="13" t="s">
        <v>72</v>
      </c>
      <c r="AY105" s="245" t="s">
        <v>214</v>
      </c>
    </row>
    <row r="106" s="16" customFormat="1">
      <c r="A106" s="16"/>
      <c r="B106" s="267"/>
      <c r="C106" s="268"/>
      <c r="D106" s="236" t="s">
        <v>225</v>
      </c>
      <c r="E106" s="269" t="s">
        <v>19</v>
      </c>
      <c r="F106" s="270" t="s">
        <v>246</v>
      </c>
      <c r="G106" s="268"/>
      <c r="H106" s="271">
        <v>65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225</v>
      </c>
      <c r="AU106" s="277" t="s">
        <v>81</v>
      </c>
      <c r="AV106" s="16" t="s">
        <v>221</v>
      </c>
      <c r="AW106" s="16" t="s">
        <v>33</v>
      </c>
      <c r="AX106" s="16" t="s">
        <v>79</v>
      </c>
      <c r="AY106" s="277" t="s">
        <v>214</v>
      </c>
    </row>
    <row r="107" s="2" customFormat="1" ht="16.5" customHeight="1">
      <c r="A107" s="41"/>
      <c r="B107" s="42"/>
      <c r="C107" s="216" t="s">
        <v>247</v>
      </c>
      <c r="D107" s="216" t="s">
        <v>216</v>
      </c>
      <c r="E107" s="217" t="s">
        <v>5198</v>
      </c>
      <c r="F107" s="218" t="s">
        <v>5199</v>
      </c>
      <c r="G107" s="219" t="s">
        <v>219</v>
      </c>
      <c r="H107" s="220">
        <v>78.599999999999994</v>
      </c>
      <c r="I107" s="221"/>
      <c r="J107" s="222">
        <f>ROUND(I107*H107,2)</f>
        <v>0</v>
      </c>
      <c r="K107" s="218" t="s">
        <v>220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221</v>
      </c>
      <c r="AT107" s="227" t="s">
        <v>216</v>
      </c>
      <c r="AU107" s="227" t="s">
        <v>81</v>
      </c>
      <c r="AY107" s="20" t="s">
        <v>214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221</v>
      </c>
      <c r="BM107" s="227" t="s">
        <v>5200</v>
      </c>
    </row>
    <row r="108" s="2" customFormat="1">
      <c r="A108" s="41"/>
      <c r="B108" s="42"/>
      <c r="C108" s="43"/>
      <c r="D108" s="229" t="s">
        <v>223</v>
      </c>
      <c r="E108" s="43"/>
      <c r="F108" s="230" t="s">
        <v>5201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223</v>
      </c>
      <c r="AU108" s="20" t="s">
        <v>81</v>
      </c>
    </row>
    <row r="109" s="13" customFormat="1">
      <c r="A109" s="13"/>
      <c r="B109" s="234"/>
      <c r="C109" s="235"/>
      <c r="D109" s="236" t="s">
        <v>225</v>
      </c>
      <c r="E109" s="237" t="s">
        <v>19</v>
      </c>
      <c r="F109" s="238" t="s">
        <v>5202</v>
      </c>
      <c r="G109" s="235"/>
      <c r="H109" s="239">
        <v>9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225</v>
      </c>
      <c r="AU109" s="245" t="s">
        <v>81</v>
      </c>
      <c r="AV109" s="13" t="s">
        <v>81</v>
      </c>
      <c r="AW109" s="13" t="s">
        <v>33</v>
      </c>
      <c r="AX109" s="13" t="s">
        <v>72</v>
      </c>
      <c r="AY109" s="245" t="s">
        <v>214</v>
      </c>
    </row>
    <row r="110" s="13" customFormat="1">
      <c r="A110" s="13"/>
      <c r="B110" s="234"/>
      <c r="C110" s="235"/>
      <c r="D110" s="236" t="s">
        <v>225</v>
      </c>
      <c r="E110" s="237" t="s">
        <v>19</v>
      </c>
      <c r="F110" s="238" t="s">
        <v>5203</v>
      </c>
      <c r="G110" s="235"/>
      <c r="H110" s="239">
        <v>69.599999999999994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225</v>
      </c>
      <c r="AU110" s="245" t="s">
        <v>81</v>
      </c>
      <c r="AV110" s="13" t="s">
        <v>81</v>
      </c>
      <c r="AW110" s="13" t="s">
        <v>33</v>
      </c>
      <c r="AX110" s="13" t="s">
        <v>72</v>
      </c>
      <c r="AY110" s="245" t="s">
        <v>214</v>
      </c>
    </row>
    <row r="111" s="16" customFormat="1">
      <c r="A111" s="16"/>
      <c r="B111" s="267"/>
      <c r="C111" s="268"/>
      <c r="D111" s="236" t="s">
        <v>225</v>
      </c>
      <c r="E111" s="269" t="s">
        <v>19</v>
      </c>
      <c r="F111" s="270" t="s">
        <v>246</v>
      </c>
      <c r="G111" s="268"/>
      <c r="H111" s="271">
        <v>78.599999999999994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7" t="s">
        <v>225</v>
      </c>
      <c r="AU111" s="277" t="s">
        <v>81</v>
      </c>
      <c r="AV111" s="16" t="s">
        <v>221</v>
      </c>
      <c r="AW111" s="16" t="s">
        <v>33</v>
      </c>
      <c r="AX111" s="16" t="s">
        <v>79</v>
      </c>
      <c r="AY111" s="277" t="s">
        <v>214</v>
      </c>
    </row>
    <row r="112" s="2" customFormat="1" ht="24.15" customHeight="1">
      <c r="A112" s="41"/>
      <c r="B112" s="42"/>
      <c r="C112" s="216" t="s">
        <v>255</v>
      </c>
      <c r="D112" s="216" t="s">
        <v>216</v>
      </c>
      <c r="E112" s="217" t="s">
        <v>4960</v>
      </c>
      <c r="F112" s="218" t="s">
        <v>4961</v>
      </c>
      <c r="G112" s="219" t="s">
        <v>327</v>
      </c>
      <c r="H112" s="220">
        <v>198.12000000000001</v>
      </c>
      <c r="I112" s="221"/>
      <c r="J112" s="222">
        <f>ROUND(I112*H112,2)</f>
        <v>0</v>
      </c>
      <c r="K112" s="218" t="s">
        <v>220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221</v>
      </c>
      <c r="AT112" s="227" t="s">
        <v>216</v>
      </c>
      <c r="AU112" s="227" t="s">
        <v>81</v>
      </c>
      <c r="AY112" s="20" t="s">
        <v>214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221</v>
      </c>
      <c r="BM112" s="227" t="s">
        <v>5204</v>
      </c>
    </row>
    <row r="113" s="2" customFormat="1">
      <c r="A113" s="41"/>
      <c r="B113" s="42"/>
      <c r="C113" s="43"/>
      <c r="D113" s="229" t="s">
        <v>223</v>
      </c>
      <c r="E113" s="43"/>
      <c r="F113" s="230" t="s">
        <v>4963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223</v>
      </c>
      <c r="AU113" s="20" t="s">
        <v>81</v>
      </c>
    </row>
    <row r="114" s="13" customFormat="1">
      <c r="A114" s="13"/>
      <c r="B114" s="234"/>
      <c r="C114" s="235"/>
      <c r="D114" s="236" t="s">
        <v>225</v>
      </c>
      <c r="E114" s="237" t="s">
        <v>19</v>
      </c>
      <c r="F114" s="238" t="s">
        <v>5205</v>
      </c>
      <c r="G114" s="235"/>
      <c r="H114" s="239">
        <v>3.2400000000000002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225</v>
      </c>
      <c r="AU114" s="245" t="s">
        <v>81</v>
      </c>
      <c r="AV114" s="13" t="s">
        <v>81</v>
      </c>
      <c r="AW114" s="13" t="s">
        <v>33</v>
      </c>
      <c r="AX114" s="13" t="s">
        <v>72</v>
      </c>
      <c r="AY114" s="245" t="s">
        <v>214</v>
      </c>
    </row>
    <row r="115" s="13" customFormat="1">
      <c r="A115" s="13"/>
      <c r="B115" s="234"/>
      <c r="C115" s="235"/>
      <c r="D115" s="236" t="s">
        <v>225</v>
      </c>
      <c r="E115" s="237" t="s">
        <v>19</v>
      </c>
      <c r="F115" s="238" t="s">
        <v>5206</v>
      </c>
      <c r="G115" s="235"/>
      <c r="H115" s="239">
        <v>194.88</v>
      </c>
      <c r="I115" s="240"/>
      <c r="J115" s="235"/>
      <c r="K115" s="235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225</v>
      </c>
      <c r="AU115" s="245" t="s">
        <v>81</v>
      </c>
      <c r="AV115" s="13" t="s">
        <v>81</v>
      </c>
      <c r="AW115" s="13" t="s">
        <v>33</v>
      </c>
      <c r="AX115" s="13" t="s">
        <v>72</v>
      </c>
      <c r="AY115" s="245" t="s">
        <v>214</v>
      </c>
    </row>
    <row r="116" s="16" customFormat="1">
      <c r="A116" s="16"/>
      <c r="B116" s="267"/>
      <c r="C116" s="268"/>
      <c r="D116" s="236" t="s">
        <v>225</v>
      </c>
      <c r="E116" s="269" t="s">
        <v>19</v>
      </c>
      <c r="F116" s="270" t="s">
        <v>246</v>
      </c>
      <c r="G116" s="268"/>
      <c r="H116" s="271">
        <v>198.12000000000001</v>
      </c>
      <c r="I116" s="272"/>
      <c r="J116" s="268"/>
      <c r="K116" s="268"/>
      <c r="L116" s="273"/>
      <c r="M116" s="274"/>
      <c r="N116" s="275"/>
      <c r="O116" s="275"/>
      <c r="P116" s="275"/>
      <c r="Q116" s="275"/>
      <c r="R116" s="275"/>
      <c r="S116" s="275"/>
      <c r="T116" s="27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7" t="s">
        <v>225</v>
      </c>
      <c r="AU116" s="277" t="s">
        <v>81</v>
      </c>
      <c r="AV116" s="16" t="s">
        <v>221</v>
      </c>
      <c r="AW116" s="16" t="s">
        <v>33</v>
      </c>
      <c r="AX116" s="16" t="s">
        <v>79</v>
      </c>
      <c r="AY116" s="277" t="s">
        <v>214</v>
      </c>
    </row>
    <row r="117" s="2" customFormat="1" ht="33" customHeight="1">
      <c r="A117" s="41"/>
      <c r="B117" s="42"/>
      <c r="C117" s="216" t="s">
        <v>261</v>
      </c>
      <c r="D117" s="216" t="s">
        <v>216</v>
      </c>
      <c r="E117" s="217" t="s">
        <v>5207</v>
      </c>
      <c r="F117" s="218" t="s">
        <v>5208</v>
      </c>
      <c r="G117" s="219" t="s">
        <v>327</v>
      </c>
      <c r="H117" s="220">
        <v>43.68</v>
      </c>
      <c r="I117" s="221"/>
      <c r="J117" s="222">
        <f>ROUND(I117*H117,2)</f>
        <v>0</v>
      </c>
      <c r="K117" s="218" t="s">
        <v>220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221</v>
      </c>
      <c r="AT117" s="227" t="s">
        <v>216</v>
      </c>
      <c r="AU117" s="227" t="s">
        <v>81</v>
      </c>
      <c r="AY117" s="20" t="s">
        <v>214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221</v>
      </c>
      <c r="BM117" s="227" t="s">
        <v>5209</v>
      </c>
    </row>
    <row r="118" s="2" customFormat="1">
      <c r="A118" s="41"/>
      <c r="B118" s="42"/>
      <c r="C118" s="43"/>
      <c r="D118" s="229" t="s">
        <v>223</v>
      </c>
      <c r="E118" s="43"/>
      <c r="F118" s="230" t="s">
        <v>5210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223</v>
      </c>
      <c r="AU118" s="20" t="s">
        <v>81</v>
      </c>
    </row>
    <row r="119" s="13" customFormat="1">
      <c r="A119" s="13"/>
      <c r="B119" s="234"/>
      <c r="C119" s="235"/>
      <c r="D119" s="236" t="s">
        <v>225</v>
      </c>
      <c r="E119" s="237" t="s">
        <v>19</v>
      </c>
      <c r="F119" s="238" t="s">
        <v>5211</v>
      </c>
      <c r="G119" s="235"/>
      <c r="H119" s="239">
        <v>43.68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225</v>
      </c>
      <c r="AU119" s="245" t="s">
        <v>81</v>
      </c>
      <c r="AV119" s="13" t="s">
        <v>81</v>
      </c>
      <c r="AW119" s="13" t="s">
        <v>33</v>
      </c>
      <c r="AX119" s="13" t="s">
        <v>72</v>
      </c>
      <c r="AY119" s="245" t="s">
        <v>214</v>
      </c>
    </row>
    <row r="120" s="16" customFormat="1">
      <c r="A120" s="16"/>
      <c r="B120" s="267"/>
      <c r="C120" s="268"/>
      <c r="D120" s="236" t="s">
        <v>225</v>
      </c>
      <c r="E120" s="269" t="s">
        <v>19</v>
      </c>
      <c r="F120" s="270" t="s">
        <v>246</v>
      </c>
      <c r="G120" s="268"/>
      <c r="H120" s="271">
        <v>43.68</v>
      </c>
      <c r="I120" s="272"/>
      <c r="J120" s="268"/>
      <c r="K120" s="268"/>
      <c r="L120" s="273"/>
      <c r="M120" s="274"/>
      <c r="N120" s="275"/>
      <c r="O120" s="275"/>
      <c r="P120" s="275"/>
      <c r="Q120" s="275"/>
      <c r="R120" s="275"/>
      <c r="S120" s="275"/>
      <c r="T120" s="27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7" t="s">
        <v>225</v>
      </c>
      <c r="AU120" s="277" t="s">
        <v>81</v>
      </c>
      <c r="AV120" s="16" t="s">
        <v>221</v>
      </c>
      <c r="AW120" s="16" t="s">
        <v>33</v>
      </c>
      <c r="AX120" s="16" t="s">
        <v>79</v>
      </c>
      <c r="AY120" s="277" t="s">
        <v>214</v>
      </c>
    </row>
    <row r="121" s="2" customFormat="1" ht="33" customHeight="1">
      <c r="A121" s="41"/>
      <c r="B121" s="42"/>
      <c r="C121" s="216" t="s">
        <v>266</v>
      </c>
      <c r="D121" s="216" t="s">
        <v>216</v>
      </c>
      <c r="E121" s="217" t="s">
        <v>5212</v>
      </c>
      <c r="F121" s="218" t="s">
        <v>5213</v>
      </c>
      <c r="G121" s="219" t="s">
        <v>327</v>
      </c>
      <c r="H121" s="220">
        <v>198.12000000000001</v>
      </c>
      <c r="I121" s="221"/>
      <c r="J121" s="222">
        <f>ROUND(I121*H121,2)</f>
        <v>0</v>
      </c>
      <c r="K121" s="218" t="s">
        <v>220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221</v>
      </c>
      <c r="AT121" s="227" t="s">
        <v>216</v>
      </c>
      <c r="AU121" s="227" t="s">
        <v>81</v>
      </c>
      <c r="AY121" s="20" t="s">
        <v>214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221</v>
      </c>
      <c r="BM121" s="227" t="s">
        <v>5214</v>
      </c>
    </row>
    <row r="122" s="2" customFormat="1">
      <c r="A122" s="41"/>
      <c r="B122" s="42"/>
      <c r="C122" s="43"/>
      <c r="D122" s="229" t="s">
        <v>223</v>
      </c>
      <c r="E122" s="43"/>
      <c r="F122" s="230" t="s">
        <v>5215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223</v>
      </c>
      <c r="AU122" s="20" t="s">
        <v>81</v>
      </c>
    </row>
    <row r="123" s="13" customFormat="1">
      <c r="A123" s="13"/>
      <c r="B123" s="234"/>
      <c r="C123" s="235"/>
      <c r="D123" s="236" t="s">
        <v>225</v>
      </c>
      <c r="E123" s="237" t="s">
        <v>19</v>
      </c>
      <c r="F123" s="238" t="s">
        <v>5205</v>
      </c>
      <c r="G123" s="235"/>
      <c r="H123" s="239">
        <v>3.2400000000000002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225</v>
      </c>
      <c r="AU123" s="245" t="s">
        <v>81</v>
      </c>
      <c r="AV123" s="13" t="s">
        <v>81</v>
      </c>
      <c r="AW123" s="13" t="s">
        <v>33</v>
      </c>
      <c r="AX123" s="13" t="s">
        <v>72</v>
      </c>
      <c r="AY123" s="245" t="s">
        <v>214</v>
      </c>
    </row>
    <row r="124" s="13" customFormat="1">
      <c r="A124" s="13"/>
      <c r="B124" s="234"/>
      <c r="C124" s="235"/>
      <c r="D124" s="236" t="s">
        <v>225</v>
      </c>
      <c r="E124" s="237" t="s">
        <v>19</v>
      </c>
      <c r="F124" s="238" t="s">
        <v>5206</v>
      </c>
      <c r="G124" s="235"/>
      <c r="H124" s="239">
        <v>194.88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225</v>
      </c>
      <c r="AU124" s="245" t="s">
        <v>81</v>
      </c>
      <c r="AV124" s="13" t="s">
        <v>81</v>
      </c>
      <c r="AW124" s="13" t="s">
        <v>33</v>
      </c>
      <c r="AX124" s="13" t="s">
        <v>72</v>
      </c>
      <c r="AY124" s="245" t="s">
        <v>214</v>
      </c>
    </row>
    <row r="125" s="16" customFormat="1">
      <c r="A125" s="16"/>
      <c r="B125" s="267"/>
      <c r="C125" s="268"/>
      <c r="D125" s="236" t="s">
        <v>225</v>
      </c>
      <c r="E125" s="269" t="s">
        <v>19</v>
      </c>
      <c r="F125" s="270" t="s">
        <v>246</v>
      </c>
      <c r="G125" s="268"/>
      <c r="H125" s="271">
        <v>198.12000000000001</v>
      </c>
      <c r="I125" s="272"/>
      <c r="J125" s="268"/>
      <c r="K125" s="268"/>
      <c r="L125" s="273"/>
      <c r="M125" s="274"/>
      <c r="N125" s="275"/>
      <c r="O125" s="275"/>
      <c r="P125" s="275"/>
      <c r="Q125" s="275"/>
      <c r="R125" s="275"/>
      <c r="S125" s="275"/>
      <c r="T125" s="27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7" t="s">
        <v>225</v>
      </c>
      <c r="AU125" s="277" t="s">
        <v>81</v>
      </c>
      <c r="AV125" s="16" t="s">
        <v>221</v>
      </c>
      <c r="AW125" s="16" t="s">
        <v>33</v>
      </c>
      <c r="AX125" s="16" t="s">
        <v>79</v>
      </c>
      <c r="AY125" s="277" t="s">
        <v>214</v>
      </c>
    </row>
    <row r="126" s="2" customFormat="1" ht="24.15" customHeight="1">
      <c r="A126" s="41"/>
      <c r="B126" s="42"/>
      <c r="C126" s="216" t="s">
        <v>271</v>
      </c>
      <c r="D126" s="216" t="s">
        <v>216</v>
      </c>
      <c r="E126" s="217" t="s">
        <v>5216</v>
      </c>
      <c r="F126" s="218" t="s">
        <v>5217</v>
      </c>
      <c r="G126" s="219" t="s">
        <v>327</v>
      </c>
      <c r="H126" s="220">
        <v>43.68</v>
      </c>
      <c r="I126" s="221"/>
      <c r="J126" s="222">
        <f>ROUND(I126*H126,2)</f>
        <v>0</v>
      </c>
      <c r="K126" s="218" t="s">
        <v>220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221</v>
      </c>
      <c r="AT126" s="227" t="s">
        <v>216</v>
      </c>
      <c r="AU126" s="227" t="s">
        <v>81</v>
      </c>
      <c r="AY126" s="20" t="s">
        <v>214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221</v>
      </c>
      <c r="BM126" s="227" t="s">
        <v>5218</v>
      </c>
    </row>
    <row r="127" s="2" customFormat="1">
      <c r="A127" s="41"/>
      <c r="B127" s="42"/>
      <c r="C127" s="43"/>
      <c r="D127" s="229" t="s">
        <v>223</v>
      </c>
      <c r="E127" s="43"/>
      <c r="F127" s="230" t="s">
        <v>5219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223</v>
      </c>
      <c r="AU127" s="20" t="s">
        <v>81</v>
      </c>
    </row>
    <row r="128" s="13" customFormat="1">
      <c r="A128" s="13"/>
      <c r="B128" s="234"/>
      <c r="C128" s="235"/>
      <c r="D128" s="236" t="s">
        <v>225</v>
      </c>
      <c r="E128" s="237" t="s">
        <v>19</v>
      </c>
      <c r="F128" s="238" t="s">
        <v>5211</v>
      </c>
      <c r="G128" s="235"/>
      <c r="H128" s="239">
        <v>43.68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225</v>
      </c>
      <c r="AU128" s="245" t="s">
        <v>81</v>
      </c>
      <c r="AV128" s="13" t="s">
        <v>81</v>
      </c>
      <c r="AW128" s="13" t="s">
        <v>33</v>
      </c>
      <c r="AX128" s="13" t="s">
        <v>72</v>
      </c>
      <c r="AY128" s="245" t="s">
        <v>214</v>
      </c>
    </row>
    <row r="129" s="16" customFormat="1">
      <c r="A129" s="16"/>
      <c r="B129" s="267"/>
      <c r="C129" s="268"/>
      <c r="D129" s="236" t="s">
        <v>225</v>
      </c>
      <c r="E129" s="269" t="s">
        <v>19</v>
      </c>
      <c r="F129" s="270" t="s">
        <v>246</v>
      </c>
      <c r="G129" s="268"/>
      <c r="H129" s="271">
        <v>43.68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7" t="s">
        <v>225</v>
      </c>
      <c r="AU129" s="277" t="s">
        <v>81</v>
      </c>
      <c r="AV129" s="16" t="s">
        <v>221</v>
      </c>
      <c r="AW129" s="16" t="s">
        <v>33</v>
      </c>
      <c r="AX129" s="16" t="s">
        <v>79</v>
      </c>
      <c r="AY129" s="277" t="s">
        <v>214</v>
      </c>
    </row>
    <row r="130" s="2" customFormat="1" ht="16.5" customHeight="1">
      <c r="A130" s="41"/>
      <c r="B130" s="42"/>
      <c r="C130" s="216" t="s">
        <v>279</v>
      </c>
      <c r="D130" s="216" t="s">
        <v>216</v>
      </c>
      <c r="E130" s="217" t="s">
        <v>5220</v>
      </c>
      <c r="F130" s="218" t="s">
        <v>5221</v>
      </c>
      <c r="G130" s="219" t="s">
        <v>219</v>
      </c>
      <c r="H130" s="220">
        <v>170.19999999999999</v>
      </c>
      <c r="I130" s="221"/>
      <c r="J130" s="222">
        <f>ROUND(I130*H130,2)</f>
        <v>0</v>
      </c>
      <c r="K130" s="218" t="s">
        <v>220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0.00199</v>
      </c>
      <c r="R130" s="225">
        <f>Q130*H130</f>
        <v>0.338698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221</v>
      </c>
      <c r="AT130" s="227" t="s">
        <v>216</v>
      </c>
      <c r="AU130" s="227" t="s">
        <v>81</v>
      </c>
      <c r="AY130" s="20" t="s">
        <v>214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221</v>
      </c>
      <c r="BM130" s="227" t="s">
        <v>5222</v>
      </c>
    </row>
    <row r="131" s="2" customFormat="1">
      <c r="A131" s="41"/>
      <c r="B131" s="42"/>
      <c r="C131" s="43"/>
      <c r="D131" s="229" t="s">
        <v>223</v>
      </c>
      <c r="E131" s="43"/>
      <c r="F131" s="230" t="s">
        <v>5223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223</v>
      </c>
      <c r="AU131" s="20" t="s">
        <v>81</v>
      </c>
    </row>
    <row r="132" s="13" customFormat="1">
      <c r="A132" s="13"/>
      <c r="B132" s="234"/>
      <c r="C132" s="235"/>
      <c r="D132" s="236" t="s">
        <v>225</v>
      </c>
      <c r="E132" s="237" t="s">
        <v>19</v>
      </c>
      <c r="F132" s="238" t="s">
        <v>5224</v>
      </c>
      <c r="G132" s="235"/>
      <c r="H132" s="239">
        <v>7.7999999999999998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225</v>
      </c>
      <c r="AU132" s="245" t="s">
        <v>81</v>
      </c>
      <c r="AV132" s="13" t="s">
        <v>81</v>
      </c>
      <c r="AW132" s="13" t="s">
        <v>33</v>
      </c>
      <c r="AX132" s="13" t="s">
        <v>72</v>
      </c>
      <c r="AY132" s="245" t="s">
        <v>214</v>
      </c>
    </row>
    <row r="133" s="13" customFormat="1">
      <c r="A133" s="13"/>
      <c r="B133" s="234"/>
      <c r="C133" s="235"/>
      <c r="D133" s="236" t="s">
        <v>225</v>
      </c>
      <c r="E133" s="237" t="s">
        <v>19</v>
      </c>
      <c r="F133" s="238" t="s">
        <v>5225</v>
      </c>
      <c r="G133" s="235"/>
      <c r="H133" s="239">
        <v>162.40000000000001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225</v>
      </c>
      <c r="AU133" s="245" t="s">
        <v>81</v>
      </c>
      <c r="AV133" s="13" t="s">
        <v>81</v>
      </c>
      <c r="AW133" s="13" t="s">
        <v>33</v>
      </c>
      <c r="AX133" s="13" t="s">
        <v>72</v>
      </c>
      <c r="AY133" s="245" t="s">
        <v>214</v>
      </c>
    </row>
    <row r="134" s="16" customFormat="1">
      <c r="A134" s="16"/>
      <c r="B134" s="267"/>
      <c r="C134" s="268"/>
      <c r="D134" s="236" t="s">
        <v>225</v>
      </c>
      <c r="E134" s="269" t="s">
        <v>19</v>
      </c>
      <c r="F134" s="270" t="s">
        <v>246</v>
      </c>
      <c r="G134" s="268"/>
      <c r="H134" s="271">
        <v>170.19999999999999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225</v>
      </c>
      <c r="AU134" s="277" t="s">
        <v>81</v>
      </c>
      <c r="AV134" s="16" t="s">
        <v>221</v>
      </c>
      <c r="AW134" s="16" t="s">
        <v>33</v>
      </c>
      <c r="AX134" s="16" t="s">
        <v>79</v>
      </c>
      <c r="AY134" s="277" t="s">
        <v>214</v>
      </c>
    </row>
    <row r="135" s="2" customFormat="1" ht="24.15" customHeight="1">
      <c r="A135" s="41"/>
      <c r="B135" s="42"/>
      <c r="C135" s="216" t="s">
        <v>299</v>
      </c>
      <c r="D135" s="216" t="s">
        <v>216</v>
      </c>
      <c r="E135" s="217" t="s">
        <v>5226</v>
      </c>
      <c r="F135" s="218" t="s">
        <v>5227</v>
      </c>
      <c r="G135" s="219" t="s">
        <v>219</v>
      </c>
      <c r="H135" s="220">
        <v>170.19999999999999</v>
      </c>
      <c r="I135" s="221"/>
      <c r="J135" s="222">
        <f>ROUND(I135*H135,2)</f>
        <v>0</v>
      </c>
      <c r="K135" s="218" t="s">
        <v>220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221</v>
      </c>
      <c r="AT135" s="227" t="s">
        <v>216</v>
      </c>
      <c r="AU135" s="227" t="s">
        <v>81</v>
      </c>
      <c r="AY135" s="20" t="s">
        <v>214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221</v>
      </c>
      <c r="BM135" s="227" t="s">
        <v>5228</v>
      </c>
    </row>
    <row r="136" s="2" customFormat="1">
      <c r="A136" s="41"/>
      <c r="B136" s="42"/>
      <c r="C136" s="43"/>
      <c r="D136" s="229" t="s">
        <v>223</v>
      </c>
      <c r="E136" s="43"/>
      <c r="F136" s="230" t="s">
        <v>5229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223</v>
      </c>
      <c r="AU136" s="20" t="s">
        <v>81</v>
      </c>
    </row>
    <row r="137" s="13" customFormat="1">
      <c r="A137" s="13"/>
      <c r="B137" s="234"/>
      <c r="C137" s="235"/>
      <c r="D137" s="236" t="s">
        <v>225</v>
      </c>
      <c r="E137" s="237" t="s">
        <v>19</v>
      </c>
      <c r="F137" s="238" t="s">
        <v>5224</v>
      </c>
      <c r="G137" s="235"/>
      <c r="H137" s="239">
        <v>7.7999999999999998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225</v>
      </c>
      <c r="AU137" s="245" t="s">
        <v>81</v>
      </c>
      <c r="AV137" s="13" t="s">
        <v>81</v>
      </c>
      <c r="AW137" s="13" t="s">
        <v>33</v>
      </c>
      <c r="AX137" s="13" t="s">
        <v>72</v>
      </c>
      <c r="AY137" s="245" t="s">
        <v>214</v>
      </c>
    </row>
    <row r="138" s="13" customFormat="1">
      <c r="A138" s="13"/>
      <c r="B138" s="234"/>
      <c r="C138" s="235"/>
      <c r="D138" s="236" t="s">
        <v>225</v>
      </c>
      <c r="E138" s="237" t="s">
        <v>19</v>
      </c>
      <c r="F138" s="238" t="s">
        <v>5225</v>
      </c>
      <c r="G138" s="235"/>
      <c r="H138" s="239">
        <v>162.40000000000001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225</v>
      </c>
      <c r="AU138" s="245" t="s">
        <v>81</v>
      </c>
      <c r="AV138" s="13" t="s">
        <v>81</v>
      </c>
      <c r="AW138" s="13" t="s">
        <v>33</v>
      </c>
      <c r="AX138" s="13" t="s">
        <v>72</v>
      </c>
      <c r="AY138" s="245" t="s">
        <v>214</v>
      </c>
    </row>
    <row r="139" s="16" customFormat="1">
      <c r="A139" s="16"/>
      <c r="B139" s="267"/>
      <c r="C139" s="268"/>
      <c r="D139" s="236" t="s">
        <v>225</v>
      </c>
      <c r="E139" s="269" t="s">
        <v>19</v>
      </c>
      <c r="F139" s="270" t="s">
        <v>246</v>
      </c>
      <c r="G139" s="268"/>
      <c r="H139" s="271">
        <v>170.19999999999999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7" t="s">
        <v>225</v>
      </c>
      <c r="AU139" s="277" t="s">
        <v>81</v>
      </c>
      <c r="AV139" s="16" t="s">
        <v>221</v>
      </c>
      <c r="AW139" s="16" t="s">
        <v>33</v>
      </c>
      <c r="AX139" s="16" t="s">
        <v>79</v>
      </c>
      <c r="AY139" s="277" t="s">
        <v>214</v>
      </c>
    </row>
    <row r="140" s="2" customFormat="1" ht="24.15" customHeight="1">
      <c r="A140" s="41"/>
      <c r="B140" s="42"/>
      <c r="C140" s="216" t="s">
        <v>305</v>
      </c>
      <c r="D140" s="216" t="s">
        <v>216</v>
      </c>
      <c r="E140" s="217" t="s">
        <v>5230</v>
      </c>
      <c r="F140" s="218" t="s">
        <v>5231</v>
      </c>
      <c r="G140" s="219" t="s">
        <v>327</v>
      </c>
      <c r="H140" s="220">
        <v>11.58</v>
      </c>
      <c r="I140" s="221"/>
      <c r="J140" s="222">
        <f>ROUND(I140*H140,2)</f>
        <v>0</v>
      </c>
      <c r="K140" s="218" t="s">
        <v>220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221</v>
      </c>
      <c r="AT140" s="227" t="s">
        <v>216</v>
      </c>
      <c r="AU140" s="227" t="s">
        <v>81</v>
      </c>
      <c r="AY140" s="20" t="s">
        <v>214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79</v>
      </c>
      <c r="BK140" s="228">
        <f>ROUND(I140*H140,2)</f>
        <v>0</v>
      </c>
      <c r="BL140" s="20" t="s">
        <v>221</v>
      </c>
      <c r="BM140" s="227" t="s">
        <v>5232</v>
      </c>
    </row>
    <row r="141" s="2" customFormat="1">
      <c r="A141" s="41"/>
      <c r="B141" s="42"/>
      <c r="C141" s="43"/>
      <c r="D141" s="229" t="s">
        <v>223</v>
      </c>
      <c r="E141" s="43"/>
      <c r="F141" s="230" t="s">
        <v>5233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223</v>
      </c>
      <c r="AU141" s="20" t="s">
        <v>81</v>
      </c>
    </row>
    <row r="142" s="13" customFormat="1">
      <c r="A142" s="13"/>
      <c r="B142" s="234"/>
      <c r="C142" s="235"/>
      <c r="D142" s="236" t="s">
        <v>225</v>
      </c>
      <c r="E142" s="237" t="s">
        <v>19</v>
      </c>
      <c r="F142" s="238" t="s">
        <v>5234</v>
      </c>
      <c r="G142" s="235"/>
      <c r="H142" s="239">
        <v>11.58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225</v>
      </c>
      <c r="AU142" s="245" t="s">
        <v>81</v>
      </c>
      <c r="AV142" s="13" t="s">
        <v>81</v>
      </c>
      <c r="AW142" s="13" t="s">
        <v>33</v>
      </c>
      <c r="AX142" s="13" t="s">
        <v>72</v>
      </c>
      <c r="AY142" s="245" t="s">
        <v>214</v>
      </c>
    </row>
    <row r="143" s="16" customFormat="1">
      <c r="A143" s="16"/>
      <c r="B143" s="267"/>
      <c r="C143" s="268"/>
      <c r="D143" s="236" t="s">
        <v>225</v>
      </c>
      <c r="E143" s="269" t="s">
        <v>19</v>
      </c>
      <c r="F143" s="270" t="s">
        <v>246</v>
      </c>
      <c r="G143" s="268"/>
      <c r="H143" s="271">
        <v>11.58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225</v>
      </c>
      <c r="AU143" s="277" t="s">
        <v>81</v>
      </c>
      <c r="AV143" s="16" t="s">
        <v>221</v>
      </c>
      <c r="AW143" s="16" t="s">
        <v>33</v>
      </c>
      <c r="AX143" s="16" t="s">
        <v>79</v>
      </c>
      <c r="AY143" s="277" t="s">
        <v>214</v>
      </c>
    </row>
    <row r="144" s="2" customFormat="1" ht="16.5" customHeight="1">
      <c r="A144" s="41"/>
      <c r="B144" s="42"/>
      <c r="C144" s="216" t="s">
        <v>319</v>
      </c>
      <c r="D144" s="216" t="s">
        <v>216</v>
      </c>
      <c r="E144" s="217" t="s">
        <v>5235</v>
      </c>
      <c r="F144" s="218" t="s">
        <v>5236</v>
      </c>
      <c r="G144" s="219" t="s">
        <v>327</v>
      </c>
      <c r="H144" s="220">
        <v>11.58</v>
      </c>
      <c r="I144" s="221"/>
      <c r="J144" s="222">
        <f>ROUND(I144*H144,2)</f>
        <v>0</v>
      </c>
      <c r="K144" s="218" t="s">
        <v>220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221</v>
      </c>
      <c r="AT144" s="227" t="s">
        <v>216</v>
      </c>
      <c r="AU144" s="227" t="s">
        <v>81</v>
      </c>
      <c r="AY144" s="20" t="s">
        <v>214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79</v>
      </c>
      <c r="BK144" s="228">
        <f>ROUND(I144*H144,2)</f>
        <v>0</v>
      </c>
      <c r="BL144" s="20" t="s">
        <v>221</v>
      </c>
      <c r="BM144" s="227" t="s">
        <v>5237</v>
      </c>
    </row>
    <row r="145" s="2" customFormat="1">
      <c r="A145" s="41"/>
      <c r="B145" s="42"/>
      <c r="C145" s="43"/>
      <c r="D145" s="229" t="s">
        <v>223</v>
      </c>
      <c r="E145" s="43"/>
      <c r="F145" s="230" t="s">
        <v>5238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223</v>
      </c>
      <c r="AU145" s="20" t="s">
        <v>81</v>
      </c>
    </row>
    <row r="146" s="13" customFormat="1">
      <c r="A146" s="13"/>
      <c r="B146" s="234"/>
      <c r="C146" s="235"/>
      <c r="D146" s="236" t="s">
        <v>225</v>
      </c>
      <c r="E146" s="237" t="s">
        <v>19</v>
      </c>
      <c r="F146" s="238" t="s">
        <v>5234</v>
      </c>
      <c r="G146" s="235"/>
      <c r="H146" s="239">
        <v>11.58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225</v>
      </c>
      <c r="AU146" s="245" t="s">
        <v>81</v>
      </c>
      <c r="AV146" s="13" t="s">
        <v>81</v>
      </c>
      <c r="AW146" s="13" t="s">
        <v>33</v>
      </c>
      <c r="AX146" s="13" t="s">
        <v>72</v>
      </c>
      <c r="AY146" s="245" t="s">
        <v>214</v>
      </c>
    </row>
    <row r="147" s="16" customFormat="1">
      <c r="A147" s="16"/>
      <c r="B147" s="267"/>
      <c r="C147" s="268"/>
      <c r="D147" s="236" t="s">
        <v>225</v>
      </c>
      <c r="E147" s="269" t="s">
        <v>19</v>
      </c>
      <c r="F147" s="270" t="s">
        <v>246</v>
      </c>
      <c r="G147" s="268"/>
      <c r="H147" s="271">
        <v>11.58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225</v>
      </c>
      <c r="AU147" s="277" t="s">
        <v>81</v>
      </c>
      <c r="AV147" s="16" t="s">
        <v>221</v>
      </c>
      <c r="AW147" s="16" t="s">
        <v>33</v>
      </c>
      <c r="AX147" s="16" t="s">
        <v>79</v>
      </c>
      <c r="AY147" s="277" t="s">
        <v>214</v>
      </c>
    </row>
    <row r="148" s="2" customFormat="1" ht="24.15" customHeight="1">
      <c r="A148" s="41"/>
      <c r="B148" s="42"/>
      <c r="C148" s="216" t="s">
        <v>324</v>
      </c>
      <c r="D148" s="216" t="s">
        <v>216</v>
      </c>
      <c r="E148" s="217" t="s">
        <v>4990</v>
      </c>
      <c r="F148" s="218" t="s">
        <v>4991</v>
      </c>
      <c r="G148" s="219" t="s">
        <v>282</v>
      </c>
      <c r="H148" s="220">
        <v>23.16</v>
      </c>
      <c r="I148" s="221"/>
      <c r="J148" s="222">
        <f>ROUND(I148*H148,2)</f>
        <v>0</v>
      </c>
      <c r="K148" s="218" t="s">
        <v>220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221</v>
      </c>
      <c r="AT148" s="227" t="s">
        <v>216</v>
      </c>
      <c r="AU148" s="227" t="s">
        <v>81</v>
      </c>
      <c r="AY148" s="20" t="s">
        <v>214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79</v>
      </c>
      <c r="BK148" s="228">
        <f>ROUND(I148*H148,2)</f>
        <v>0</v>
      </c>
      <c r="BL148" s="20" t="s">
        <v>221</v>
      </c>
      <c r="BM148" s="227" t="s">
        <v>5239</v>
      </c>
    </row>
    <row r="149" s="2" customFormat="1">
      <c r="A149" s="41"/>
      <c r="B149" s="42"/>
      <c r="C149" s="43"/>
      <c r="D149" s="229" t="s">
        <v>223</v>
      </c>
      <c r="E149" s="43"/>
      <c r="F149" s="230" t="s">
        <v>4993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223</v>
      </c>
      <c r="AU149" s="20" t="s">
        <v>81</v>
      </c>
    </row>
    <row r="150" s="13" customFormat="1">
      <c r="A150" s="13"/>
      <c r="B150" s="234"/>
      <c r="C150" s="235"/>
      <c r="D150" s="236" t="s">
        <v>225</v>
      </c>
      <c r="E150" s="237" t="s">
        <v>19</v>
      </c>
      <c r="F150" s="238" t="s">
        <v>5240</v>
      </c>
      <c r="G150" s="235"/>
      <c r="H150" s="239">
        <v>23.16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225</v>
      </c>
      <c r="AU150" s="245" t="s">
        <v>81</v>
      </c>
      <c r="AV150" s="13" t="s">
        <v>81</v>
      </c>
      <c r="AW150" s="13" t="s">
        <v>33</v>
      </c>
      <c r="AX150" s="13" t="s">
        <v>72</v>
      </c>
      <c r="AY150" s="245" t="s">
        <v>214</v>
      </c>
    </row>
    <row r="151" s="16" customFormat="1">
      <c r="A151" s="16"/>
      <c r="B151" s="267"/>
      <c r="C151" s="268"/>
      <c r="D151" s="236" t="s">
        <v>225</v>
      </c>
      <c r="E151" s="269" t="s">
        <v>19</v>
      </c>
      <c r="F151" s="270" t="s">
        <v>246</v>
      </c>
      <c r="G151" s="268"/>
      <c r="H151" s="271">
        <v>23.16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225</v>
      </c>
      <c r="AU151" s="277" t="s">
        <v>81</v>
      </c>
      <c r="AV151" s="16" t="s">
        <v>221</v>
      </c>
      <c r="AW151" s="16" t="s">
        <v>33</v>
      </c>
      <c r="AX151" s="16" t="s">
        <v>79</v>
      </c>
      <c r="AY151" s="277" t="s">
        <v>214</v>
      </c>
    </row>
    <row r="152" s="2" customFormat="1" ht="24.15" customHeight="1">
      <c r="A152" s="41"/>
      <c r="B152" s="42"/>
      <c r="C152" s="216" t="s">
        <v>8</v>
      </c>
      <c r="D152" s="216" t="s">
        <v>216</v>
      </c>
      <c r="E152" s="217" t="s">
        <v>4994</v>
      </c>
      <c r="F152" s="218" t="s">
        <v>4995</v>
      </c>
      <c r="G152" s="219" t="s">
        <v>327</v>
      </c>
      <c r="H152" s="220">
        <v>11.58</v>
      </c>
      <c r="I152" s="221"/>
      <c r="J152" s="222">
        <f>ROUND(I152*H152,2)</f>
        <v>0</v>
      </c>
      <c r="K152" s="218" t="s">
        <v>220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221</v>
      </c>
      <c r="AT152" s="227" t="s">
        <v>216</v>
      </c>
      <c r="AU152" s="227" t="s">
        <v>81</v>
      </c>
      <c r="AY152" s="20" t="s">
        <v>214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79</v>
      </c>
      <c r="BK152" s="228">
        <f>ROUND(I152*H152,2)</f>
        <v>0</v>
      </c>
      <c r="BL152" s="20" t="s">
        <v>221</v>
      </c>
      <c r="BM152" s="227" t="s">
        <v>5241</v>
      </c>
    </row>
    <row r="153" s="2" customFormat="1">
      <c r="A153" s="41"/>
      <c r="B153" s="42"/>
      <c r="C153" s="43"/>
      <c r="D153" s="229" t="s">
        <v>223</v>
      </c>
      <c r="E153" s="43"/>
      <c r="F153" s="230" t="s">
        <v>4997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223</v>
      </c>
      <c r="AU153" s="20" t="s">
        <v>81</v>
      </c>
    </row>
    <row r="154" s="13" customFormat="1">
      <c r="A154" s="13"/>
      <c r="B154" s="234"/>
      <c r="C154" s="235"/>
      <c r="D154" s="236" t="s">
        <v>225</v>
      </c>
      <c r="E154" s="237" t="s">
        <v>19</v>
      </c>
      <c r="F154" s="238" t="s">
        <v>5234</v>
      </c>
      <c r="G154" s="235"/>
      <c r="H154" s="239">
        <v>11.58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225</v>
      </c>
      <c r="AU154" s="245" t="s">
        <v>81</v>
      </c>
      <c r="AV154" s="13" t="s">
        <v>81</v>
      </c>
      <c r="AW154" s="13" t="s">
        <v>33</v>
      </c>
      <c r="AX154" s="13" t="s">
        <v>72</v>
      </c>
      <c r="AY154" s="245" t="s">
        <v>214</v>
      </c>
    </row>
    <row r="155" s="16" customFormat="1">
      <c r="A155" s="16"/>
      <c r="B155" s="267"/>
      <c r="C155" s="268"/>
      <c r="D155" s="236" t="s">
        <v>225</v>
      </c>
      <c r="E155" s="269" t="s">
        <v>19</v>
      </c>
      <c r="F155" s="270" t="s">
        <v>246</v>
      </c>
      <c r="G155" s="268"/>
      <c r="H155" s="271">
        <v>11.58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7" t="s">
        <v>225</v>
      </c>
      <c r="AU155" s="277" t="s">
        <v>81</v>
      </c>
      <c r="AV155" s="16" t="s">
        <v>221</v>
      </c>
      <c r="AW155" s="16" t="s">
        <v>33</v>
      </c>
      <c r="AX155" s="16" t="s">
        <v>79</v>
      </c>
      <c r="AY155" s="277" t="s">
        <v>214</v>
      </c>
    </row>
    <row r="156" s="2" customFormat="1" ht="24.15" customHeight="1">
      <c r="A156" s="41"/>
      <c r="B156" s="42"/>
      <c r="C156" s="216" t="s">
        <v>338</v>
      </c>
      <c r="D156" s="216" t="s">
        <v>216</v>
      </c>
      <c r="E156" s="217" t="s">
        <v>5242</v>
      </c>
      <c r="F156" s="218" t="s">
        <v>5243</v>
      </c>
      <c r="G156" s="219" t="s">
        <v>327</v>
      </c>
      <c r="H156" s="220">
        <v>230.22</v>
      </c>
      <c r="I156" s="221"/>
      <c r="J156" s="222">
        <f>ROUND(I156*H156,2)</f>
        <v>0</v>
      </c>
      <c r="K156" s="218" t="s">
        <v>220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221</v>
      </c>
      <c r="AT156" s="227" t="s">
        <v>216</v>
      </c>
      <c r="AU156" s="227" t="s">
        <v>81</v>
      </c>
      <c r="AY156" s="20" t="s">
        <v>214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79</v>
      </c>
      <c r="BK156" s="228">
        <f>ROUND(I156*H156,2)</f>
        <v>0</v>
      </c>
      <c r="BL156" s="20" t="s">
        <v>221</v>
      </c>
      <c r="BM156" s="227" t="s">
        <v>5244</v>
      </c>
    </row>
    <row r="157" s="2" customFormat="1">
      <c r="A157" s="41"/>
      <c r="B157" s="42"/>
      <c r="C157" s="43"/>
      <c r="D157" s="229" t="s">
        <v>223</v>
      </c>
      <c r="E157" s="43"/>
      <c r="F157" s="230" t="s">
        <v>5245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223</v>
      </c>
      <c r="AU157" s="20" t="s">
        <v>81</v>
      </c>
    </row>
    <row r="158" s="13" customFormat="1">
      <c r="A158" s="13"/>
      <c r="B158" s="234"/>
      <c r="C158" s="235"/>
      <c r="D158" s="236" t="s">
        <v>225</v>
      </c>
      <c r="E158" s="237" t="s">
        <v>19</v>
      </c>
      <c r="F158" s="238" t="s">
        <v>5246</v>
      </c>
      <c r="G158" s="235"/>
      <c r="H158" s="239">
        <v>0.90000000000000002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225</v>
      </c>
      <c r="AU158" s="245" t="s">
        <v>81</v>
      </c>
      <c r="AV158" s="13" t="s">
        <v>81</v>
      </c>
      <c r="AW158" s="13" t="s">
        <v>33</v>
      </c>
      <c r="AX158" s="13" t="s">
        <v>72</v>
      </c>
      <c r="AY158" s="245" t="s">
        <v>214</v>
      </c>
    </row>
    <row r="159" s="13" customFormat="1">
      <c r="A159" s="13"/>
      <c r="B159" s="234"/>
      <c r="C159" s="235"/>
      <c r="D159" s="236" t="s">
        <v>225</v>
      </c>
      <c r="E159" s="237" t="s">
        <v>19</v>
      </c>
      <c r="F159" s="238" t="s">
        <v>5247</v>
      </c>
      <c r="G159" s="235"/>
      <c r="H159" s="239">
        <v>18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225</v>
      </c>
      <c r="AU159" s="245" t="s">
        <v>81</v>
      </c>
      <c r="AV159" s="13" t="s">
        <v>81</v>
      </c>
      <c r="AW159" s="13" t="s">
        <v>33</v>
      </c>
      <c r="AX159" s="13" t="s">
        <v>72</v>
      </c>
      <c r="AY159" s="245" t="s">
        <v>214</v>
      </c>
    </row>
    <row r="160" s="13" customFormat="1">
      <c r="A160" s="13"/>
      <c r="B160" s="234"/>
      <c r="C160" s="235"/>
      <c r="D160" s="236" t="s">
        <v>225</v>
      </c>
      <c r="E160" s="237" t="s">
        <v>19</v>
      </c>
      <c r="F160" s="238" t="s">
        <v>5211</v>
      </c>
      <c r="G160" s="235"/>
      <c r="H160" s="239">
        <v>43.68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225</v>
      </c>
      <c r="AU160" s="245" t="s">
        <v>81</v>
      </c>
      <c r="AV160" s="13" t="s">
        <v>81</v>
      </c>
      <c r="AW160" s="13" t="s">
        <v>33</v>
      </c>
      <c r="AX160" s="13" t="s">
        <v>72</v>
      </c>
      <c r="AY160" s="245" t="s">
        <v>214</v>
      </c>
    </row>
    <row r="161" s="13" customFormat="1">
      <c r="A161" s="13"/>
      <c r="B161" s="234"/>
      <c r="C161" s="235"/>
      <c r="D161" s="236" t="s">
        <v>225</v>
      </c>
      <c r="E161" s="237" t="s">
        <v>19</v>
      </c>
      <c r="F161" s="238" t="s">
        <v>5247</v>
      </c>
      <c r="G161" s="235"/>
      <c r="H161" s="239">
        <v>18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225</v>
      </c>
      <c r="AU161" s="245" t="s">
        <v>81</v>
      </c>
      <c r="AV161" s="13" t="s">
        <v>81</v>
      </c>
      <c r="AW161" s="13" t="s">
        <v>33</v>
      </c>
      <c r="AX161" s="13" t="s">
        <v>72</v>
      </c>
      <c r="AY161" s="245" t="s">
        <v>214</v>
      </c>
    </row>
    <row r="162" s="13" customFormat="1">
      <c r="A162" s="13"/>
      <c r="B162" s="234"/>
      <c r="C162" s="235"/>
      <c r="D162" s="236" t="s">
        <v>225</v>
      </c>
      <c r="E162" s="237" t="s">
        <v>19</v>
      </c>
      <c r="F162" s="238" t="s">
        <v>5248</v>
      </c>
      <c r="G162" s="235"/>
      <c r="H162" s="239">
        <v>149.63999999999999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225</v>
      </c>
      <c r="AU162" s="245" t="s">
        <v>81</v>
      </c>
      <c r="AV162" s="13" t="s">
        <v>81</v>
      </c>
      <c r="AW162" s="13" t="s">
        <v>33</v>
      </c>
      <c r="AX162" s="13" t="s">
        <v>72</v>
      </c>
      <c r="AY162" s="245" t="s">
        <v>214</v>
      </c>
    </row>
    <row r="163" s="16" customFormat="1">
      <c r="A163" s="16"/>
      <c r="B163" s="267"/>
      <c r="C163" s="268"/>
      <c r="D163" s="236" t="s">
        <v>225</v>
      </c>
      <c r="E163" s="269" t="s">
        <v>19</v>
      </c>
      <c r="F163" s="270" t="s">
        <v>246</v>
      </c>
      <c r="G163" s="268"/>
      <c r="H163" s="271">
        <v>230.22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7" t="s">
        <v>225</v>
      </c>
      <c r="AU163" s="277" t="s">
        <v>81</v>
      </c>
      <c r="AV163" s="16" t="s">
        <v>221</v>
      </c>
      <c r="AW163" s="16" t="s">
        <v>33</v>
      </c>
      <c r="AX163" s="16" t="s">
        <v>79</v>
      </c>
      <c r="AY163" s="277" t="s">
        <v>214</v>
      </c>
    </row>
    <row r="164" s="2" customFormat="1" ht="37.8" customHeight="1">
      <c r="A164" s="41"/>
      <c r="B164" s="42"/>
      <c r="C164" s="216" t="s">
        <v>345</v>
      </c>
      <c r="D164" s="216" t="s">
        <v>216</v>
      </c>
      <c r="E164" s="217" t="s">
        <v>5249</v>
      </c>
      <c r="F164" s="218" t="s">
        <v>5250</v>
      </c>
      <c r="G164" s="219" t="s">
        <v>327</v>
      </c>
      <c r="H164" s="220">
        <v>42.600000000000001</v>
      </c>
      <c r="I164" s="221"/>
      <c r="J164" s="222">
        <f>ROUND(I164*H164,2)</f>
        <v>0</v>
      </c>
      <c r="K164" s="218" t="s">
        <v>220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221</v>
      </c>
      <c r="AT164" s="227" t="s">
        <v>216</v>
      </c>
      <c r="AU164" s="227" t="s">
        <v>81</v>
      </c>
      <c r="AY164" s="20" t="s">
        <v>214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79</v>
      </c>
      <c r="BK164" s="228">
        <f>ROUND(I164*H164,2)</f>
        <v>0</v>
      </c>
      <c r="BL164" s="20" t="s">
        <v>221</v>
      </c>
      <c r="BM164" s="227" t="s">
        <v>5251</v>
      </c>
    </row>
    <row r="165" s="2" customFormat="1">
      <c r="A165" s="41"/>
      <c r="B165" s="42"/>
      <c r="C165" s="43"/>
      <c r="D165" s="229" t="s">
        <v>223</v>
      </c>
      <c r="E165" s="43"/>
      <c r="F165" s="230" t="s">
        <v>5252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223</v>
      </c>
      <c r="AU165" s="20" t="s">
        <v>81</v>
      </c>
    </row>
    <row r="166" s="13" customFormat="1">
      <c r="A166" s="13"/>
      <c r="B166" s="234"/>
      <c r="C166" s="235"/>
      <c r="D166" s="236" t="s">
        <v>225</v>
      </c>
      <c r="E166" s="237" t="s">
        <v>19</v>
      </c>
      <c r="F166" s="238" t="s">
        <v>5253</v>
      </c>
      <c r="G166" s="235"/>
      <c r="H166" s="239">
        <v>1.8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81</v>
      </c>
      <c r="AV166" s="13" t="s">
        <v>81</v>
      </c>
      <c r="AW166" s="13" t="s">
        <v>33</v>
      </c>
      <c r="AX166" s="13" t="s">
        <v>72</v>
      </c>
      <c r="AY166" s="245" t="s">
        <v>214</v>
      </c>
    </row>
    <row r="167" s="13" customFormat="1">
      <c r="A167" s="13"/>
      <c r="B167" s="234"/>
      <c r="C167" s="235"/>
      <c r="D167" s="236" t="s">
        <v>225</v>
      </c>
      <c r="E167" s="237" t="s">
        <v>19</v>
      </c>
      <c r="F167" s="238" t="s">
        <v>5254</v>
      </c>
      <c r="G167" s="235"/>
      <c r="H167" s="239">
        <v>5.4000000000000004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225</v>
      </c>
      <c r="AU167" s="245" t="s">
        <v>81</v>
      </c>
      <c r="AV167" s="13" t="s">
        <v>81</v>
      </c>
      <c r="AW167" s="13" t="s">
        <v>33</v>
      </c>
      <c r="AX167" s="13" t="s">
        <v>72</v>
      </c>
      <c r="AY167" s="245" t="s">
        <v>214</v>
      </c>
    </row>
    <row r="168" s="13" customFormat="1">
      <c r="A168" s="13"/>
      <c r="B168" s="234"/>
      <c r="C168" s="235"/>
      <c r="D168" s="236" t="s">
        <v>225</v>
      </c>
      <c r="E168" s="237" t="s">
        <v>19</v>
      </c>
      <c r="F168" s="238" t="s">
        <v>5255</v>
      </c>
      <c r="G168" s="235"/>
      <c r="H168" s="239">
        <v>0.59999999999999998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225</v>
      </c>
      <c r="AU168" s="245" t="s">
        <v>81</v>
      </c>
      <c r="AV168" s="13" t="s">
        <v>81</v>
      </c>
      <c r="AW168" s="13" t="s">
        <v>33</v>
      </c>
      <c r="AX168" s="13" t="s">
        <v>72</v>
      </c>
      <c r="AY168" s="245" t="s">
        <v>214</v>
      </c>
    </row>
    <row r="169" s="13" customFormat="1">
      <c r="A169" s="13"/>
      <c r="B169" s="234"/>
      <c r="C169" s="235"/>
      <c r="D169" s="236" t="s">
        <v>225</v>
      </c>
      <c r="E169" s="237" t="s">
        <v>19</v>
      </c>
      <c r="F169" s="238" t="s">
        <v>5256</v>
      </c>
      <c r="G169" s="235"/>
      <c r="H169" s="239">
        <v>34.799999999999997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225</v>
      </c>
      <c r="AU169" s="245" t="s">
        <v>81</v>
      </c>
      <c r="AV169" s="13" t="s">
        <v>81</v>
      </c>
      <c r="AW169" s="13" t="s">
        <v>33</v>
      </c>
      <c r="AX169" s="13" t="s">
        <v>72</v>
      </c>
      <c r="AY169" s="245" t="s">
        <v>214</v>
      </c>
    </row>
    <row r="170" s="16" customFormat="1">
      <c r="A170" s="16"/>
      <c r="B170" s="267"/>
      <c r="C170" s="268"/>
      <c r="D170" s="236" t="s">
        <v>225</v>
      </c>
      <c r="E170" s="269" t="s">
        <v>19</v>
      </c>
      <c r="F170" s="270" t="s">
        <v>246</v>
      </c>
      <c r="G170" s="268"/>
      <c r="H170" s="271">
        <v>42.600000000000001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225</v>
      </c>
      <c r="AU170" s="277" t="s">
        <v>81</v>
      </c>
      <c r="AV170" s="16" t="s">
        <v>221</v>
      </c>
      <c r="AW170" s="16" t="s">
        <v>33</v>
      </c>
      <c r="AX170" s="16" t="s">
        <v>79</v>
      </c>
      <c r="AY170" s="277" t="s">
        <v>214</v>
      </c>
    </row>
    <row r="171" s="2" customFormat="1" ht="16.5" customHeight="1">
      <c r="A171" s="41"/>
      <c r="B171" s="42"/>
      <c r="C171" s="278" t="s">
        <v>352</v>
      </c>
      <c r="D171" s="278" t="s">
        <v>300</v>
      </c>
      <c r="E171" s="279" t="s">
        <v>5257</v>
      </c>
      <c r="F171" s="280" t="s">
        <v>5258</v>
      </c>
      <c r="G171" s="281" t="s">
        <v>282</v>
      </c>
      <c r="H171" s="282">
        <v>85.200000000000003</v>
      </c>
      <c r="I171" s="283"/>
      <c r="J171" s="284">
        <f>ROUND(I171*H171,2)</f>
        <v>0</v>
      </c>
      <c r="K171" s="280" t="s">
        <v>220</v>
      </c>
      <c r="L171" s="285"/>
      <c r="M171" s="286" t="s">
        <v>19</v>
      </c>
      <c r="N171" s="287" t="s">
        <v>43</v>
      </c>
      <c r="O171" s="87"/>
      <c r="P171" s="225">
        <f>O171*H171</f>
        <v>0</v>
      </c>
      <c r="Q171" s="225">
        <v>1</v>
      </c>
      <c r="R171" s="225">
        <f>Q171*H171</f>
        <v>85.200000000000003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266</v>
      </c>
      <c r="AT171" s="227" t="s">
        <v>300</v>
      </c>
      <c r="AU171" s="227" t="s">
        <v>81</v>
      </c>
      <c r="AY171" s="20" t="s">
        <v>214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79</v>
      </c>
      <c r="BK171" s="228">
        <f>ROUND(I171*H171,2)</f>
        <v>0</v>
      </c>
      <c r="BL171" s="20" t="s">
        <v>221</v>
      </c>
      <c r="BM171" s="227" t="s">
        <v>5259</v>
      </c>
    </row>
    <row r="172" s="13" customFormat="1">
      <c r="A172" s="13"/>
      <c r="B172" s="234"/>
      <c r="C172" s="235"/>
      <c r="D172" s="236" t="s">
        <v>225</v>
      </c>
      <c r="E172" s="235"/>
      <c r="F172" s="238" t="s">
        <v>5260</v>
      </c>
      <c r="G172" s="235"/>
      <c r="H172" s="239">
        <v>85.200000000000003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225</v>
      </c>
      <c r="AU172" s="245" t="s">
        <v>81</v>
      </c>
      <c r="AV172" s="13" t="s">
        <v>81</v>
      </c>
      <c r="AW172" s="13" t="s">
        <v>4</v>
      </c>
      <c r="AX172" s="13" t="s">
        <v>79</v>
      </c>
      <c r="AY172" s="245" t="s">
        <v>214</v>
      </c>
    </row>
    <row r="173" s="2" customFormat="1" ht="24.15" customHeight="1">
      <c r="A173" s="41"/>
      <c r="B173" s="42"/>
      <c r="C173" s="216" t="s">
        <v>366</v>
      </c>
      <c r="D173" s="216" t="s">
        <v>216</v>
      </c>
      <c r="E173" s="217" t="s">
        <v>5261</v>
      </c>
      <c r="F173" s="218" t="s">
        <v>5262</v>
      </c>
      <c r="G173" s="219" t="s">
        <v>219</v>
      </c>
      <c r="H173" s="220">
        <v>78.599999999999994</v>
      </c>
      <c r="I173" s="221"/>
      <c r="J173" s="222">
        <f>ROUND(I173*H173,2)</f>
        <v>0</v>
      </c>
      <c r="K173" s="218" t="s">
        <v>220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221</v>
      </c>
      <c r="AT173" s="227" t="s">
        <v>216</v>
      </c>
      <c r="AU173" s="227" t="s">
        <v>81</v>
      </c>
      <c r="AY173" s="20" t="s">
        <v>214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79</v>
      </c>
      <c r="BK173" s="228">
        <f>ROUND(I173*H173,2)</f>
        <v>0</v>
      </c>
      <c r="BL173" s="20" t="s">
        <v>221</v>
      </c>
      <c r="BM173" s="227" t="s">
        <v>5263</v>
      </c>
    </row>
    <row r="174" s="2" customFormat="1">
      <c r="A174" s="41"/>
      <c r="B174" s="42"/>
      <c r="C174" s="43"/>
      <c r="D174" s="229" t="s">
        <v>223</v>
      </c>
      <c r="E174" s="43"/>
      <c r="F174" s="230" t="s">
        <v>5264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223</v>
      </c>
      <c r="AU174" s="20" t="s">
        <v>81</v>
      </c>
    </row>
    <row r="175" s="13" customFormat="1">
      <c r="A175" s="13"/>
      <c r="B175" s="234"/>
      <c r="C175" s="235"/>
      <c r="D175" s="236" t="s">
        <v>225</v>
      </c>
      <c r="E175" s="237" t="s">
        <v>19</v>
      </c>
      <c r="F175" s="238" t="s">
        <v>5202</v>
      </c>
      <c r="G175" s="235"/>
      <c r="H175" s="239">
        <v>9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81</v>
      </c>
      <c r="AV175" s="13" t="s">
        <v>81</v>
      </c>
      <c r="AW175" s="13" t="s">
        <v>33</v>
      </c>
      <c r="AX175" s="13" t="s">
        <v>72</v>
      </c>
      <c r="AY175" s="245" t="s">
        <v>214</v>
      </c>
    </row>
    <row r="176" s="13" customFormat="1">
      <c r="A176" s="13"/>
      <c r="B176" s="234"/>
      <c r="C176" s="235"/>
      <c r="D176" s="236" t="s">
        <v>225</v>
      </c>
      <c r="E176" s="237" t="s">
        <v>19</v>
      </c>
      <c r="F176" s="238" t="s">
        <v>5203</v>
      </c>
      <c r="G176" s="235"/>
      <c r="H176" s="239">
        <v>69.599999999999994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225</v>
      </c>
      <c r="AU176" s="245" t="s">
        <v>81</v>
      </c>
      <c r="AV176" s="13" t="s">
        <v>81</v>
      </c>
      <c r="AW176" s="13" t="s">
        <v>33</v>
      </c>
      <c r="AX176" s="13" t="s">
        <v>72</v>
      </c>
      <c r="AY176" s="245" t="s">
        <v>214</v>
      </c>
    </row>
    <row r="177" s="16" customFormat="1">
      <c r="A177" s="16"/>
      <c r="B177" s="267"/>
      <c r="C177" s="268"/>
      <c r="D177" s="236" t="s">
        <v>225</v>
      </c>
      <c r="E177" s="269" t="s">
        <v>19</v>
      </c>
      <c r="F177" s="270" t="s">
        <v>246</v>
      </c>
      <c r="G177" s="268"/>
      <c r="H177" s="271">
        <v>78.599999999999994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7" t="s">
        <v>225</v>
      </c>
      <c r="AU177" s="277" t="s">
        <v>81</v>
      </c>
      <c r="AV177" s="16" t="s">
        <v>221</v>
      </c>
      <c r="AW177" s="16" t="s">
        <v>33</v>
      </c>
      <c r="AX177" s="16" t="s">
        <v>79</v>
      </c>
      <c r="AY177" s="277" t="s">
        <v>214</v>
      </c>
    </row>
    <row r="178" s="2" customFormat="1" ht="24.15" customHeight="1">
      <c r="A178" s="41"/>
      <c r="B178" s="42"/>
      <c r="C178" s="216" t="s">
        <v>373</v>
      </c>
      <c r="D178" s="216" t="s">
        <v>216</v>
      </c>
      <c r="E178" s="217" t="s">
        <v>5265</v>
      </c>
      <c r="F178" s="218" t="s">
        <v>5266</v>
      </c>
      <c r="G178" s="219" t="s">
        <v>219</v>
      </c>
      <c r="H178" s="220">
        <v>78.599999999999994</v>
      </c>
      <c r="I178" s="221"/>
      <c r="J178" s="222">
        <f>ROUND(I178*H178,2)</f>
        <v>0</v>
      </c>
      <c r="K178" s="218" t="s">
        <v>220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221</v>
      </c>
      <c r="AT178" s="227" t="s">
        <v>216</v>
      </c>
      <c r="AU178" s="227" t="s">
        <v>81</v>
      </c>
      <c r="AY178" s="20" t="s">
        <v>214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79</v>
      </c>
      <c r="BK178" s="228">
        <f>ROUND(I178*H178,2)</f>
        <v>0</v>
      </c>
      <c r="BL178" s="20" t="s">
        <v>221</v>
      </c>
      <c r="BM178" s="227" t="s">
        <v>5267</v>
      </c>
    </row>
    <row r="179" s="2" customFormat="1">
      <c r="A179" s="41"/>
      <c r="B179" s="42"/>
      <c r="C179" s="43"/>
      <c r="D179" s="229" t="s">
        <v>223</v>
      </c>
      <c r="E179" s="43"/>
      <c r="F179" s="230" t="s">
        <v>5268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223</v>
      </c>
      <c r="AU179" s="20" t="s">
        <v>81</v>
      </c>
    </row>
    <row r="180" s="13" customFormat="1">
      <c r="A180" s="13"/>
      <c r="B180" s="234"/>
      <c r="C180" s="235"/>
      <c r="D180" s="236" t="s">
        <v>225</v>
      </c>
      <c r="E180" s="237" t="s">
        <v>19</v>
      </c>
      <c r="F180" s="238" t="s">
        <v>5202</v>
      </c>
      <c r="G180" s="235"/>
      <c r="H180" s="239">
        <v>9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225</v>
      </c>
      <c r="AU180" s="245" t="s">
        <v>81</v>
      </c>
      <c r="AV180" s="13" t="s">
        <v>81</v>
      </c>
      <c r="AW180" s="13" t="s">
        <v>33</v>
      </c>
      <c r="AX180" s="13" t="s">
        <v>72</v>
      </c>
      <c r="AY180" s="245" t="s">
        <v>214</v>
      </c>
    </row>
    <row r="181" s="13" customFormat="1">
      <c r="A181" s="13"/>
      <c r="B181" s="234"/>
      <c r="C181" s="235"/>
      <c r="D181" s="236" t="s">
        <v>225</v>
      </c>
      <c r="E181" s="237" t="s">
        <v>19</v>
      </c>
      <c r="F181" s="238" t="s">
        <v>5203</v>
      </c>
      <c r="G181" s="235"/>
      <c r="H181" s="239">
        <v>69.599999999999994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225</v>
      </c>
      <c r="AU181" s="245" t="s">
        <v>81</v>
      </c>
      <c r="AV181" s="13" t="s">
        <v>81</v>
      </c>
      <c r="AW181" s="13" t="s">
        <v>33</v>
      </c>
      <c r="AX181" s="13" t="s">
        <v>72</v>
      </c>
      <c r="AY181" s="245" t="s">
        <v>214</v>
      </c>
    </row>
    <row r="182" s="16" customFormat="1">
      <c r="A182" s="16"/>
      <c r="B182" s="267"/>
      <c r="C182" s="268"/>
      <c r="D182" s="236" t="s">
        <v>225</v>
      </c>
      <c r="E182" s="269" t="s">
        <v>19</v>
      </c>
      <c r="F182" s="270" t="s">
        <v>246</v>
      </c>
      <c r="G182" s="268"/>
      <c r="H182" s="271">
        <v>78.599999999999994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7" t="s">
        <v>225</v>
      </c>
      <c r="AU182" s="277" t="s">
        <v>81</v>
      </c>
      <c r="AV182" s="16" t="s">
        <v>221</v>
      </c>
      <c r="AW182" s="16" t="s">
        <v>33</v>
      </c>
      <c r="AX182" s="16" t="s">
        <v>79</v>
      </c>
      <c r="AY182" s="277" t="s">
        <v>214</v>
      </c>
    </row>
    <row r="183" s="2" customFormat="1" ht="16.5" customHeight="1">
      <c r="A183" s="41"/>
      <c r="B183" s="42"/>
      <c r="C183" s="278" t="s">
        <v>7</v>
      </c>
      <c r="D183" s="278" t="s">
        <v>300</v>
      </c>
      <c r="E183" s="279" t="s">
        <v>5269</v>
      </c>
      <c r="F183" s="280" t="s">
        <v>5270</v>
      </c>
      <c r="G183" s="281" t="s">
        <v>1288</v>
      </c>
      <c r="H183" s="282">
        <v>1.5720000000000001</v>
      </c>
      <c r="I183" s="283"/>
      <c r="J183" s="284">
        <f>ROUND(I183*H183,2)</f>
        <v>0</v>
      </c>
      <c r="K183" s="280" t="s">
        <v>220</v>
      </c>
      <c r="L183" s="285"/>
      <c r="M183" s="286" t="s">
        <v>19</v>
      </c>
      <c r="N183" s="287" t="s">
        <v>43</v>
      </c>
      <c r="O183" s="87"/>
      <c r="P183" s="225">
        <f>O183*H183</f>
        <v>0</v>
      </c>
      <c r="Q183" s="225">
        <v>0.001</v>
      </c>
      <c r="R183" s="225">
        <f>Q183*H183</f>
        <v>0.0015720000000000001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266</v>
      </c>
      <c r="AT183" s="227" t="s">
        <v>300</v>
      </c>
      <c r="AU183" s="227" t="s">
        <v>81</v>
      </c>
      <c r="AY183" s="20" t="s">
        <v>214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79</v>
      </c>
      <c r="BK183" s="228">
        <f>ROUND(I183*H183,2)</f>
        <v>0</v>
      </c>
      <c r="BL183" s="20" t="s">
        <v>221</v>
      </c>
      <c r="BM183" s="227" t="s">
        <v>5271</v>
      </c>
    </row>
    <row r="184" s="13" customFormat="1">
      <c r="A184" s="13"/>
      <c r="B184" s="234"/>
      <c r="C184" s="235"/>
      <c r="D184" s="236" t="s">
        <v>225</v>
      </c>
      <c r="E184" s="235"/>
      <c r="F184" s="238" t="s">
        <v>5272</v>
      </c>
      <c r="G184" s="235"/>
      <c r="H184" s="239">
        <v>1.5720000000000001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225</v>
      </c>
      <c r="AU184" s="245" t="s">
        <v>81</v>
      </c>
      <c r="AV184" s="13" t="s">
        <v>81</v>
      </c>
      <c r="AW184" s="13" t="s">
        <v>4</v>
      </c>
      <c r="AX184" s="13" t="s">
        <v>79</v>
      </c>
      <c r="AY184" s="245" t="s">
        <v>214</v>
      </c>
    </row>
    <row r="185" s="2" customFormat="1" ht="21.75" customHeight="1">
      <c r="A185" s="41"/>
      <c r="B185" s="42"/>
      <c r="C185" s="216" t="s">
        <v>383</v>
      </c>
      <c r="D185" s="216" t="s">
        <v>216</v>
      </c>
      <c r="E185" s="217" t="s">
        <v>5273</v>
      </c>
      <c r="F185" s="218" t="s">
        <v>5274</v>
      </c>
      <c r="G185" s="219" t="s">
        <v>219</v>
      </c>
      <c r="H185" s="220">
        <v>85.560000000000002</v>
      </c>
      <c r="I185" s="221"/>
      <c r="J185" s="222">
        <f>ROUND(I185*H185,2)</f>
        <v>0</v>
      </c>
      <c r="K185" s="218" t="s">
        <v>220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221</v>
      </c>
      <c r="AT185" s="227" t="s">
        <v>216</v>
      </c>
      <c r="AU185" s="227" t="s">
        <v>81</v>
      </c>
      <c r="AY185" s="20" t="s">
        <v>214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79</v>
      </c>
      <c r="BK185" s="228">
        <f>ROUND(I185*H185,2)</f>
        <v>0</v>
      </c>
      <c r="BL185" s="20" t="s">
        <v>221</v>
      </c>
      <c r="BM185" s="227" t="s">
        <v>5275</v>
      </c>
    </row>
    <row r="186" s="2" customFormat="1">
      <c r="A186" s="41"/>
      <c r="B186" s="42"/>
      <c r="C186" s="43"/>
      <c r="D186" s="229" t="s">
        <v>223</v>
      </c>
      <c r="E186" s="43"/>
      <c r="F186" s="230" t="s">
        <v>5276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223</v>
      </c>
      <c r="AU186" s="20" t="s">
        <v>81</v>
      </c>
    </row>
    <row r="187" s="13" customFormat="1">
      <c r="A187" s="13"/>
      <c r="B187" s="234"/>
      <c r="C187" s="235"/>
      <c r="D187" s="236" t="s">
        <v>225</v>
      </c>
      <c r="E187" s="237" t="s">
        <v>19</v>
      </c>
      <c r="F187" s="238" t="s">
        <v>5183</v>
      </c>
      <c r="G187" s="235"/>
      <c r="H187" s="239">
        <v>3.6000000000000001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225</v>
      </c>
      <c r="AU187" s="245" t="s">
        <v>81</v>
      </c>
      <c r="AV187" s="13" t="s">
        <v>81</v>
      </c>
      <c r="AW187" s="13" t="s">
        <v>33</v>
      </c>
      <c r="AX187" s="13" t="s">
        <v>72</v>
      </c>
      <c r="AY187" s="245" t="s">
        <v>214</v>
      </c>
    </row>
    <row r="188" s="13" customFormat="1">
      <c r="A188" s="13"/>
      <c r="B188" s="234"/>
      <c r="C188" s="235"/>
      <c r="D188" s="236" t="s">
        <v>225</v>
      </c>
      <c r="E188" s="237" t="s">
        <v>19</v>
      </c>
      <c r="F188" s="238" t="s">
        <v>5277</v>
      </c>
      <c r="G188" s="235"/>
      <c r="H188" s="239">
        <v>0.35999999999999999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225</v>
      </c>
      <c r="AU188" s="245" t="s">
        <v>81</v>
      </c>
      <c r="AV188" s="13" t="s">
        <v>81</v>
      </c>
      <c r="AW188" s="13" t="s">
        <v>33</v>
      </c>
      <c r="AX188" s="13" t="s">
        <v>72</v>
      </c>
      <c r="AY188" s="245" t="s">
        <v>214</v>
      </c>
    </row>
    <row r="189" s="13" customFormat="1">
      <c r="A189" s="13"/>
      <c r="B189" s="234"/>
      <c r="C189" s="235"/>
      <c r="D189" s="236" t="s">
        <v>225</v>
      </c>
      <c r="E189" s="237" t="s">
        <v>19</v>
      </c>
      <c r="F189" s="238" t="s">
        <v>5278</v>
      </c>
      <c r="G189" s="235"/>
      <c r="H189" s="239">
        <v>10.800000000000001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225</v>
      </c>
      <c r="AU189" s="245" t="s">
        <v>81</v>
      </c>
      <c r="AV189" s="13" t="s">
        <v>81</v>
      </c>
      <c r="AW189" s="13" t="s">
        <v>33</v>
      </c>
      <c r="AX189" s="13" t="s">
        <v>72</v>
      </c>
      <c r="AY189" s="245" t="s">
        <v>214</v>
      </c>
    </row>
    <row r="190" s="13" customFormat="1">
      <c r="A190" s="13"/>
      <c r="B190" s="234"/>
      <c r="C190" s="235"/>
      <c r="D190" s="236" t="s">
        <v>225</v>
      </c>
      <c r="E190" s="237" t="s">
        <v>19</v>
      </c>
      <c r="F190" s="238" t="s">
        <v>5279</v>
      </c>
      <c r="G190" s="235"/>
      <c r="H190" s="239">
        <v>1.2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225</v>
      </c>
      <c r="AU190" s="245" t="s">
        <v>81</v>
      </c>
      <c r="AV190" s="13" t="s">
        <v>81</v>
      </c>
      <c r="AW190" s="13" t="s">
        <v>33</v>
      </c>
      <c r="AX190" s="13" t="s">
        <v>72</v>
      </c>
      <c r="AY190" s="245" t="s">
        <v>214</v>
      </c>
    </row>
    <row r="191" s="13" customFormat="1">
      <c r="A191" s="13"/>
      <c r="B191" s="234"/>
      <c r="C191" s="235"/>
      <c r="D191" s="236" t="s">
        <v>225</v>
      </c>
      <c r="E191" s="237" t="s">
        <v>19</v>
      </c>
      <c r="F191" s="238" t="s">
        <v>5203</v>
      </c>
      <c r="G191" s="235"/>
      <c r="H191" s="239">
        <v>69.599999999999994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225</v>
      </c>
      <c r="AU191" s="245" t="s">
        <v>81</v>
      </c>
      <c r="AV191" s="13" t="s">
        <v>81</v>
      </c>
      <c r="AW191" s="13" t="s">
        <v>33</v>
      </c>
      <c r="AX191" s="13" t="s">
        <v>72</v>
      </c>
      <c r="AY191" s="245" t="s">
        <v>214</v>
      </c>
    </row>
    <row r="192" s="16" customFormat="1">
      <c r="A192" s="16"/>
      <c r="B192" s="267"/>
      <c r="C192" s="268"/>
      <c r="D192" s="236" t="s">
        <v>225</v>
      </c>
      <c r="E192" s="269" t="s">
        <v>19</v>
      </c>
      <c r="F192" s="270" t="s">
        <v>246</v>
      </c>
      <c r="G192" s="268"/>
      <c r="H192" s="271">
        <v>85.560000000000002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7" t="s">
        <v>225</v>
      </c>
      <c r="AU192" s="277" t="s">
        <v>81</v>
      </c>
      <c r="AV192" s="16" t="s">
        <v>221</v>
      </c>
      <c r="AW192" s="16" t="s">
        <v>33</v>
      </c>
      <c r="AX192" s="16" t="s">
        <v>79</v>
      </c>
      <c r="AY192" s="277" t="s">
        <v>214</v>
      </c>
    </row>
    <row r="193" s="12" customFormat="1" ht="22.8" customHeight="1">
      <c r="A193" s="12"/>
      <c r="B193" s="200"/>
      <c r="C193" s="201"/>
      <c r="D193" s="202" t="s">
        <v>71</v>
      </c>
      <c r="E193" s="214" t="s">
        <v>104</v>
      </c>
      <c r="F193" s="214" t="s">
        <v>215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SUM(P194:P201)</f>
        <v>0</v>
      </c>
      <c r="Q193" s="208"/>
      <c r="R193" s="209">
        <f>SUM(R194:R201)</f>
        <v>0</v>
      </c>
      <c r="S193" s="208"/>
      <c r="T193" s="210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79</v>
      </c>
      <c r="AT193" s="212" t="s">
        <v>71</v>
      </c>
      <c r="AU193" s="212" t="s">
        <v>79</v>
      </c>
      <c r="AY193" s="211" t="s">
        <v>214</v>
      </c>
      <c r="BK193" s="213">
        <f>SUM(BK194:BK201)</f>
        <v>0</v>
      </c>
    </row>
    <row r="194" s="2" customFormat="1" ht="16.5" customHeight="1">
      <c r="A194" s="41"/>
      <c r="B194" s="42"/>
      <c r="C194" s="216" t="s">
        <v>390</v>
      </c>
      <c r="D194" s="216" t="s">
        <v>216</v>
      </c>
      <c r="E194" s="217" t="s">
        <v>5280</v>
      </c>
      <c r="F194" s="218" t="s">
        <v>5281</v>
      </c>
      <c r="G194" s="219" t="s">
        <v>274</v>
      </c>
      <c r="H194" s="220">
        <v>46</v>
      </c>
      <c r="I194" s="221"/>
      <c r="J194" s="222">
        <f>ROUND(I194*H194,2)</f>
        <v>0</v>
      </c>
      <c r="K194" s="218" t="s">
        <v>220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221</v>
      </c>
      <c r="AT194" s="227" t="s">
        <v>216</v>
      </c>
      <c r="AU194" s="227" t="s">
        <v>81</v>
      </c>
      <c r="AY194" s="20" t="s">
        <v>214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79</v>
      </c>
      <c r="BK194" s="228">
        <f>ROUND(I194*H194,2)</f>
        <v>0</v>
      </c>
      <c r="BL194" s="20" t="s">
        <v>221</v>
      </c>
      <c r="BM194" s="227" t="s">
        <v>5282</v>
      </c>
    </row>
    <row r="195" s="2" customFormat="1">
      <c r="A195" s="41"/>
      <c r="B195" s="42"/>
      <c r="C195" s="43"/>
      <c r="D195" s="229" t="s">
        <v>223</v>
      </c>
      <c r="E195" s="43"/>
      <c r="F195" s="230" t="s">
        <v>5283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223</v>
      </c>
      <c r="AU195" s="20" t="s">
        <v>81</v>
      </c>
    </row>
    <row r="196" s="13" customFormat="1">
      <c r="A196" s="13"/>
      <c r="B196" s="234"/>
      <c r="C196" s="235"/>
      <c r="D196" s="236" t="s">
        <v>225</v>
      </c>
      <c r="E196" s="237" t="s">
        <v>19</v>
      </c>
      <c r="F196" s="238" t="s">
        <v>5284</v>
      </c>
      <c r="G196" s="235"/>
      <c r="H196" s="239">
        <v>46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225</v>
      </c>
      <c r="AU196" s="245" t="s">
        <v>81</v>
      </c>
      <c r="AV196" s="13" t="s">
        <v>81</v>
      </c>
      <c r="AW196" s="13" t="s">
        <v>33</v>
      </c>
      <c r="AX196" s="13" t="s">
        <v>72</v>
      </c>
      <c r="AY196" s="245" t="s">
        <v>214</v>
      </c>
    </row>
    <row r="197" s="16" customFormat="1">
      <c r="A197" s="16"/>
      <c r="B197" s="267"/>
      <c r="C197" s="268"/>
      <c r="D197" s="236" t="s">
        <v>225</v>
      </c>
      <c r="E197" s="269" t="s">
        <v>19</v>
      </c>
      <c r="F197" s="270" t="s">
        <v>246</v>
      </c>
      <c r="G197" s="268"/>
      <c r="H197" s="271">
        <v>46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77" t="s">
        <v>225</v>
      </c>
      <c r="AU197" s="277" t="s">
        <v>81</v>
      </c>
      <c r="AV197" s="16" t="s">
        <v>221</v>
      </c>
      <c r="AW197" s="16" t="s">
        <v>33</v>
      </c>
      <c r="AX197" s="16" t="s">
        <v>79</v>
      </c>
      <c r="AY197" s="277" t="s">
        <v>214</v>
      </c>
    </row>
    <row r="198" s="2" customFormat="1" ht="16.5" customHeight="1">
      <c r="A198" s="41"/>
      <c r="B198" s="42"/>
      <c r="C198" s="216" t="s">
        <v>399</v>
      </c>
      <c r="D198" s="216" t="s">
        <v>216</v>
      </c>
      <c r="E198" s="217" t="s">
        <v>5285</v>
      </c>
      <c r="F198" s="218" t="s">
        <v>5286</v>
      </c>
      <c r="G198" s="219" t="s">
        <v>274</v>
      </c>
      <c r="H198" s="220">
        <v>46</v>
      </c>
      <c r="I198" s="221"/>
      <c r="J198" s="222">
        <f>ROUND(I198*H198,2)</f>
        <v>0</v>
      </c>
      <c r="K198" s="218" t="s">
        <v>220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221</v>
      </c>
      <c r="AT198" s="227" t="s">
        <v>216</v>
      </c>
      <c r="AU198" s="227" t="s">
        <v>81</v>
      </c>
      <c r="AY198" s="20" t="s">
        <v>214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79</v>
      </c>
      <c r="BK198" s="228">
        <f>ROUND(I198*H198,2)</f>
        <v>0</v>
      </c>
      <c r="BL198" s="20" t="s">
        <v>221</v>
      </c>
      <c r="BM198" s="227" t="s">
        <v>5287</v>
      </c>
    </row>
    <row r="199" s="2" customFormat="1">
      <c r="A199" s="41"/>
      <c r="B199" s="42"/>
      <c r="C199" s="43"/>
      <c r="D199" s="229" t="s">
        <v>223</v>
      </c>
      <c r="E199" s="43"/>
      <c r="F199" s="230" t="s">
        <v>5288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223</v>
      </c>
      <c r="AU199" s="20" t="s">
        <v>81</v>
      </c>
    </row>
    <row r="200" s="13" customFormat="1">
      <c r="A200" s="13"/>
      <c r="B200" s="234"/>
      <c r="C200" s="235"/>
      <c r="D200" s="236" t="s">
        <v>225</v>
      </c>
      <c r="E200" s="237" t="s">
        <v>19</v>
      </c>
      <c r="F200" s="238" t="s">
        <v>5284</v>
      </c>
      <c r="G200" s="235"/>
      <c r="H200" s="239">
        <v>46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225</v>
      </c>
      <c r="AU200" s="245" t="s">
        <v>81</v>
      </c>
      <c r="AV200" s="13" t="s">
        <v>81</v>
      </c>
      <c r="AW200" s="13" t="s">
        <v>33</v>
      </c>
      <c r="AX200" s="13" t="s">
        <v>72</v>
      </c>
      <c r="AY200" s="245" t="s">
        <v>214</v>
      </c>
    </row>
    <row r="201" s="16" customFormat="1">
      <c r="A201" s="16"/>
      <c r="B201" s="267"/>
      <c r="C201" s="268"/>
      <c r="D201" s="236" t="s">
        <v>225</v>
      </c>
      <c r="E201" s="269" t="s">
        <v>19</v>
      </c>
      <c r="F201" s="270" t="s">
        <v>246</v>
      </c>
      <c r="G201" s="268"/>
      <c r="H201" s="271">
        <v>46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7" t="s">
        <v>225</v>
      </c>
      <c r="AU201" s="277" t="s">
        <v>81</v>
      </c>
      <c r="AV201" s="16" t="s">
        <v>221</v>
      </c>
      <c r="AW201" s="16" t="s">
        <v>33</v>
      </c>
      <c r="AX201" s="16" t="s">
        <v>79</v>
      </c>
      <c r="AY201" s="277" t="s">
        <v>214</v>
      </c>
    </row>
    <row r="202" s="12" customFormat="1" ht="22.8" customHeight="1">
      <c r="A202" s="12"/>
      <c r="B202" s="200"/>
      <c r="C202" s="201"/>
      <c r="D202" s="202" t="s">
        <v>71</v>
      </c>
      <c r="E202" s="214" t="s">
        <v>221</v>
      </c>
      <c r="F202" s="214" t="s">
        <v>323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SUM(P203:P209)</f>
        <v>0</v>
      </c>
      <c r="Q202" s="208"/>
      <c r="R202" s="209">
        <f>SUM(R203:R209)</f>
        <v>24.1640406</v>
      </c>
      <c r="S202" s="208"/>
      <c r="T202" s="210">
        <f>SUM(T203:T209)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79</v>
      </c>
      <c r="AT202" s="212" t="s">
        <v>71</v>
      </c>
      <c r="AU202" s="212" t="s">
        <v>79</v>
      </c>
      <c r="AY202" s="211" t="s">
        <v>214</v>
      </c>
      <c r="BK202" s="213">
        <f>SUM(BK203:BK209)</f>
        <v>0</v>
      </c>
    </row>
    <row r="203" s="2" customFormat="1" ht="16.5" customHeight="1">
      <c r="A203" s="41"/>
      <c r="B203" s="42"/>
      <c r="C203" s="216" t="s">
        <v>406</v>
      </c>
      <c r="D203" s="216" t="s">
        <v>216</v>
      </c>
      <c r="E203" s="217" t="s">
        <v>5289</v>
      </c>
      <c r="F203" s="218" t="s">
        <v>5290</v>
      </c>
      <c r="G203" s="219" t="s">
        <v>327</v>
      </c>
      <c r="H203" s="220">
        <v>12.779999999999999</v>
      </c>
      <c r="I203" s="221"/>
      <c r="J203" s="222">
        <f>ROUND(I203*H203,2)</f>
        <v>0</v>
      </c>
      <c r="K203" s="218" t="s">
        <v>220</v>
      </c>
      <c r="L203" s="47"/>
      <c r="M203" s="223" t="s">
        <v>19</v>
      </c>
      <c r="N203" s="224" t="s">
        <v>43</v>
      </c>
      <c r="O203" s="87"/>
      <c r="P203" s="225">
        <f>O203*H203</f>
        <v>0</v>
      </c>
      <c r="Q203" s="225">
        <v>1.8907700000000001</v>
      </c>
      <c r="R203" s="225">
        <f>Q203*H203</f>
        <v>24.1640406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221</v>
      </c>
      <c r="AT203" s="227" t="s">
        <v>216</v>
      </c>
      <c r="AU203" s="227" t="s">
        <v>81</v>
      </c>
      <c r="AY203" s="20" t="s">
        <v>214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79</v>
      </c>
      <c r="BK203" s="228">
        <f>ROUND(I203*H203,2)</f>
        <v>0</v>
      </c>
      <c r="BL203" s="20" t="s">
        <v>221</v>
      </c>
      <c r="BM203" s="227" t="s">
        <v>5291</v>
      </c>
    </row>
    <row r="204" s="2" customFormat="1">
      <c r="A204" s="41"/>
      <c r="B204" s="42"/>
      <c r="C204" s="43"/>
      <c r="D204" s="229" t="s">
        <v>223</v>
      </c>
      <c r="E204" s="43"/>
      <c r="F204" s="230" t="s">
        <v>5292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223</v>
      </c>
      <c r="AU204" s="20" t="s">
        <v>81</v>
      </c>
    </row>
    <row r="205" s="13" customFormat="1">
      <c r="A205" s="13"/>
      <c r="B205" s="234"/>
      <c r="C205" s="235"/>
      <c r="D205" s="236" t="s">
        <v>225</v>
      </c>
      <c r="E205" s="237" t="s">
        <v>19</v>
      </c>
      <c r="F205" s="238" t="s">
        <v>5293</v>
      </c>
      <c r="G205" s="235"/>
      <c r="H205" s="239">
        <v>0.54000000000000004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225</v>
      </c>
      <c r="AU205" s="245" t="s">
        <v>81</v>
      </c>
      <c r="AV205" s="13" t="s">
        <v>81</v>
      </c>
      <c r="AW205" s="13" t="s">
        <v>33</v>
      </c>
      <c r="AX205" s="13" t="s">
        <v>72</v>
      </c>
      <c r="AY205" s="245" t="s">
        <v>214</v>
      </c>
    </row>
    <row r="206" s="13" customFormat="1">
      <c r="A206" s="13"/>
      <c r="B206" s="234"/>
      <c r="C206" s="235"/>
      <c r="D206" s="236" t="s">
        <v>225</v>
      </c>
      <c r="E206" s="237" t="s">
        <v>19</v>
      </c>
      <c r="F206" s="238" t="s">
        <v>5294</v>
      </c>
      <c r="G206" s="235"/>
      <c r="H206" s="239">
        <v>1.6200000000000001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225</v>
      </c>
      <c r="AU206" s="245" t="s">
        <v>81</v>
      </c>
      <c r="AV206" s="13" t="s">
        <v>81</v>
      </c>
      <c r="AW206" s="13" t="s">
        <v>33</v>
      </c>
      <c r="AX206" s="13" t="s">
        <v>72</v>
      </c>
      <c r="AY206" s="245" t="s">
        <v>214</v>
      </c>
    </row>
    <row r="207" s="13" customFormat="1">
      <c r="A207" s="13"/>
      <c r="B207" s="234"/>
      <c r="C207" s="235"/>
      <c r="D207" s="236" t="s">
        <v>225</v>
      </c>
      <c r="E207" s="237" t="s">
        <v>19</v>
      </c>
      <c r="F207" s="238" t="s">
        <v>5295</v>
      </c>
      <c r="G207" s="235"/>
      <c r="H207" s="239">
        <v>0.17999999999999999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225</v>
      </c>
      <c r="AU207" s="245" t="s">
        <v>81</v>
      </c>
      <c r="AV207" s="13" t="s">
        <v>81</v>
      </c>
      <c r="AW207" s="13" t="s">
        <v>33</v>
      </c>
      <c r="AX207" s="13" t="s">
        <v>72</v>
      </c>
      <c r="AY207" s="245" t="s">
        <v>214</v>
      </c>
    </row>
    <row r="208" s="13" customFormat="1">
      <c r="A208" s="13"/>
      <c r="B208" s="234"/>
      <c r="C208" s="235"/>
      <c r="D208" s="236" t="s">
        <v>225</v>
      </c>
      <c r="E208" s="237" t="s">
        <v>19</v>
      </c>
      <c r="F208" s="238" t="s">
        <v>5296</v>
      </c>
      <c r="G208" s="235"/>
      <c r="H208" s="239">
        <v>10.44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225</v>
      </c>
      <c r="AU208" s="245" t="s">
        <v>81</v>
      </c>
      <c r="AV208" s="13" t="s">
        <v>81</v>
      </c>
      <c r="AW208" s="13" t="s">
        <v>33</v>
      </c>
      <c r="AX208" s="13" t="s">
        <v>72</v>
      </c>
      <c r="AY208" s="245" t="s">
        <v>214</v>
      </c>
    </row>
    <row r="209" s="16" customFormat="1">
      <c r="A209" s="16"/>
      <c r="B209" s="267"/>
      <c r="C209" s="268"/>
      <c r="D209" s="236" t="s">
        <v>225</v>
      </c>
      <c r="E209" s="269" t="s">
        <v>19</v>
      </c>
      <c r="F209" s="270" t="s">
        <v>246</v>
      </c>
      <c r="G209" s="268"/>
      <c r="H209" s="271">
        <v>12.779999999999999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7" t="s">
        <v>225</v>
      </c>
      <c r="AU209" s="277" t="s">
        <v>81</v>
      </c>
      <c r="AV209" s="16" t="s">
        <v>221</v>
      </c>
      <c r="AW209" s="16" t="s">
        <v>33</v>
      </c>
      <c r="AX209" s="16" t="s">
        <v>79</v>
      </c>
      <c r="AY209" s="277" t="s">
        <v>214</v>
      </c>
    </row>
    <row r="210" s="12" customFormat="1" ht="22.8" customHeight="1">
      <c r="A210" s="12"/>
      <c r="B210" s="200"/>
      <c r="C210" s="201"/>
      <c r="D210" s="202" t="s">
        <v>71</v>
      </c>
      <c r="E210" s="214" t="s">
        <v>247</v>
      </c>
      <c r="F210" s="214" t="s">
        <v>5030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SUM(P211:P214)</f>
        <v>0</v>
      </c>
      <c r="Q210" s="208"/>
      <c r="R210" s="209">
        <f>SUM(R211:R214)</f>
        <v>1.7309160000000001</v>
      </c>
      <c r="S210" s="208"/>
      <c r="T210" s="210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79</v>
      </c>
      <c r="AT210" s="212" t="s">
        <v>71</v>
      </c>
      <c r="AU210" s="212" t="s">
        <v>79</v>
      </c>
      <c r="AY210" s="211" t="s">
        <v>214</v>
      </c>
      <c r="BK210" s="213">
        <f>SUM(BK211:BK214)</f>
        <v>0</v>
      </c>
    </row>
    <row r="211" s="2" customFormat="1" ht="24.15" customHeight="1">
      <c r="A211" s="41"/>
      <c r="B211" s="42"/>
      <c r="C211" s="216" t="s">
        <v>411</v>
      </c>
      <c r="D211" s="216" t="s">
        <v>216</v>
      </c>
      <c r="E211" s="217" t="s">
        <v>5297</v>
      </c>
      <c r="F211" s="218" t="s">
        <v>5298</v>
      </c>
      <c r="G211" s="219" t="s">
        <v>219</v>
      </c>
      <c r="H211" s="220">
        <v>3.6000000000000001</v>
      </c>
      <c r="I211" s="221"/>
      <c r="J211" s="222">
        <f>ROUND(I211*H211,2)</f>
        <v>0</v>
      </c>
      <c r="K211" s="218" t="s">
        <v>220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0.48081000000000002</v>
      </c>
      <c r="R211" s="225">
        <f>Q211*H211</f>
        <v>1.7309160000000001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221</v>
      </c>
      <c r="AT211" s="227" t="s">
        <v>216</v>
      </c>
      <c r="AU211" s="227" t="s">
        <v>81</v>
      </c>
      <c r="AY211" s="20" t="s">
        <v>214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79</v>
      </c>
      <c r="BK211" s="228">
        <f>ROUND(I211*H211,2)</f>
        <v>0</v>
      </c>
      <c r="BL211" s="20" t="s">
        <v>221</v>
      </c>
      <c r="BM211" s="227" t="s">
        <v>5299</v>
      </c>
    </row>
    <row r="212" s="2" customFormat="1">
      <c r="A212" s="41"/>
      <c r="B212" s="42"/>
      <c r="C212" s="43"/>
      <c r="D212" s="229" t="s">
        <v>223</v>
      </c>
      <c r="E212" s="43"/>
      <c r="F212" s="230" t="s">
        <v>5300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223</v>
      </c>
      <c r="AU212" s="20" t="s">
        <v>81</v>
      </c>
    </row>
    <row r="213" s="13" customFormat="1">
      <c r="A213" s="13"/>
      <c r="B213" s="234"/>
      <c r="C213" s="235"/>
      <c r="D213" s="236" t="s">
        <v>225</v>
      </c>
      <c r="E213" s="237" t="s">
        <v>19</v>
      </c>
      <c r="F213" s="238" t="s">
        <v>5183</v>
      </c>
      <c r="G213" s="235"/>
      <c r="H213" s="239">
        <v>3.6000000000000001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225</v>
      </c>
      <c r="AU213" s="245" t="s">
        <v>81</v>
      </c>
      <c r="AV213" s="13" t="s">
        <v>81</v>
      </c>
      <c r="AW213" s="13" t="s">
        <v>33</v>
      </c>
      <c r="AX213" s="13" t="s">
        <v>72</v>
      </c>
      <c r="AY213" s="245" t="s">
        <v>214</v>
      </c>
    </row>
    <row r="214" s="16" customFormat="1">
      <c r="A214" s="16"/>
      <c r="B214" s="267"/>
      <c r="C214" s="268"/>
      <c r="D214" s="236" t="s">
        <v>225</v>
      </c>
      <c r="E214" s="269" t="s">
        <v>19</v>
      </c>
      <c r="F214" s="270" t="s">
        <v>246</v>
      </c>
      <c r="G214" s="268"/>
      <c r="H214" s="271">
        <v>3.6000000000000001</v>
      </c>
      <c r="I214" s="272"/>
      <c r="J214" s="268"/>
      <c r="K214" s="268"/>
      <c r="L214" s="273"/>
      <c r="M214" s="274"/>
      <c r="N214" s="275"/>
      <c r="O214" s="275"/>
      <c r="P214" s="275"/>
      <c r="Q214" s="275"/>
      <c r="R214" s="275"/>
      <c r="S214" s="275"/>
      <c r="T214" s="27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7" t="s">
        <v>225</v>
      </c>
      <c r="AU214" s="277" t="s">
        <v>81</v>
      </c>
      <c r="AV214" s="16" t="s">
        <v>221</v>
      </c>
      <c r="AW214" s="16" t="s">
        <v>33</v>
      </c>
      <c r="AX214" s="16" t="s">
        <v>79</v>
      </c>
      <c r="AY214" s="277" t="s">
        <v>214</v>
      </c>
    </row>
    <row r="215" s="12" customFormat="1" ht="22.8" customHeight="1">
      <c r="A215" s="12"/>
      <c r="B215" s="200"/>
      <c r="C215" s="201"/>
      <c r="D215" s="202" t="s">
        <v>71</v>
      </c>
      <c r="E215" s="214" t="s">
        <v>266</v>
      </c>
      <c r="F215" s="214" t="s">
        <v>5301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SUM(P216:P326)</f>
        <v>0</v>
      </c>
      <c r="Q215" s="208"/>
      <c r="R215" s="209">
        <f>SUM(R216:R326)</f>
        <v>22.123078</v>
      </c>
      <c r="S215" s="208"/>
      <c r="T215" s="210">
        <f>SUM(T216:T326)</f>
        <v>8.0031999999999996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79</v>
      </c>
      <c r="AT215" s="212" t="s">
        <v>71</v>
      </c>
      <c r="AU215" s="212" t="s">
        <v>79</v>
      </c>
      <c r="AY215" s="211" t="s">
        <v>214</v>
      </c>
      <c r="BK215" s="213">
        <f>SUM(BK216:BK326)</f>
        <v>0</v>
      </c>
    </row>
    <row r="216" s="2" customFormat="1" ht="16.5" customHeight="1">
      <c r="A216" s="41"/>
      <c r="B216" s="42"/>
      <c r="C216" s="216" t="s">
        <v>420</v>
      </c>
      <c r="D216" s="216" t="s">
        <v>216</v>
      </c>
      <c r="E216" s="217" t="s">
        <v>5302</v>
      </c>
      <c r="F216" s="218" t="s">
        <v>5303</v>
      </c>
      <c r="G216" s="219" t="s">
        <v>258</v>
      </c>
      <c r="H216" s="220">
        <v>10</v>
      </c>
      <c r="I216" s="221"/>
      <c r="J216" s="222">
        <f>ROUND(I216*H216,2)</f>
        <v>0</v>
      </c>
      <c r="K216" s="218" t="s">
        <v>220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1.12181</v>
      </c>
      <c r="R216" s="225">
        <f>Q216*H216</f>
        <v>11.2181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221</v>
      </c>
      <c r="AT216" s="227" t="s">
        <v>216</v>
      </c>
      <c r="AU216" s="227" t="s">
        <v>81</v>
      </c>
      <c r="AY216" s="20" t="s">
        <v>214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79</v>
      </c>
      <c r="BK216" s="228">
        <f>ROUND(I216*H216,2)</f>
        <v>0</v>
      </c>
      <c r="BL216" s="20" t="s">
        <v>221</v>
      </c>
      <c r="BM216" s="227" t="s">
        <v>5304</v>
      </c>
    </row>
    <row r="217" s="2" customFormat="1">
      <c r="A217" s="41"/>
      <c r="B217" s="42"/>
      <c r="C217" s="43"/>
      <c r="D217" s="229" t="s">
        <v>223</v>
      </c>
      <c r="E217" s="43"/>
      <c r="F217" s="230" t="s">
        <v>5305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223</v>
      </c>
      <c r="AU217" s="20" t="s">
        <v>81</v>
      </c>
    </row>
    <row r="218" s="2" customFormat="1">
      <c r="A218" s="41"/>
      <c r="B218" s="42"/>
      <c r="C218" s="43"/>
      <c r="D218" s="236" t="s">
        <v>1348</v>
      </c>
      <c r="E218" s="43"/>
      <c r="F218" s="289" t="s">
        <v>5306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1348</v>
      </c>
      <c r="AU218" s="20" t="s">
        <v>81</v>
      </c>
    </row>
    <row r="219" s="2" customFormat="1" ht="24.15" customHeight="1">
      <c r="A219" s="41"/>
      <c r="B219" s="42"/>
      <c r="C219" s="216" t="s">
        <v>431</v>
      </c>
      <c r="D219" s="216" t="s">
        <v>216</v>
      </c>
      <c r="E219" s="217" t="s">
        <v>5307</v>
      </c>
      <c r="F219" s="218" t="s">
        <v>5308</v>
      </c>
      <c r="G219" s="219" t="s">
        <v>274</v>
      </c>
      <c r="H219" s="220">
        <v>2.2000000000000002</v>
      </c>
      <c r="I219" s="221"/>
      <c r="J219" s="222">
        <f>ROUND(I219*H219,2)</f>
        <v>0</v>
      </c>
      <c r="K219" s="218" t="s">
        <v>220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0.00131</v>
      </c>
      <c r="R219" s="225">
        <f>Q219*H219</f>
        <v>0.002882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221</v>
      </c>
      <c r="AT219" s="227" t="s">
        <v>216</v>
      </c>
      <c r="AU219" s="227" t="s">
        <v>81</v>
      </c>
      <c r="AY219" s="20" t="s">
        <v>214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79</v>
      </c>
      <c r="BK219" s="228">
        <f>ROUND(I219*H219,2)</f>
        <v>0</v>
      </c>
      <c r="BL219" s="20" t="s">
        <v>221</v>
      </c>
      <c r="BM219" s="227" t="s">
        <v>5309</v>
      </c>
    </row>
    <row r="220" s="2" customFormat="1">
      <c r="A220" s="41"/>
      <c r="B220" s="42"/>
      <c r="C220" s="43"/>
      <c r="D220" s="229" t="s">
        <v>223</v>
      </c>
      <c r="E220" s="43"/>
      <c r="F220" s="230" t="s">
        <v>5310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223</v>
      </c>
      <c r="AU220" s="20" t="s">
        <v>81</v>
      </c>
    </row>
    <row r="221" s="13" customFormat="1">
      <c r="A221" s="13"/>
      <c r="B221" s="234"/>
      <c r="C221" s="235"/>
      <c r="D221" s="236" t="s">
        <v>225</v>
      </c>
      <c r="E221" s="237" t="s">
        <v>19</v>
      </c>
      <c r="F221" s="238" t="s">
        <v>5311</v>
      </c>
      <c r="G221" s="235"/>
      <c r="H221" s="239">
        <v>2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225</v>
      </c>
      <c r="AU221" s="245" t="s">
        <v>81</v>
      </c>
      <c r="AV221" s="13" t="s">
        <v>81</v>
      </c>
      <c r="AW221" s="13" t="s">
        <v>33</v>
      </c>
      <c r="AX221" s="13" t="s">
        <v>72</v>
      </c>
      <c r="AY221" s="245" t="s">
        <v>214</v>
      </c>
    </row>
    <row r="222" s="13" customFormat="1">
      <c r="A222" s="13"/>
      <c r="B222" s="234"/>
      <c r="C222" s="235"/>
      <c r="D222" s="236" t="s">
        <v>225</v>
      </c>
      <c r="E222" s="237" t="s">
        <v>19</v>
      </c>
      <c r="F222" s="238" t="s">
        <v>5312</v>
      </c>
      <c r="G222" s="235"/>
      <c r="H222" s="239">
        <v>0.20000000000000001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225</v>
      </c>
      <c r="AU222" s="245" t="s">
        <v>81</v>
      </c>
      <c r="AV222" s="13" t="s">
        <v>81</v>
      </c>
      <c r="AW222" s="13" t="s">
        <v>33</v>
      </c>
      <c r="AX222" s="13" t="s">
        <v>72</v>
      </c>
      <c r="AY222" s="245" t="s">
        <v>214</v>
      </c>
    </row>
    <row r="223" s="16" customFormat="1">
      <c r="A223" s="16"/>
      <c r="B223" s="267"/>
      <c r="C223" s="268"/>
      <c r="D223" s="236" t="s">
        <v>225</v>
      </c>
      <c r="E223" s="269" t="s">
        <v>19</v>
      </c>
      <c r="F223" s="270" t="s">
        <v>246</v>
      </c>
      <c r="G223" s="268"/>
      <c r="H223" s="271">
        <v>2.2000000000000002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7" t="s">
        <v>225</v>
      </c>
      <c r="AU223" s="277" t="s">
        <v>81</v>
      </c>
      <c r="AV223" s="16" t="s">
        <v>221</v>
      </c>
      <c r="AW223" s="16" t="s">
        <v>33</v>
      </c>
      <c r="AX223" s="16" t="s">
        <v>79</v>
      </c>
      <c r="AY223" s="277" t="s">
        <v>214</v>
      </c>
    </row>
    <row r="224" s="2" customFormat="1" ht="24.15" customHeight="1">
      <c r="A224" s="41"/>
      <c r="B224" s="42"/>
      <c r="C224" s="216" t="s">
        <v>436</v>
      </c>
      <c r="D224" s="216" t="s">
        <v>216</v>
      </c>
      <c r="E224" s="217" t="s">
        <v>5313</v>
      </c>
      <c r="F224" s="218" t="s">
        <v>5314</v>
      </c>
      <c r="G224" s="219" t="s">
        <v>274</v>
      </c>
      <c r="H224" s="220">
        <v>12.1</v>
      </c>
      <c r="I224" s="221"/>
      <c r="J224" s="222">
        <f>ROUND(I224*H224,2)</f>
        <v>0</v>
      </c>
      <c r="K224" s="218" t="s">
        <v>220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0.0074599999999999996</v>
      </c>
      <c r="R224" s="225">
        <f>Q224*H224</f>
        <v>0.090265999999999999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221</v>
      </c>
      <c r="AT224" s="227" t="s">
        <v>216</v>
      </c>
      <c r="AU224" s="227" t="s">
        <v>81</v>
      </c>
      <c r="AY224" s="20" t="s">
        <v>214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79</v>
      </c>
      <c r="BK224" s="228">
        <f>ROUND(I224*H224,2)</f>
        <v>0</v>
      </c>
      <c r="BL224" s="20" t="s">
        <v>221</v>
      </c>
      <c r="BM224" s="227" t="s">
        <v>5315</v>
      </c>
    </row>
    <row r="225" s="2" customFormat="1">
      <c r="A225" s="41"/>
      <c r="B225" s="42"/>
      <c r="C225" s="43"/>
      <c r="D225" s="229" t="s">
        <v>223</v>
      </c>
      <c r="E225" s="43"/>
      <c r="F225" s="230" t="s">
        <v>5316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223</v>
      </c>
      <c r="AU225" s="20" t="s">
        <v>81</v>
      </c>
    </row>
    <row r="226" s="13" customFormat="1">
      <c r="A226" s="13"/>
      <c r="B226" s="234"/>
      <c r="C226" s="235"/>
      <c r="D226" s="236" t="s">
        <v>225</v>
      </c>
      <c r="E226" s="237" t="s">
        <v>19</v>
      </c>
      <c r="F226" s="238" t="s">
        <v>5317</v>
      </c>
      <c r="G226" s="235"/>
      <c r="H226" s="239">
        <v>9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225</v>
      </c>
      <c r="AU226" s="245" t="s">
        <v>81</v>
      </c>
      <c r="AV226" s="13" t="s">
        <v>81</v>
      </c>
      <c r="AW226" s="13" t="s">
        <v>33</v>
      </c>
      <c r="AX226" s="13" t="s">
        <v>72</v>
      </c>
      <c r="AY226" s="245" t="s">
        <v>214</v>
      </c>
    </row>
    <row r="227" s="13" customFormat="1">
      <c r="A227" s="13"/>
      <c r="B227" s="234"/>
      <c r="C227" s="235"/>
      <c r="D227" s="236" t="s">
        <v>225</v>
      </c>
      <c r="E227" s="237" t="s">
        <v>19</v>
      </c>
      <c r="F227" s="238" t="s">
        <v>5318</v>
      </c>
      <c r="G227" s="235"/>
      <c r="H227" s="239">
        <v>2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225</v>
      </c>
      <c r="AU227" s="245" t="s">
        <v>81</v>
      </c>
      <c r="AV227" s="13" t="s">
        <v>81</v>
      </c>
      <c r="AW227" s="13" t="s">
        <v>33</v>
      </c>
      <c r="AX227" s="13" t="s">
        <v>72</v>
      </c>
      <c r="AY227" s="245" t="s">
        <v>214</v>
      </c>
    </row>
    <row r="228" s="14" customFormat="1">
      <c r="A228" s="14"/>
      <c r="B228" s="246"/>
      <c r="C228" s="247"/>
      <c r="D228" s="236" t="s">
        <v>225</v>
      </c>
      <c r="E228" s="248" t="s">
        <v>19</v>
      </c>
      <c r="F228" s="249" t="s">
        <v>227</v>
      </c>
      <c r="G228" s="247"/>
      <c r="H228" s="250">
        <v>11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225</v>
      </c>
      <c r="AU228" s="256" t="s">
        <v>81</v>
      </c>
      <c r="AV228" s="14" t="s">
        <v>104</v>
      </c>
      <c r="AW228" s="14" t="s">
        <v>33</v>
      </c>
      <c r="AX228" s="14" t="s">
        <v>72</v>
      </c>
      <c r="AY228" s="256" t="s">
        <v>214</v>
      </c>
    </row>
    <row r="229" s="13" customFormat="1">
      <c r="A229" s="13"/>
      <c r="B229" s="234"/>
      <c r="C229" s="235"/>
      <c r="D229" s="236" t="s">
        <v>225</v>
      </c>
      <c r="E229" s="237" t="s">
        <v>19</v>
      </c>
      <c r="F229" s="238" t="s">
        <v>5319</v>
      </c>
      <c r="G229" s="235"/>
      <c r="H229" s="239">
        <v>1.1000000000000001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225</v>
      </c>
      <c r="AU229" s="245" t="s">
        <v>81</v>
      </c>
      <c r="AV229" s="13" t="s">
        <v>81</v>
      </c>
      <c r="AW229" s="13" t="s">
        <v>33</v>
      </c>
      <c r="AX229" s="13" t="s">
        <v>72</v>
      </c>
      <c r="AY229" s="245" t="s">
        <v>214</v>
      </c>
    </row>
    <row r="230" s="16" customFormat="1">
      <c r="A230" s="16"/>
      <c r="B230" s="267"/>
      <c r="C230" s="268"/>
      <c r="D230" s="236" t="s">
        <v>225</v>
      </c>
      <c r="E230" s="269" t="s">
        <v>19</v>
      </c>
      <c r="F230" s="270" t="s">
        <v>246</v>
      </c>
      <c r="G230" s="268"/>
      <c r="H230" s="271">
        <v>12.1</v>
      </c>
      <c r="I230" s="272"/>
      <c r="J230" s="268"/>
      <c r="K230" s="268"/>
      <c r="L230" s="273"/>
      <c r="M230" s="274"/>
      <c r="N230" s="275"/>
      <c r="O230" s="275"/>
      <c r="P230" s="275"/>
      <c r="Q230" s="275"/>
      <c r="R230" s="275"/>
      <c r="S230" s="275"/>
      <c r="T230" s="27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7" t="s">
        <v>225</v>
      </c>
      <c r="AU230" s="277" t="s">
        <v>81</v>
      </c>
      <c r="AV230" s="16" t="s">
        <v>221</v>
      </c>
      <c r="AW230" s="16" t="s">
        <v>33</v>
      </c>
      <c r="AX230" s="16" t="s">
        <v>79</v>
      </c>
      <c r="AY230" s="277" t="s">
        <v>214</v>
      </c>
    </row>
    <row r="231" s="2" customFormat="1" ht="24.15" customHeight="1">
      <c r="A231" s="41"/>
      <c r="B231" s="42"/>
      <c r="C231" s="216" t="s">
        <v>443</v>
      </c>
      <c r="D231" s="216" t="s">
        <v>216</v>
      </c>
      <c r="E231" s="217" t="s">
        <v>5320</v>
      </c>
      <c r="F231" s="218" t="s">
        <v>5321</v>
      </c>
      <c r="G231" s="219" t="s">
        <v>274</v>
      </c>
      <c r="H231" s="220">
        <v>63.799999999999997</v>
      </c>
      <c r="I231" s="221"/>
      <c r="J231" s="222">
        <f>ROUND(I231*H231,2)</f>
        <v>0</v>
      </c>
      <c r="K231" s="218" t="s">
        <v>220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0.01235</v>
      </c>
      <c r="R231" s="225">
        <f>Q231*H231</f>
        <v>0.78792999999999991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221</v>
      </c>
      <c r="AT231" s="227" t="s">
        <v>216</v>
      </c>
      <c r="AU231" s="227" t="s">
        <v>81</v>
      </c>
      <c r="AY231" s="20" t="s">
        <v>214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79</v>
      </c>
      <c r="BK231" s="228">
        <f>ROUND(I231*H231,2)</f>
        <v>0</v>
      </c>
      <c r="BL231" s="20" t="s">
        <v>221</v>
      </c>
      <c r="BM231" s="227" t="s">
        <v>5322</v>
      </c>
    </row>
    <row r="232" s="2" customFormat="1">
      <c r="A232" s="41"/>
      <c r="B232" s="42"/>
      <c r="C232" s="43"/>
      <c r="D232" s="229" t="s">
        <v>223</v>
      </c>
      <c r="E232" s="43"/>
      <c r="F232" s="230" t="s">
        <v>5323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223</v>
      </c>
      <c r="AU232" s="20" t="s">
        <v>81</v>
      </c>
    </row>
    <row r="233" s="13" customFormat="1">
      <c r="A233" s="13"/>
      <c r="B233" s="234"/>
      <c r="C233" s="235"/>
      <c r="D233" s="236" t="s">
        <v>225</v>
      </c>
      <c r="E233" s="237" t="s">
        <v>19</v>
      </c>
      <c r="F233" s="238" t="s">
        <v>5324</v>
      </c>
      <c r="G233" s="235"/>
      <c r="H233" s="239">
        <v>58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225</v>
      </c>
      <c r="AU233" s="245" t="s">
        <v>81</v>
      </c>
      <c r="AV233" s="13" t="s">
        <v>81</v>
      </c>
      <c r="AW233" s="13" t="s">
        <v>33</v>
      </c>
      <c r="AX233" s="13" t="s">
        <v>72</v>
      </c>
      <c r="AY233" s="245" t="s">
        <v>214</v>
      </c>
    </row>
    <row r="234" s="13" customFormat="1">
      <c r="A234" s="13"/>
      <c r="B234" s="234"/>
      <c r="C234" s="235"/>
      <c r="D234" s="236" t="s">
        <v>225</v>
      </c>
      <c r="E234" s="237" t="s">
        <v>19</v>
      </c>
      <c r="F234" s="238" t="s">
        <v>5325</v>
      </c>
      <c r="G234" s="235"/>
      <c r="H234" s="239">
        <v>5.7999999999999998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225</v>
      </c>
      <c r="AU234" s="245" t="s">
        <v>81</v>
      </c>
      <c r="AV234" s="13" t="s">
        <v>81</v>
      </c>
      <c r="AW234" s="13" t="s">
        <v>33</v>
      </c>
      <c r="AX234" s="13" t="s">
        <v>72</v>
      </c>
      <c r="AY234" s="245" t="s">
        <v>214</v>
      </c>
    </row>
    <row r="235" s="16" customFormat="1">
      <c r="A235" s="16"/>
      <c r="B235" s="267"/>
      <c r="C235" s="268"/>
      <c r="D235" s="236" t="s">
        <v>225</v>
      </c>
      <c r="E235" s="269" t="s">
        <v>19</v>
      </c>
      <c r="F235" s="270" t="s">
        <v>246</v>
      </c>
      <c r="G235" s="268"/>
      <c r="H235" s="271">
        <v>63.799999999999997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7" t="s">
        <v>225</v>
      </c>
      <c r="AU235" s="277" t="s">
        <v>81</v>
      </c>
      <c r="AV235" s="16" t="s">
        <v>221</v>
      </c>
      <c r="AW235" s="16" t="s">
        <v>33</v>
      </c>
      <c r="AX235" s="16" t="s">
        <v>79</v>
      </c>
      <c r="AY235" s="277" t="s">
        <v>214</v>
      </c>
    </row>
    <row r="236" s="2" customFormat="1" ht="24.15" customHeight="1">
      <c r="A236" s="41"/>
      <c r="B236" s="42"/>
      <c r="C236" s="216" t="s">
        <v>452</v>
      </c>
      <c r="D236" s="216" t="s">
        <v>216</v>
      </c>
      <c r="E236" s="217" t="s">
        <v>5326</v>
      </c>
      <c r="F236" s="218" t="s">
        <v>5327</v>
      </c>
      <c r="G236" s="219" t="s">
        <v>274</v>
      </c>
      <c r="H236" s="220">
        <v>3.2999999999999998</v>
      </c>
      <c r="I236" s="221"/>
      <c r="J236" s="222">
        <f>ROUND(I236*H236,2)</f>
        <v>0</v>
      </c>
      <c r="K236" s="218" t="s">
        <v>220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0.0044000000000000003</v>
      </c>
      <c r="R236" s="225">
        <f>Q236*H236</f>
        <v>0.01452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221</v>
      </c>
      <c r="AT236" s="227" t="s">
        <v>216</v>
      </c>
      <c r="AU236" s="227" t="s">
        <v>81</v>
      </c>
      <c r="AY236" s="20" t="s">
        <v>214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79</v>
      </c>
      <c r="BK236" s="228">
        <f>ROUND(I236*H236,2)</f>
        <v>0</v>
      </c>
      <c r="BL236" s="20" t="s">
        <v>221</v>
      </c>
      <c r="BM236" s="227" t="s">
        <v>5328</v>
      </c>
    </row>
    <row r="237" s="2" customFormat="1">
      <c r="A237" s="41"/>
      <c r="B237" s="42"/>
      <c r="C237" s="43"/>
      <c r="D237" s="229" t="s">
        <v>223</v>
      </c>
      <c r="E237" s="43"/>
      <c r="F237" s="230" t="s">
        <v>5329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223</v>
      </c>
      <c r="AU237" s="20" t="s">
        <v>81</v>
      </c>
    </row>
    <row r="238" s="13" customFormat="1">
      <c r="A238" s="13"/>
      <c r="B238" s="234"/>
      <c r="C238" s="235"/>
      <c r="D238" s="236" t="s">
        <v>225</v>
      </c>
      <c r="E238" s="237" t="s">
        <v>19</v>
      </c>
      <c r="F238" s="238" t="s">
        <v>5330</v>
      </c>
      <c r="G238" s="235"/>
      <c r="H238" s="239">
        <v>3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225</v>
      </c>
      <c r="AU238" s="245" t="s">
        <v>81</v>
      </c>
      <c r="AV238" s="13" t="s">
        <v>81</v>
      </c>
      <c r="AW238" s="13" t="s">
        <v>33</v>
      </c>
      <c r="AX238" s="13" t="s">
        <v>72</v>
      </c>
      <c r="AY238" s="245" t="s">
        <v>214</v>
      </c>
    </row>
    <row r="239" s="13" customFormat="1">
      <c r="A239" s="13"/>
      <c r="B239" s="234"/>
      <c r="C239" s="235"/>
      <c r="D239" s="236" t="s">
        <v>225</v>
      </c>
      <c r="E239" s="237" t="s">
        <v>19</v>
      </c>
      <c r="F239" s="238" t="s">
        <v>5331</v>
      </c>
      <c r="G239" s="235"/>
      <c r="H239" s="239">
        <v>0.29999999999999999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225</v>
      </c>
      <c r="AU239" s="245" t="s">
        <v>81</v>
      </c>
      <c r="AV239" s="13" t="s">
        <v>81</v>
      </c>
      <c r="AW239" s="13" t="s">
        <v>33</v>
      </c>
      <c r="AX239" s="13" t="s">
        <v>72</v>
      </c>
      <c r="AY239" s="245" t="s">
        <v>214</v>
      </c>
    </row>
    <row r="240" s="16" customFormat="1">
      <c r="A240" s="16"/>
      <c r="B240" s="267"/>
      <c r="C240" s="268"/>
      <c r="D240" s="236" t="s">
        <v>225</v>
      </c>
      <c r="E240" s="269" t="s">
        <v>19</v>
      </c>
      <c r="F240" s="270" t="s">
        <v>246</v>
      </c>
      <c r="G240" s="268"/>
      <c r="H240" s="271">
        <v>3.2999999999999998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7" t="s">
        <v>225</v>
      </c>
      <c r="AU240" s="277" t="s">
        <v>81</v>
      </c>
      <c r="AV240" s="16" t="s">
        <v>221</v>
      </c>
      <c r="AW240" s="16" t="s">
        <v>33</v>
      </c>
      <c r="AX240" s="16" t="s">
        <v>79</v>
      </c>
      <c r="AY240" s="277" t="s">
        <v>214</v>
      </c>
    </row>
    <row r="241" s="2" customFormat="1" ht="24.15" customHeight="1">
      <c r="A241" s="41"/>
      <c r="B241" s="42"/>
      <c r="C241" s="216" t="s">
        <v>461</v>
      </c>
      <c r="D241" s="216" t="s">
        <v>216</v>
      </c>
      <c r="E241" s="217" t="s">
        <v>5332</v>
      </c>
      <c r="F241" s="218" t="s">
        <v>5333</v>
      </c>
      <c r="G241" s="219" t="s">
        <v>258</v>
      </c>
      <c r="H241" s="220">
        <v>8</v>
      </c>
      <c r="I241" s="221"/>
      <c r="J241" s="222">
        <f>ROUND(I241*H241,2)</f>
        <v>0</v>
      </c>
      <c r="K241" s="218" t="s">
        <v>220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221</v>
      </c>
      <c r="AT241" s="227" t="s">
        <v>216</v>
      </c>
      <c r="AU241" s="227" t="s">
        <v>81</v>
      </c>
      <c r="AY241" s="20" t="s">
        <v>214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79</v>
      </c>
      <c r="BK241" s="228">
        <f>ROUND(I241*H241,2)</f>
        <v>0</v>
      </c>
      <c r="BL241" s="20" t="s">
        <v>221</v>
      </c>
      <c r="BM241" s="227" t="s">
        <v>5334</v>
      </c>
    </row>
    <row r="242" s="2" customFormat="1">
      <c r="A242" s="41"/>
      <c r="B242" s="42"/>
      <c r="C242" s="43"/>
      <c r="D242" s="229" t="s">
        <v>223</v>
      </c>
      <c r="E242" s="43"/>
      <c r="F242" s="230" t="s">
        <v>5335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223</v>
      </c>
      <c r="AU242" s="20" t="s">
        <v>81</v>
      </c>
    </row>
    <row r="243" s="13" customFormat="1">
      <c r="A243" s="13"/>
      <c r="B243" s="234"/>
      <c r="C243" s="235"/>
      <c r="D243" s="236" t="s">
        <v>225</v>
      </c>
      <c r="E243" s="237" t="s">
        <v>19</v>
      </c>
      <c r="F243" s="238" t="s">
        <v>5336</v>
      </c>
      <c r="G243" s="235"/>
      <c r="H243" s="239">
        <v>6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225</v>
      </c>
      <c r="AU243" s="245" t="s">
        <v>81</v>
      </c>
      <c r="AV243" s="13" t="s">
        <v>81</v>
      </c>
      <c r="AW243" s="13" t="s">
        <v>33</v>
      </c>
      <c r="AX243" s="13" t="s">
        <v>72</v>
      </c>
      <c r="AY243" s="245" t="s">
        <v>214</v>
      </c>
    </row>
    <row r="244" s="13" customFormat="1">
      <c r="A244" s="13"/>
      <c r="B244" s="234"/>
      <c r="C244" s="235"/>
      <c r="D244" s="236" t="s">
        <v>225</v>
      </c>
      <c r="E244" s="237" t="s">
        <v>19</v>
      </c>
      <c r="F244" s="238" t="s">
        <v>5318</v>
      </c>
      <c r="G244" s="235"/>
      <c r="H244" s="239">
        <v>2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225</v>
      </c>
      <c r="AU244" s="245" t="s">
        <v>81</v>
      </c>
      <c r="AV244" s="13" t="s">
        <v>81</v>
      </c>
      <c r="AW244" s="13" t="s">
        <v>33</v>
      </c>
      <c r="AX244" s="13" t="s">
        <v>72</v>
      </c>
      <c r="AY244" s="245" t="s">
        <v>214</v>
      </c>
    </row>
    <row r="245" s="16" customFormat="1">
      <c r="A245" s="16"/>
      <c r="B245" s="267"/>
      <c r="C245" s="268"/>
      <c r="D245" s="236" t="s">
        <v>225</v>
      </c>
      <c r="E245" s="269" t="s">
        <v>19</v>
      </c>
      <c r="F245" s="270" t="s">
        <v>246</v>
      </c>
      <c r="G245" s="268"/>
      <c r="H245" s="271">
        <v>8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7" t="s">
        <v>225</v>
      </c>
      <c r="AU245" s="277" t="s">
        <v>81</v>
      </c>
      <c r="AV245" s="16" t="s">
        <v>221</v>
      </c>
      <c r="AW245" s="16" t="s">
        <v>33</v>
      </c>
      <c r="AX245" s="16" t="s">
        <v>79</v>
      </c>
      <c r="AY245" s="277" t="s">
        <v>214</v>
      </c>
    </row>
    <row r="246" s="2" customFormat="1" ht="16.5" customHeight="1">
      <c r="A246" s="41"/>
      <c r="B246" s="42"/>
      <c r="C246" s="278" t="s">
        <v>468</v>
      </c>
      <c r="D246" s="278" t="s">
        <v>300</v>
      </c>
      <c r="E246" s="279" t="s">
        <v>5337</v>
      </c>
      <c r="F246" s="280" t="s">
        <v>5338</v>
      </c>
      <c r="G246" s="281" t="s">
        <v>258</v>
      </c>
      <c r="H246" s="282">
        <v>8</v>
      </c>
      <c r="I246" s="283"/>
      <c r="J246" s="284">
        <f>ROUND(I246*H246,2)</f>
        <v>0</v>
      </c>
      <c r="K246" s="280" t="s">
        <v>220</v>
      </c>
      <c r="L246" s="285"/>
      <c r="M246" s="286" t="s">
        <v>19</v>
      </c>
      <c r="N246" s="287" t="s">
        <v>43</v>
      </c>
      <c r="O246" s="87"/>
      <c r="P246" s="225">
        <f>O246*H246</f>
        <v>0</v>
      </c>
      <c r="Q246" s="225">
        <v>0.00035</v>
      </c>
      <c r="R246" s="225">
        <f>Q246*H246</f>
        <v>0.0028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266</v>
      </c>
      <c r="AT246" s="227" t="s">
        <v>300</v>
      </c>
      <c r="AU246" s="227" t="s">
        <v>81</v>
      </c>
      <c r="AY246" s="20" t="s">
        <v>214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79</v>
      </c>
      <c r="BK246" s="228">
        <f>ROUND(I246*H246,2)</f>
        <v>0</v>
      </c>
      <c r="BL246" s="20" t="s">
        <v>221</v>
      </c>
      <c r="BM246" s="227" t="s">
        <v>5339</v>
      </c>
    </row>
    <row r="247" s="13" customFormat="1">
      <c r="A247" s="13"/>
      <c r="B247" s="234"/>
      <c r="C247" s="235"/>
      <c r="D247" s="236" t="s">
        <v>225</v>
      </c>
      <c r="E247" s="237" t="s">
        <v>19</v>
      </c>
      <c r="F247" s="238" t="s">
        <v>5336</v>
      </c>
      <c r="G247" s="235"/>
      <c r="H247" s="239">
        <v>6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225</v>
      </c>
      <c r="AU247" s="245" t="s">
        <v>81</v>
      </c>
      <c r="AV247" s="13" t="s">
        <v>81</v>
      </c>
      <c r="AW247" s="13" t="s">
        <v>33</v>
      </c>
      <c r="AX247" s="13" t="s">
        <v>72</v>
      </c>
      <c r="AY247" s="245" t="s">
        <v>214</v>
      </c>
    </row>
    <row r="248" s="13" customFormat="1">
      <c r="A248" s="13"/>
      <c r="B248" s="234"/>
      <c r="C248" s="235"/>
      <c r="D248" s="236" t="s">
        <v>225</v>
      </c>
      <c r="E248" s="237" t="s">
        <v>19</v>
      </c>
      <c r="F248" s="238" t="s">
        <v>5318</v>
      </c>
      <c r="G248" s="235"/>
      <c r="H248" s="239">
        <v>2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225</v>
      </c>
      <c r="AU248" s="245" t="s">
        <v>81</v>
      </c>
      <c r="AV248" s="13" t="s">
        <v>81</v>
      </c>
      <c r="AW248" s="13" t="s">
        <v>33</v>
      </c>
      <c r="AX248" s="13" t="s">
        <v>72</v>
      </c>
      <c r="AY248" s="245" t="s">
        <v>214</v>
      </c>
    </row>
    <row r="249" s="16" customFormat="1">
      <c r="A249" s="16"/>
      <c r="B249" s="267"/>
      <c r="C249" s="268"/>
      <c r="D249" s="236" t="s">
        <v>225</v>
      </c>
      <c r="E249" s="269" t="s">
        <v>19</v>
      </c>
      <c r="F249" s="270" t="s">
        <v>246</v>
      </c>
      <c r="G249" s="268"/>
      <c r="H249" s="271">
        <v>8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7" t="s">
        <v>225</v>
      </c>
      <c r="AU249" s="277" t="s">
        <v>81</v>
      </c>
      <c r="AV249" s="16" t="s">
        <v>221</v>
      </c>
      <c r="AW249" s="16" t="s">
        <v>33</v>
      </c>
      <c r="AX249" s="16" t="s">
        <v>79</v>
      </c>
      <c r="AY249" s="277" t="s">
        <v>214</v>
      </c>
    </row>
    <row r="250" s="2" customFormat="1" ht="24.15" customHeight="1">
      <c r="A250" s="41"/>
      <c r="B250" s="42"/>
      <c r="C250" s="216" t="s">
        <v>475</v>
      </c>
      <c r="D250" s="216" t="s">
        <v>216</v>
      </c>
      <c r="E250" s="217" t="s">
        <v>5340</v>
      </c>
      <c r="F250" s="218" t="s">
        <v>5341</v>
      </c>
      <c r="G250" s="219" t="s">
        <v>258</v>
      </c>
      <c r="H250" s="220">
        <v>14</v>
      </c>
      <c r="I250" s="221"/>
      <c r="J250" s="222">
        <f>ROUND(I250*H250,2)</f>
        <v>0</v>
      </c>
      <c r="K250" s="218" t="s">
        <v>220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221</v>
      </c>
      <c r="AT250" s="227" t="s">
        <v>216</v>
      </c>
      <c r="AU250" s="227" t="s">
        <v>81</v>
      </c>
      <c r="AY250" s="20" t="s">
        <v>214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79</v>
      </c>
      <c r="BK250" s="228">
        <f>ROUND(I250*H250,2)</f>
        <v>0</v>
      </c>
      <c r="BL250" s="20" t="s">
        <v>221</v>
      </c>
      <c r="BM250" s="227" t="s">
        <v>5342</v>
      </c>
    </row>
    <row r="251" s="2" customFormat="1">
      <c r="A251" s="41"/>
      <c r="B251" s="42"/>
      <c r="C251" s="43"/>
      <c r="D251" s="229" t="s">
        <v>223</v>
      </c>
      <c r="E251" s="43"/>
      <c r="F251" s="230" t="s">
        <v>5343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223</v>
      </c>
      <c r="AU251" s="20" t="s">
        <v>81</v>
      </c>
    </row>
    <row r="252" s="13" customFormat="1">
      <c r="A252" s="13"/>
      <c r="B252" s="234"/>
      <c r="C252" s="235"/>
      <c r="D252" s="236" t="s">
        <v>225</v>
      </c>
      <c r="E252" s="237" t="s">
        <v>19</v>
      </c>
      <c r="F252" s="238" t="s">
        <v>5344</v>
      </c>
      <c r="G252" s="235"/>
      <c r="H252" s="239">
        <v>14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225</v>
      </c>
      <c r="AU252" s="245" t="s">
        <v>81</v>
      </c>
      <c r="AV252" s="13" t="s">
        <v>81</v>
      </c>
      <c r="AW252" s="13" t="s">
        <v>33</v>
      </c>
      <c r="AX252" s="13" t="s">
        <v>72</v>
      </c>
      <c r="AY252" s="245" t="s">
        <v>214</v>
      </c>
    </row>
    <row r="253" s="16" customFormat="1">
      <c r="A253" s="16"/>
      <c r="B253" s="267"/>
      <c r="C253" s="268"/>
      <c r="D253" s="236" t="s">
        <v>225</v>
      </c>
      <c r="E253" s="269" t="s">
        <v>19</v>
      </c>
      <c r="F253" s="270" t="s">
        <v>246</v>
      </c>
      <c r="G253" s="268"/>
      <c r="H253" s="271">
        <v>14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7" t="s">
        <v>225</v>
      </c>
      <c r="AU253" s="277" t="s">
        <v>81</v>
      </c>
      <c r="AV253" s="16" t="s">
        <v>221</v>
      </c>
      <c r="AW253" s="16" t="s">
        <v>33</v>
      </c>
      <c r="AX253" s="16" t="s">
        <v>79</v>
      </c>
      <c r="AY253" s="277" t="s">
        <v>214</v>
      </c>
    </row>
    <row r="254" s="2" customFormat="1" ht="16.5" customHeight="1">
      <c r="A254" s="41"/>
      <c r="B254" s="42"/>
      <c r="C254" s="278" t="s">
        <v>481</v>
      </c>
      <c r="D254" s="278" t="s">
        <v>300</v>
      </c>
      <c r="E254" s="279" t="s">
        <v>5345</v>
      </c>
      <c r="F254" s="280" t="s">
        <v>5346</v>
      </c>
      <c r="G254" s="281" t="s">
        <v>258</v>
      </c>
      <c r="H254" s="282">
        <v>14</v>
      </c>
      <c r="I254" s="283"/>
      <c r="J254" s="284">
        <f>ROUND(I254*H254,2)</f>
        <v>0</v>
      </c>
      <c r="K254" s="280" t="s">
        <v>220</v>
      </c>
      <c r="L254" s="285"/>
      <c r="M254" s="286" t="s">
        <v>19</v>
      </c>
      <c r="N254" s="287" t="s">
        <v>43</v>
      </c>
      <c r="O254" s="87"/>
      <c r="P254" s="225">
        <f>O254*H254</f>
        <v>0</v>
      </c>
      <c r="Q254" s="225">
        <v>0.00064999999999999997</v>
      </c>
      <c r="R254" s="225">
        <f>Q254*H254</f>
        <v>0.0091000000000000004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266</v>
      </c>
      <c r="AT254" s="227" t="s">
        <v>300</v>
      </c>
      <c r="AU254" s="227" t="s">
        <v>81</v>
      </c>
      <c r="AY254" s="20" t="s">
        <v>214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79</v>
      </c>
      <c r="BK254" s="228">
        <f>ROUND(I254*H254,2)</f>
        <v>0</v>
      </c>
      <c r="BL254" s="20" t="s">
        <v>221</v>
      </c>
      <c r="BM254" s="227" t="s">
        <v>5347</v>
      </c>
    </row>
    <row r="255" s="2" customFormat="1" ht="24.15" customHeight="1">
      <c r="A255" s="41"/>
      <c r="B255" s="42"/>
      <c r="C255" s="216" t="s">
        <v>488</v>
      </c>
      <c r="D255" s="216" t="s">
        <v>216</v>
      </c>
      <c r="E255" s="217" t="s">
        <v>5348</v>
      </c>
      <c r="F255" s="218" t="s">
        <v>5349</v>
      </c>
      <c r="G255" s="219" t="s">
        <v>258</v>
      </c>
      <c r="H255" s="220">
        <v>4</v>
      </c>
      <c r="I255" s="221"/>
      <c r="J255" s="222">
        <f>ROUND(I255*H255,2)</f>
        <v>0</v>
      </c>
      <c r="K255" s="218" t="s">
        <v>220</v>
      </c>
      <c r="L255" s="47"/>
      <c r="M255" s="223" t="s">
        <v>19</v>
      </c>
      <c r="N255" s="224" t="s">
        <v>43</v>
      </c>
      <c r="O255" s="87"/>
      <c r="P255" s="225">
        <f>O255*H255</f>
        <v>0</v>
      </c>
      <c r="Q255" s="225">
        <v>1.0000000000000001E-05</v>
      </c>
      <c r="R255" s="225">
        <f>Q255*H255</f>
        <v>4.0000000000000003E-05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221</v>
      </c>
      <c r="AT255" s="227" t="s">
        <v>216</v>
      </c>
      <c r="AU255" s="227" t="s">
        <v>81</v>
      </c>
      <c r="AY255" s="20" t="s">
        <v>214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79</v>
      </c>
      <c r="BK255" s="228">
        <f>ROUND(I255*H255,2)</f>
        <v>0</v>
      </c>
      <c r="BL255" s="20" t="s">
        <v>221</v>
      </c>
      <c r="BM255" s="227" t="s">
        <v>5350</v>
      </c>
    </row>
    <row r="256" s="2" customFormat="1">
      <c r="A256" s="41"/>
      <c r="B256" s="42"/>
      <c r="C256" s="43"/>
      <c r="D256" s="229" t="s">
        <v>223</v>
      </c>
      <c r="E256" s="43"/>
      <c r="F256" s="230" t="s">
        <v>5351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223</v>
      </c>
      <c r="AU256" s="20" t="s">
        <v>81</v>
      </c>
    </row>
    <row r="257" s="13" customFormat="1">
      <c r="A257" s="13"/>
      <c r="B257" s="234"/>
      <c r="C257" s="235"/>
      <c r="D257" s="236" t="s">
        <v>225</v>
      </c>
      <c r="E257" s="237" t="s">
        <v>19</v>
      </c>
      <c r="F257" s="238" t="s">
        <v>5352</v>
      </c>
      <c r="G257" s="235"/>
      <c r="H257" s="239">
        <v>4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225</v>
      </c>
      <c r="AU257" s="245" t="s">
        <v>81</v>
      </c>
      <c r="AV257" s="13" t="s">
        <v>81</v>
      </c>
      <c r="AW257" s="13" t="s">
        <v>33</v>
      </c>
      <c r="AX257" s="13" t="s">
        <v>72</v>
      </c>
      <c r="AY257" s="245" t="s">
        <v>214</v>
      </c>
    </row>
    <row r="258" s="16" customFormat="1">
      <c r="A258" s="16"/>
      <c r="B258" s="267"/>
      <c r="C258" s="268"/>
      <c r="D258" s="236" t="s">
        <v>225</v>
      </c>
      <c r="E258" s="269" t="s">
        <v>19</v>
      </c>
      <c r="F258" s="270" t="s">
        <v>246</v>
      </c>
      <c r="G258" s="268"/>
      <c r="H258" s="271">
        <v>4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7" t="s">
        <v>225</v>
      </c>
      <c r="AU258" s="277" t="s">
        <v>81</v>
      </c>
      <c r="AV258" s="16" t="s">
        <v>221</v>
      </c>
      <c r="AW258" s="16" t="s">
        <v>33</v>
      </c>
      <c r="AX258" s="16" t="s">
        <v>79</v>
      </c>
      <c r="AY258" s="277" t="s">
        <v>214</v>
      </c>
    </row>
    <row r="259" s="2" customFormat="1" ht="16.5" customHeight="1">
      <c r="A259" s="41"/>
      <c r="B259" s="42"/>
      <c r="C259" s="278" t="s">
        <v>495</v>
      </c>
      <c r="D259" s="278" t="s">
        <v>300</v>
      </c>
      <c r="E259" s="279" t="s">
        <v>5353</v>
      </c>
      <c r="F259" s="280" t="s">
        <v>5354</v>
      </c>
      <c r="G259" s="281" t="s">
        <v>258</v>
      </c>
      <c r="H259" s="282">
        <v>4</v>
      </c>
      <c r="I259" s="283"/>
      <c r="J259" s="284">
        <f>ROUND(I259*H259,2)</f>
        <v>0</v>
      </c>
      <c r="K259" s="280" t="s">
        <v>220</v>
      </c>
      <c r="L259" s="285"/>
      <c r="M259" s="286" t="s">
        <v>19</v>
      </c>
      <c r="N259" s="287" t="s">
        <v>43</v>
      </c>
      <c r="O259" s="87"/>
      <c r="P259" s="225">
        <f>O259*H259</f>
        <v>0</v>
      </c>
      <c r="Q259" s="225">
        <v>0.0015399999999999999</v>
      </c>
      <c r="R259" s="225">
        <f>Q259*H259</f>
        <v>0.0061599999999999997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266</v>
      </c>
      <c r="AT259" s="227" t="s">
        <v>300</v>
      </c>
      <c r="AU259" s="227" t="s">
        <v>81</v>
      </c>
      <c r="AY259" s="20" t="s">
        <v>214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79</v>
      </c>
      <c r="BK259" s="228">
        <f>ROUND(I259*H259,2)</f>
        <v>0</v>
      </c>
      <c r="BL259" s="20" t="s">
        <v>221</v>
      </c>
      <c r="BM259" s="227" t="s">
        <v>5355</v>
      </c>
    </row>
    <row r="260" s="2" customFormat="1" ht="24.15" customHeight="1">
      <c r="A260" s="41"/>
      <c r="B260" s="42"/>
      <c r="C260" s="216" t="s">
        <v>500</v>
      </c>
      <c r="D260" s="216" t="s">
        <v>216</v>
      </c>
      <c r="E260" s="217" t="s">
        <v>5356</v>
      </c>
      <c r="F260" s="218" t="s">
        <v>5357</v>
      </c>
      <c r="G260" s="219" t="s">
        <v>258</v>
      </c>
      <c r="H260" s="220">
        <v>1</v>
      </c>
      <c r="I260" s="221"/>
      <c r="J260" s="222">
        <f>ROUND(I260*H260,2)</f>
        <v>0</v>
      </c>
      <c r="K260" s="218" t="s">
        <v>220</v>
      </c>
      <c r="L260" s="47"/>
      <c r="M260" s="223" t="s">
        <v>19</v>
      </c>
      <c r="N260" s="224" t="s">
        <v>43</v>
      </c>
      <c r="O260" s="87"/>
      <c r="P260" s="225">
        <f>O260*H260</f>
        <v>0</v>
      </c>
      <c r="Q260" s="225">
        <v>1.0000000000000001E-05</v>
      </c>
      <c r="R260" s="225">
        <f>Q260*H260</f>
        <v>1.0000000000000001E-05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221</v>
      </c>
      <c r="AT260" s="227" t="s">
        <v>216</v>
      </c>
      <c r="AU260" s="227" t="s">
        <v>81</v>
      </c>
      <c r="AY260" s="20" t="s">
        <v>214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79</v>
      </c>
      <c r="BK260" s="228">
        <f>ROUND(I260*H260,2)</f>
        <v>0</v>
      </c>
      <c r="BL260" s="20" t="s">
        <v>221</v>
      </c>
      <c r="BM260" s="227" t="s">
        <v>5358</v>
      </c>
    </row>
    <row r="261" s="2" customFormat="1">
      <c r="A261" s="41"/>
      <c r="B261" s="42"/>
      <c r="C261" s="43"/>
      <c r="D261" s="229" t="s">
        <v>223</v>
      </c>
      <c r="E261" s="43"/>
      <c r="F261" s="230" t="s">
        <v>5359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223</v>
      </c>
      <c r="AU261" s="20" t="s">
        <v>81</v>
      </c>
    </row>
    <row r="262" s="13" customFormat="1">
      <c r="A262" s="13"/>
      <c r="B262" s="234"/>
      <c r="C262" s="235"/>
      <c r="D262" s="236" t="s">
        <v>225</v>
      </c>
      <c r="E262" s="237" t="s">
        <v>19</v>
      </c>
      <c r="F262" s="238" t="s">
        <v>5360</v>
      </c>
      <c r="G262" s="235"/>
      <c r="H262" s="239">
        <v>1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225</v>
      </c>
      <c r="AU262" s="245" t="s">
        <v>81</v>
      </c>
      <c r="AV262" s="13" t="s">
        <v>81</v>
      </c>
      <c r="AW262" s="13" t="s">
        <v>33</v>
      </c>
      <c r="AX262" s="13" t="s">
        <v>72</v>
      </c>
      <c r="AY262" s="245" t="s">
        <v>214</v>
      </c>
    </row>
    <row r="263" s="16" customFormat="1">
      <c r="A263" s="16"/>
      <c r="B263" s="267"/>
      <c r="C263" s="268"/>
      <c r="D263" s="236" t="s">
        <v>225</v>
      </c>
      <c r="E263" s="269" t="s">
        <v>19</v>
      </c>
      <c r="F263" s="270" t="s">
        <v>246</v>
      </c>
      <c r="G263" s="268"/>
      <c r="H263" s="271">
        <v>1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7" t="s">
        <v>225</v>
      </c>
      <c r="AU263" s="277" t="s">
        <v>81</v>
      </c>
      <c r="AV263" s="16" t="s">
        <v>221</v>
      </c>
      <c r="AW263" s="16" t="s">
        <v>33</v>
      </c>
      <c r="AX263" s="16" t="s">
        <v>79</v>
      </c>
      <c r="AY263" s="277" t="s">
        <v>214</v>
      </c>
    </row>
    <row r="264" s="2" customFormat="1" ht="16.5" customHeight="1">
      <c r="A264" s="41"/>
      <c r="B264" s="42"/>
      <c r="C264" s="278" t="s">
        <v>507</v>
      </c>
      <c r="D264" s="278" t="s">
        <v>300</v>
      </c>
      <c r="E264" s="279" t="s">
        <v>5361</v>
      </c>
      <c r="F264" s="280" t="s">
        <v>5362</v>
      </c>
      <c r="G264" s="281" t="s">
        <v>258</v>
      </c>
      <c r="H264" s="282">
        <v>1</v>
      </c>
      <c r="I264" s="283"/>
      <c r="J264" s="284">
        <f>ROUND(I264*H264,2)</f>
        <v>0</v>
      </c>
      <c r="K264" s="280" t="s">
        <v>220</v>
      </c>
      <c r="L264" s="285"/>
      <c r="M264" s="286" t="s">
        <v>19</v>
      </c>
      <c r="N264" s="287" t="s">
        <v>43</v>
      </c>
      <c r="O264" s="87"/>
      <c r="P264" s="225">
        <f>O264*H264</f>
        <v>0</v>
      </c>
      <c r="Q264" s="225">
        <v>0.0014</v>
      </c>
      <c r="R264" s="225">
        <f>Q264*H264</f>
        <v>0.0014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266</v>
      </c>
      <c r="AT264" s="227" t="s">
        <v>300</v>
      </c>
      <c r="AU264" s="227" t="s">
        <v>81</v>
      </c>
      <c r="AY264" s="20" t="s">
        <v>214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79</v>
      </c>
      <c r="BK264" s="228">
        <f>ROUND(I264*H264,2)</f>
        <v>0</v>
      </c>
      <c r="BL264" s="20" t="s">
        <v>221</v>
      </c>
      <c r="BM264" s="227" t="s">
        <v>5363</v>
      </c>
    </row>
    <row r="265" s="2" customFormat="1" ht="16.5" customHeight="1">
      <c r="A265" s="41"/>
      <c r="B265" s="42"/>
      <c r="C265" s="216" t="s">
        <v>511</v>
      </c>
      <c r="D265" s="216" t="s">
        <v>216</v>
      </c>
      <c r="E265" s="217" t="s">
        <v>5364</v>
      </c>
      <c r="F265" s="218" t="s">
        <v>5365</v>
      </c>
      <c r="G265" s="219" t="s">
        <v>327</v>
      </c>
      <c r="H265" s="220">
        <v>4.3200000000000003</v>
      </c>
      <c r="I265" s="221"/>
      <c r="J265" s="222">
        <f>ROUND(I265*H265,2)</f>
        <v>0</v>
      </c>
      <c r="K265" s="218" t="s">
        <v>220</v>
      </c>
      <c r="L265" s="47"/>
      <c r="M265" s="223" t="s">
        <v>19</v>
      </c>
      <c r="N265" s="224" t="s">
        <v>43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1.76</v>
      </c>
      <c r="T265" s="226">
        <f>S265*H265</f>
        <v>7.6032000000000002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221</v>
      </c>
      <c r="AT265" s="227" t="s">
        <v>216</v>
      </c>
      <c r="AU265" s="227" t="s">
        <v>81</v>
      </c>
      <c r="AY265" s="20" t="s">
        <v>214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79</v>
      </c>
      <c r="BK265" s="228">
        <f>ROUND(I265*H265,2)</f>
        <v>0</v>
      </c>
      <c r="BL265" s="20" t="s">
        <v>221</v>
      </c>
      <c r="BM265" s="227" t="s">
        <v>5366</v>
      </c>
    </row>
    <row r="266" s="2" customFormat="1">
      <c r="A266" s="41"/>
      <c r="B266" s="42"/>
      <c r="C266" s="43"/>
      <c r="D266" s="229" t="s">
        <v>223</v>
      </c>
      <c r="E266" s="43"/>
      <c r="F266" s="230" t="s">
        <v>5367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223</v>
      </c>
      <c r="AU266" s="20" t="s">
        <v>81</v>
      </c>
    </row>
    <row r="267" s="13" customFormat="1">
      <c r="A267" s="13"/>
      <c r="B267" s="234"/>
      <c r="C267" s="235"/>
      <c r="D267" s="236" t="s">
        <v>225</v>
      </c>
      <c r="E267" s="237" t="s">
        <v>19</v>
      </c>
      <c r="F267" s="238" t="s">
        <v>5368</v>
      </c>
      <c r="G267" s="235"/>
      <c r="H267" s="239">
        <v>4.3200000000000003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225</v>
      </c>
      <c r="AU267" s="245" t="s">
        <v>81</v>
      </c>
      <c r="AV267" s="13" t="s">
        <v>81</v>
      </c>
      <c r="AW267" s="13" t="s">
        <v>33</v>
      </c>
      <c r="AX267" s="13" t="s">
        <v>72</v>
      </c>
      <c r="AY267" s="245" t="s">
        <v>214</v>
      </c>
    </row>
    <row r="268" s="16" customFormat="1">
      <c r="A268" s="16"/>
      <c r="B268" s="267"/>
      <c r="C268" s="268"/>
      <c r="D268" s="236" t="s">
        <v>225</v>
      </c>
      <c r="E268" s="269" t="s">
        <v>19</v>
      </c>
      <c r="F268" s="270" t="s">
        <v>246</v>
      </c>
      <c r="G268" s="268"/>
      <c r="H268" s="271">
        <v>4.3200000000000003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225</v>
      </c>
      <c r="AU268" s="277" t="s">
        <v>81</v>
      </c>
      <c r="AV268" s="16" t="s">
        <v>221</v>
      </c>
      <c r="AW268" s="16" t="s">
        <v>33</v>
      </c>
      <c r="AX268" s="16" t="s">
        <v>79</v>
      </c>
      <c r="AY268" s="277" t="s">
        <v>214</v>
      </c>
    </row>
    <row r="269" s="2" customFormat="1" ht="16.5" customHeight="1">
      <c r="A269" s="41"/>
      <c r="B269" s="42"/>
      <c r="C269" s="216" t="s">
        <v>517</v>
      </c>
      <c r="D269" s="216" t="s">
        <v>216</v>
      </c>
      <c r="E269" s="217" t="s">
        <v>5369</v>
      </c>
      <c r="F269" s="218" t="s">
        <v>5370</v>
      </c>
      <c r="G269" s="219" t="s">
        <v>274</v>
      </c>
      <c r="H269" s="220">
        <v>13</v>
      </c>
      <c r="I269" s="221"/>
      <c r="J269" s="222">
        <f>ROUND(I269*H269,2)</f>
        <v>0</v>
      </c>
      <c r="K269" s="218" t="s">
        <v>220</v>
      </c>
      <c r="L269" s="47"/>
      <c r="M269" s="223" t="s">
        <v>19</v>
      </c>
      <c r="N269" s="224" t="s">
        <v>43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221</v>
      </c>
      <c r="AT269" s="227" t="s">
        <v>216</v>
      </c>
      <c r="AU269" s="227" t="s">
        <v>81</v>
      </c>
      <c r="AY269" s="20" t="s">
        <v>214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79</v>
      </c>
      <c r="BK269" s="228">
        <f>ROUND(I269*H269,2)</f>
        <v>0</v>
      </c>
      <c r="BL269" s="20" t="s">
        <v>221</v>
      </c>
      <c r="BM269" s="227" t="s">
        <v>5371</v>
      </c>
    </row>
    <row r="270" s="2" customFormat="1">
      <c r="A270" s="41"/>
      <c r="B270" s="42"/>
      <c r="C270" s="43"/>
      <c r="D270" s="229" t="s">
        <v>223</v>
      </c>
      <c r="E270" s="43"/>
      <c r="F270" s="230" t="s">
        <v>5372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223</v>
      </c>
      <c r="AU270" s="20" t="s">
        <v>81</v>
      </c>
    </row>
    <row r="271" s="13" customFormat="1">
      <c r="A271" s="13"/>
      <c r="B271" s="234"/>
      <c r="C271" s="235"/>
      <c r="D271" s="236" t="s">
        <v>225</v>
      </c>
      <c r="E271" s="237" t="s">
        <v>19</v>
      </c>
      <c r="F271" s="238" t="s">
        <v>5330</v>
      </c>
      <c r="G271" s="235"/>
      <c r="H271" s="239">
        <v>3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225</v>
      </c>
      <c r="AU271" s="245" t="s">
        <v>81</v>
      </c>
      <c r="AV271" s="13" t="s">
        <v>81</v>
      </c>
      <c r="AW271" s="13" t="s">
        <v>33</v>
      </c>
      <c r="AX271" s="13" t="s">
        <v>72</v>
      </c>
      <c r="AY271" s="245" t="s">
        <v>214</v>
      </c>
    </row>
    <row r="272" s="13" customFormat="1">
      <c r="A272" s="13"/>
      <c r="B272" s="234"/>
      <c r="C272" s="235"/>
      <c r="D272" s="236" t="s">
        <v>225</v>
      </c>
      <c r="E272" s="237" t="s">
        <v>19</v>
      </c>
      <c r="F272" s="238" t="s">
        <v>5317</v>
      </c>
      <c r="G272" s="235"/>
      <c r="H272" s="239">
        <v>9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225</v>
      </c>
      <c r="AU272" s="245" t="s">
        <v>81</v>
      </c>
      <c r="AV272" s="13" t="s">
        <v>81</v>
      </c>
      <c r="AW272" s="13" t="s">
        <v>33</v>
      </c>
      <c r="AX272" s="13" t="s">
        <v>72</v>
      </c>
      <c r="AY272" s="245" t="s">
        <v>214</v>
      </c>
    </row>
    <row r="273" s="13" customFormat="1">
      <c r="A273" s="13"/>
      <c r="B273" s="234"/>
      <c r="C273" s="235"/>
      <c r="D273" s="236" t="s">
        <v>225</v>
      </c>
      <c r="E273" s="237" t="s">
        <v>19</v>
      </c>
      <c r="F273" s="238" t="s">
        <v>5360</v>
      </c>
      <c r="G273" s="235"/>
      <c r="H273" s="239">
        <v>1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225</v>
      </c>
      <c r="AU273" s="245" t="s">
        <v>81</v>
      </c>
      <c r="AV273" s="13" t="s">
        <v>81</v>
      </c>
      <c r="AW273" s="13" t="s">
        <v>33</v>
      </c>
      <c r="AX273" s="13" t="s">
        <v>72</v>
      </c>
      <c r="AY273" s="245" t="s">
        <v>214</v>
      </c>
    </row>
    <row r="274" s="16" customFormat="1">
      <c r="A274" s="16"/>
      <c r="B274" s="267"/>
      <c r="C274" s="268"/>
      <c r="D274" s="236" t="s">
        <v>225</v>
      </c>
      <c r="E274" s="269" t="s">
        <v>19</v>
      </c>
      <c r="F274" s="270" t="s">
        <v>246</v>
      </c>
      <c r="G274" s="268"/>
      <c r="H274" s="271">
        <v>13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225</v>
      </c>
      <c r="AU274" s="277" t="s">
        <v>81</v>
      </c>
      <c r="AV274" s="16" t="s">
        <v>221</v>
      </c>
      <c r="AW274" s="16" t="s">
        <v>33</v>
      </c>
      <c r="AX274" s="16" t="s">
        <v>79</v>
      </c>
      <c r="AY274" s="277" t="s">
        <v>214</v>
      </c>
    </row>
    <row r="275" s="2" customFormat="1" ht="16.5" customHeight="1">
      <c r="A275" s="41"/>
      <c r="B275" s="42"/>
      <c r="C275" s="216" t="s">
        <v>526</v>
      </c>
      <c r="D275" s="216" t="s">
        <v>216</v>
      </c>
      <c r="E275" s="217" t="s">
        <v>5373</v>
      </c>
      <c r="F275" s="218" t="s">
        <v>5374</v>
      </c>
      <c r="G275" s="219" t="s">
        <v>258</v>
      </c>
      <c r="H275" s="220">
        <v>10</v>
      </c>
      <c r="I275" s="221"/>
      <c r="J275" s="222">
        <f>ROUND(I275*H275,2)</f>
        <v>0</v>
      </c>
      <c r="K275" s="218" t="s">
        <v>220</v>
      </c>
      <c r="L275" s="47"/>
      <c r="M275" s="223" t="s">
        <v>19</v>
      </c>
      <c r="N275" s="224" t="s">
        <v>43</v>
      </c>
      <c r="O275" s="87"/>
      <c r="P275" s="225">
        <f>O275*H275</f>
        <v>0</v>
      </c>
      <c r="Q275" s="225">
        <v>0.45937</v>
      </c>
      <c r="R275" s="225">
        <f>Q275*H275</f>
        <v>4.5937000000000001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221</v>
      </c>
      <c r="AT275" s="227" t="s">
        <v>216</v>
      </c>
      <c r="AU275" s="227" t="s">
        <v>81</v>
      </c>
      <c r="AY275" s="20" t="s">
        <v>214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79</v>
      </c>
      <c r="BK275" s="228">
        <f>ROUND(I275*H275,2)</f>
        <v>0</v>
      </c>
      <c r="BL275" s="20" t="s">
        <v>221</v>
      </c>
      <c r="BM275" s="227" t="s">
        <v>5375</v>
      </c>
    </row>
    <row r="276" s="2" customFormat="1">
      <c r="A276" s="41"/>
      <c r="B276" s="42"/>
      <c r="C276" s="43"/>
      <c r="D276" s="229" t="s">
        <v>223</v>
      </c>
      <c r="E276" s="43"/>
      <c r="F276" s="230" t="s">
        <v>5376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223</v>
      </c>
      <c r="AU276" s="20" t="s">
        <v>81</v>
      </c>
    </row>
    <row r="277" s="13" customFormat="1">
      <c r="A277" s="13"/>
      <c r="B277" s="234"/>
      <c r="C277" s="235"/>
      <c r="D277" s="236" t="s">
        <v>225</v>
      </c>
      <c r="E277" s="237" t="s">
        <v>19</v>
      </c>
      <c r="F277" s="238" t="s">
        <v>5330</v>
      </c>
      <c r="G277" s="235"/>
      <c r="H277" s="239">
        <v>3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225</v>
      </c>
      <c r="AU277" s="245" t="s">
        <v>81</v>
      </c>
      <c r="AV277" s="13" t="s">
        <v>81</v>
      </c>
      <c r="AW277" s="13" t="s">
        <v>33</v>
      </c>
      <c r="AX277" s="13" t="s">
        <v>72</v>
      </c>
      <c r="AY277" s="245" t="s">
        <v>214</v>
      </c>
    </row>
    <row r="278" s="13" customFormat="1">
      <c r="A278" s="13"/>
      <c r="B278" s="234"/>
      <c r="C278" s="235"/>
      <c r="D278" s="236" t="s">
        <v>225</v>
      </c>
      <c r="E278" s="237" t="s">
        <v>19</v>
      </c>
      <c r="F278" s="238" t="s">
        <v>5336</v>
      </c>
      <c r="G278" s="235"/>
      <c r="H278" s="239">
        <v>6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225</v>
      </c>
      <c r="AU278" s="245" t="s">
        <v>81</v>
      </c>
      <c r="AV278" s="13" t="s">
        <v>81</v>
      </c>
      <c r="AW278" s="13" t="s">
        <v>33</v>
      </c>
      <c r="AX278" s="13" t="s">
        <v>72</v>
      </c>
      <c r="AY278" s="245" t="s">
        <v>214</v>
      </c>
    </row>
    <row r="279" s="13" customFormat="1">
      <c r="A279" s="13"/>
      <c r="B279" s="234"/>
      <c r="C279" s="235"/>
      <c r="D279" s="236" t="s">
        <v>225</v>
      </c>
      <c r="E279" s="237" t="s">
        <v>19</v>
      </c>
      <c r="F279" s="238" t="s">
        <v>5360</v>
      </c>
      <c r="G279" s="235"/>
      <c r="H279" s="239">
        <v>1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225</v>
      </c>
      <c r="AU279" s="245" t="s">
        <v>81</v>
      </c>
      <c r="AV279" s="13" t="s">
        <v>81</v>
      </c>
      <c r="AW279" s="13" t="s">
        <v>33</v>
      </c>
      <c r="AX279" s="13" t="s">
        <v>72</v>
      </c>
      <c r="AY279" s="245" t="s">
        <v>214</v>
      </c>
    </row>
    <row r="280" s="16" customFormat="1">
      <c r="A280" s="16"/>
      <c r="B280" s="267"/>
      <c r="C280" s="268"/>
      <c r="D280" s="236" t="s">
        <v>225</v>
      </c>
      <c r="E280" s="269" t="s">
        <v>19</v>
      </c>
      <c r="F280" s="270" t="s">
        <v>246</v>
      </c>
      <c r="G280" s="268"/>
      <c r="H280" s="271">
        <v>10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7" t="s">
        <v>225</v>
      </c>
      <c r="AU280" s="277" t="s">
        <v>81</v>
      </c>
      <c r="AV280" s="16" t="s">
        <v>221</v>
      </c>
      <c r="AW280" s="16" t="s">
        <v>33</v>
      </c>
      <c r="AX280" s="16" t="s">
        <v>79</v>
      </c>
      <c r="AY280" s="277" t="s">
        <v>214</v>
      </c>
    </row>
    <row r="281" s="2" customFormat="1" ht="24.15" customHeight="1">
      <c r="A281" s="41"/>
      <c r="B281" s="42"/>
      <c r="C281" s="216" t="s">
        <v>532</v>
      </c>
      <c r="D281" s="216" t="s">
        <v>216</v>
      </c>
      <c r="E281" s="217" t="s">
        <v>5377</v>
      </c>
      <c r="F281" s="218" t="s">
        <v>5378</v>
      </c>
      <c r="G281" s="219" t="s">
        <v>258</v>
      </c>
      <c r="H281" s="220">
        <v>1</v>
      </c>
      <c r="I281" s="221"/>
      <c r="J281" s="222">
        <f>ROUND(I281*H281,2)</f>
        <v>0</v>
      </c>
      <c r="K281" s="218" t="s">
        <v>220</v>
      </c>
      <c r="L281" s="47"/>
      <c r="M281" s="223" t="s">
        <v>19</v>
      </c>
      <c r="N281" s="224" t="s">
        <v>43</v>
      </c>
      <c r="O281" s="87"/>
      <c r="P281" s="225">
        <f>O281*H281</f>
        <v>0</v>
      </c>
      <c r="Q281" s="225">
        <v>0.058029999999999998</v>
      </c>
      <c r="R281" s="225">
        <f>Q281*H281</f>
        <v>0.058029999999999998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221</v>
      </c>
      <c r="AT281" s="227" t="s">
        <v>216</v>
      </c>
      <c r="AU281" s="227" t="s">
        <v>81</v>
      </c>
      <c r="AY281" s="20" t="s">
        <v>214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79</v>
      </c>
      <c r="BK281" s="228">
        <f>ROUND(I281*H281,2)</f>
        <v>0</v>
      </c>
      <c r="BL281" s="20" t="s">
        <v>221</v>
      </c>
      <c r="BM281" s="227" t="s">
        <v>5379</v>
      </c>
    </row>
    <row r="282" s="2" customFormat="1">
      <c r="A282" s="41"/>
      <c r="B282" s="42"/>
      <c r="C282" s="43"/>
      <c r="D282" s="229" t="s">
        <v>223</v>
      </c>
      <c r="E282" s="43"/>
      <c r="F282" s="230" t="s">
        <v>5380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223</v>
      </c>
      <c r="AU282" s="20" t="s">
        <v>81</v>
      </c>
    </row>
    <row r="283" s="13" customFormat="1">
      <c r="A283" s="13"/>
      <c r="B283" s="234"/>
      <c r="C283" s="235"/>
      <c r="D283" s="236" t="s">
        <v>225</v>
      </c>
      <c r="E283" s="237" t="s">
        <v>19</v>
      </c>
      <c r="F283" s="238" t="s">
        <v>5381</v>
      </c>
      <c r="G283" s="235"/>
      <c r="H283" s="239">
        <v>1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225</v>
      </c>
      <c r="AU283" s="245" t="s">
        <v>81</v>
      </c>
      <c r="AV283" s="13" t="s">
        <v>81</v>
      </c>
      <c r="AW283" s="13" t="s">
        <v>33</v>
      </c>
      <c r="AX283" s="13" t="s">
        <v>72</v>
      </c>
      <c r="AY283" s="245" t="s">
        <v>214</v>
      </c>
    </row>
    <row r="284" s="16" customFormat="1">
      <c r="A284" s="16"/>
      <c r="B284" s="267"/>
      <c r="C284" s="268"/>
      <c r="D284" s="236" t="s">
        <v>225</v>
      </c>
      <c r="E284" s="269" t="s">
        <v>19</v>
      </c>
      <c r="F284" s="270" t="s">
        <v>246</v>
      </c>
      <c r="G284" s="268"/>
      <c r="H284" s="271">
        <v>1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7" t="s">
        <v>225</v>
      </c>
      <c r="AU284" s="277" t="s">
        <v>81</v>
      </c>
      <c r="AV284" s="16" t="s">
        <v>221</v>
      </c>
      <c r="AW284" s="16" t="s">
        <v>33</v>
      </c>
      <c r="AX284" s="16" t="s">
        <v>79</v>
      </c>
      <c r="AY284" s="277" t="s">
        <v>214</v>
      </c>
    </row>
    <row r="285" s="2" customFormat="1" ht="24.15" customHeight="1">
      <c r="A285" s="41"/>
      <c r="B285" s="42"/>
      <c r="C285" s="216" t="s">
        <v>546</v>
      </c>
      <c r="D285" s="216" t="s">
        <v>216</v>
      </c>
      <c r="E285" s="217" t="s">
        <v>5382</v>
      </c>
      <c r="F285" s="218" t="s">
        <v>5383</v>
      </c>
      <c r="G285" s="219" t="s">
        <v>258</v>
      </c>
      <c r="H285" s="220">
        <v>1</v>
      </c>
      <c r="I285" s="221"/>
      <c r="J285" s="222">
        <f>ROUND(I285*H285,2)</f>
        <v>0</v>
      </c>
      <c r="K285" s="218" t="s">
        <v>220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0.033309999999999999</v>
      </c>
      <c r="R285" s="225">
        <f>Q285*H285</f>
        <v>0.033309999999999999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221</v>
      </c>
      <c r="AT285" s="227" t="s">
        <v>216</v>
      </c>
      <c r="AU285" s="227" t="s">
        <v>81</v>
      </c>
      <c r="AY285" s="20" t="s">
        <v>214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79</v>
      </c>
      <c r="BK285" s="228">
        <f>ROUND(I285*H285,2)</f>
        <v>0</v>
      </c>
      <c r="BL285" s="20" t="s">
        <v>221</v>
      </c>
      <c r="BM285" s="227" t="s">
        <v>5384</v>
      </c>
    </row>
    <row r="286" s="2" customFormat="1">
      <c r="A286" s="41"/>
      <c r="B286" s="42"/>
      <c r="C286" s="43"/>
      <c r="D286" s="229" t="s">
        <v>223</v>
      </c>
      <c r="E286" s="43"/>
      <c r="F286" s="230" t="s">
        <v>5385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223</v>
      </c>
      <c r="AU286" s="20" t="s">
        <v>81</v>
      </c>
    </row>
    <row r="287" s="13" customFormat="1">
      <c r="A287" s="13"/>
      <c r="B287" s="234"/>
      <c r="C287" s="235"/>
      <c r="D287" s="236" t="s">
        <v>225</v>
      </c>
      <c r="E287" s="237" t="s">
        <v>19</v>
      </c>
      <c r="F287" s="238" t="s">
        <v>5381</v>
      </c>
      <c r="G287" s="235"/>
      <c r="H287" s="239">
        <v>1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225</v>
      </c>
      <c r="AU287" s="245" t="s">
        <v>81</v>
      </c>
      <c r="AV287" s="13" t="s">
        <v>81</v>
      </c>
      <c r="AW287" s="13" t="s">
        <v>33</v>
      </c>
      <c r="AX287" s="13" t="s">
        <v>72</v>
      </c>
      <c r="AY287" s="245" t="s">
        <v>214</v>
      </c>
    </row>
    <row r="288" s="16" customFormat="1">
      <c r="A288" s="16"/>
      <c r="B288" s="267"/>
      <c r="C288" s="268"/>
      <c r="D288" s="236" t="s">
        <v>225</v>
      </c>
      <c r="E288" s="269" t="s">
        <v>19</v>
      </c>
      <c r="F288" s="270" t="s">
        <v>246</v>
      </c>
      <c r="G288" s="268"/>
      <c r="H288" s="271">
        <v>1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7" t="s">
        <v>225</v>
      </c>
      <c r="AU288" s="277" t="s">
        <v>81</v>
      </c>
      <c r="AV288" s="16" t="s">
        <v>221</v>
      </c>
      <c r="AW288" s="16" t="s">
        <v>33</v>
      </c>
      <c r="AX288" s="16" t="s">
        <v>79</v>
      </c>
      <c r="AY288" s="277" t="s">
        <v>214</v>
      </c>
    </row>
    <row r="289" s="2" customFormat="1" ht="24.15" customHeight="1">
      <c r="A289" s="41"/>
      <c r="B289" s="42"/>
      <c r="C289" s="216" t="s">
        <v>560</v>
      </c>
      <c r="D289" s="216" t="s">
        <v>216</v>
      </c>
      <c r="E289" s="217" t="s">
        <v>5386</v>
      </c>
      <c r="F289" s="218" t="s">
        <v>5387</v>
      </c>
      <c r="G289" s="219" t="s">
        <v>258</v>
      </c>
      <c r="H289" s="220">
        <v>1</v>
      </c>
      <c r="I289" s="221"/>
      <c r="J289" s="222">
        <f>ROUND(I289*H289,2)</f>
        <v>0</v>
      </c>
      <c r="K289" s="218" t="s">
        <v>220</v>
      </c>
      <c r="L289" s="47"/>
      <c r="M289" s="223" t="s">
        <v>19</v>
      </c>
      <c r="N289" s="224" t="s">
        <v>43</v>
      </c>
      <c r="O289" s="87"/>
      <c r="P289" s="225">
        <f>O289*H289</f>
        <v>0</v>
      </c>
      <c r="Q289" s="225">
        <v>0.0062199999999999998</v>
      </c>
      <c r="R289" s="225">
        <f>Q289*H289</f>
        <v>0.0062199999999999998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221</v>
      </c>
      <c r="AT289" s="227" t="s">
        <v>216</v>
      </c>
      <c r="AU289" s="227" t="s">
        <v>81</v>
      </c>
      <c r="AY289" s="20" t="s">
        <v>214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79</v>
      </c>
      <c r="BK289" s="228">
        <f>ROUND(I289*H289,2)</f>
        <v>0</v>
      </c>
      <c r="BL289" s="20" t="s">
        <v>221</v>
      </c>
      <c r="BM289" s="227" t="s">
        <v>5388</v>
      </c>
    </row>
    <row r="290" s="2" customFormat="1">
      <c r="A290" s="41"/>
      <c r="B290" s="42"/>
      <c r="C290" s="43"/>
      <c r="D290" s="229" t="s">
        <v>223</v>
      </c>
      <c r="E290" s="43"/>
      <c r="F290" s="230" t="s">
        <v>5389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223</v>
      </c>
      <c r="AU290" s="20" t="s">
        <v>81</v>
      </c>
    </row>
    <row r="291" s="13" customFormat="1">
      <c r="A291" s="13"/>
      <c r="B291" s="234"/>
      <c r="C291" s="235"/>
      <c r="D291" s="236" t="s">
        <v>225</v>
      </c>
      <c r="E291" s="237" t="s">
        <v>19</v>
      </c>
      <c r="F291" s="238" t="s">
        <v>5381</v>
      </c>
      <c r="G291" s="235"/>
      <c r="H291" s="239">
        <v>1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225</v>
      </c>
      <c r="AU291" s="245" t="s">
        <v>81</v>
      </c>
      <c r="AV291" s="13" t="s">
        <v>81</v>
      </c>
      <c r="AW291" s="13" t="s">
        <v>33</v>
      </c>
      <c r="AX291" s="13" t="s">
        <v>72</v>
      </c>
      <c r="AY291" s="245" t="s">
        <v>214</v>
      </c>
    </row>
    <row r="292" s="16" customFormat="1">
      <c r="A292" s="16"/>
      <c r="B292" s="267"/>
      <c r="C292" s="268"/>
      <c r="D292" s="236" t="s">
        <v>225</v>
      </c>
      <c r="E292" s="269" t="s">
        <v>19</v>
      </c>
      <c r="F292" s="270" t="s">
        <v>246</v>
      </c>
      <c r="G292" s="268"/>
      <c r="H292" s="271">
        <v>1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7" t="s">
        <v>225</v>
      </c>
      <c r="AU292" s="277" t="s">
        <v>81</v>
      </c>
      <c r="AV292" s="16" t="s">
        <v>221</v>
      </c>
      <c r="AW292" s="16" t="s">
        <v>33</v>
      </c>
      <c r="AX292" s="16" t="s">
        <v>79</v>
      </c>
      <c r="AY292" s="277" t="s">
        <v>214</v>
      </c>
    </row>
    <row r="293" s="2" customFormat="1" ht="24.15" customHeight="1">
      <c r="A293" s="41"/>
      <c r="B293" s="42"/>
      <c r="C293" s="216" t="s">
        <v>565</v>
      </c>
      <c r="D293" s="216" t="s">
        <v>216</v>
      </c>
      <c r="E293" s="217" t="s">
        <v>5390</v>
      </c>
      <c r="F293" s="218" t="s">
        <v>5391</v>
      </c>
      <c r="G293" s="219" t="s">
        <v>258</v>
      </c>
      <c r="H293" s="220">
        <v>1</v>
      </c>
      <c r="I293" s="221"/>
      <c r="J293" s="222">
        <f>ROUND(I293*H293,2)</f>
        <v>0</v>
      </c>
      <c r="K293" s="218" t="s">
        <v>220</v>
      </c>
      <c r="L293" s="47"/>
      <c r="M293" s="223" t="s">
        <v>19</v>
      </c>
      <c r="N293" s="224" t="s">
        <v>43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221</v>
      </c>
      <c r="AT293" s="227" t="s">
        <v>216</v>
      </c>
      <c r="AU293" s="227" t="s">
        <v>81</v>
      </c>
      <c r="AY293" s="20" t="s">
        <v>214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79</v>
      </c>
      <c r="BK293" s="228">
        <f>ROUND(I293*H293,2)</f>
        <v>0</v>
      </c>
      <c r="BL293" s="20" t="s">
        <v>221</v>
      </c>
      <c r="BM293" s="227" t="s">
        <v>5392</v>
      </c>
    </row>
    <row r="294" s="2" customFormat="1">
      <c r="A294" s="41"/>
      <c r="B294" s="42"/>
      <c r="C294" s="43"/>
      <c r="D294" s="229" t="s">
        <v>223</v>
      </c>
      <c r="E294" s="43"/>
      <c r="F294" s="230" t="s">
        <v>5393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223</v>
      </c>
      <c r="AU294" s="20" t="s">
        <v>81</v>
      </c>
    </row>
    <row r="295" s="13" customFormat="1">
      <c r="A295" s="13"/>
      <c r="B295" s="234"/>
      <c r="C295" s="235"/>
      <c r="D295" s="236" t="s">
        <v>225</v>
      </c>
      <c r="E295" s="237" t="s">
        <v>19</v>
      </c>
      <c r="F295" s="238" t="s">
        <v>5381</v>
      </c>
      <c r="G295" s="235"/>
      <c r="H295" s="239">
        <v>1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225</v>
      </c>
      <c r="AU295" s="245" t="s">
        <v>81</v>
      </c>
      <c r="AV295" s="13" t="s">
        <v>81</v>
      </c>
      <c r="AW295" s="13" t="s">
        <v>33</v>
      </c>
      <c r="AX295" s="13" t="s">
        <v>72</v>
      </c>
      <c r="AY295" s="245" t="s">
        <v>214</v>
      </c>
    </row>
    <row r="296" s="16" customFormat="1">
      <c r="A296" s="16"/>
      <c r="B296" s="267"/>
      <c r="C296" s="268"/>
      <c r="D296" s="236" t="s">
        <v>225</v>
      </c>
      <c r="E296" s="269" t="s">
        <v>19</v>
      </c>
      <c r="F296" s="270" t="s">
        <v>246</v>
      </c>
      <c r="G296" s="268"/>
      <c r="H296" s="271">
        <v>1</v>
      </c>
      <c r="I296" s="272"/>
      <c r="J296" s="268"/>
      <c r="K296" s="268"/>
      <c r="L296" s="273"/>
      <c r="M296" s="274"/>
      <c r="N296" s="275"/>
      <c r="O296" s="275"/>
      <c r="P296" s="275"/>
      <c r="Q296" s="275"/>
      <c r="R296" s="275"/>
      <c r="S296" s="275"/>
      <c r="T296" s="27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77" t="s">
        <v>225</v>
      </c>
      <c r="AU296" s="277" t="s">
        <v>81</v>
      </c>
      <c r="AV296" s="16" t="s">
        <v>221</v>
      </c>
      <c r="AW296" s="16" t="s">
        <v>33</v>
      </c>
      <c r="AX296" s="16" t="s">
        <v>79</v>
      </c>
      <c r="AY296" s="277" t="s">
        <v>214</v>
      </c>
    </row>
    <row r="297" s="2" customFormat="1" ht="24.15" customHeight="1">
      <c r="A297" s="41"/>
      <c r="B297" s="42"/>
      <c r="C297" s="216" t="s">
        <v>576</v>
      </c>
      <c r="D297" s="216" t="s">
        <v>216</v>
      </c>
      <c r="E297" s="217" t="s">
        <v>5394</v>
      </c>
      <c r="F297" s="218" t="s">
        <v>5395</v>
      </c>
      <c r="G297" s="219" t="s">
        <v>258</v>
      </c>
      <c r="H297" s="220">
        <v>1</v>
      </c>
      <c r="I297" s="221"/>
      <c r="J297" s="222">
        <f>ROUND(I297*H297,2)</f>
        <v>0</v>
      </c>
      <c r="K297" s="218" t="s">
        <v>220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0.15251000000000001</v>
      </c>
      <c r="R297" s="225">
        <f>Q297*H297</f>
        <v>0.15251000000000001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221</v>
      </c>
      <c r="AT297" s="227" t="s">
        <v>216</v>
      </c>
      <c r="AU297" s="227" t="s">
        <v>81</v>
      </c>
      <c r="AY297" s="20" t="s">
        <v>214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79</v>
      </c>
      <c r="BK297" s="228">
        <f>ROUND(I297*H297,2)</f>
        <v>0</v>
      </c>
      <c r="BL297" s="20" t="s">
        <v>221</v>
      </c>
      <c r="BM297" s="227" t="s">
        <v>5396</v>
      </c>
    </row>
    <row r="298" s="2" customFormat="1">
      <c r="A298" s="41"/>
      <c r="B298" s="42"/>
      <c r="C298" s="43"/>
      <c r="D298" s="229" t="s">
        <v>223</v>
      </c>
      <c r="E298" s="43"/>
      <c r="F298" s="230" t="s">
        <v>5397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223</v>
      </c>
      <c r="AU298" s="20" t="s">
        <v>81</v>
      </c>
    </row>
    <row r="299" s="13" customFormat="1">
      <c r="A299" s="13"/>
      <c r="B299" s="234"/>
      <c r="C299" s="235"/>
      <c r="D299" s="236" t="s">
        <v>225</v>
      </c>
      <c r="E299" s="237" t="s">
        <v>19</v>
      </c>
      <c r="F299" s="238" t="s">
        <v>5381</v>
      </c>
      <c r="G299" s="235"/>
      <c r="H299" s="239">
        <v>1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225</v>
      </c>
      <c r="AU299" s="245" t="s">
        <v>81</v>
      </c>
      <c r="AV299" s="13" t="s">
        <v>81</v>
      </c>
      <c r="AW299" s="13" t="s">
        <v>33</v>
      </c>
      <c r="AX299" s="13" t="s">
        <v>72</v>
      </c>
      <c r="AY299" s="245" t="s">
        <v>214</v>
      </c>
    </row>
    <row r="300" s="16" customFormat="1">
      <c r="A300" s="16"/>
      <c r="B300" s="267"/>
      <c r="C300" s="268"/>
      <c r="D300" s="236" t="s">
        <v>225</v>
      </c>
      <c r="E300" s="269" t="s">
        <v>19</v>
      </c>
      <c r="F300" s="270" t="s">
        <v>246</v>
      </c>
      <c r="G300" s="268"/>
      <c r="H300" s="271">
        <v>1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7" t="s">
        <v>225</v>
      </c>
      <c r="AU300" s="277" t="s">
        <v>81</v>
      </c>
      <c r="AV300" s="16" t="s">
        <v>221</v>
      </c>
      <c r="AW300" s="16" t="s">
        <v>33</v>
      </c>
      <c r="AX300" s="16" t="s">
        <v>79</v>
      </c>
      <c r="AY300" s="277" t="s">
        <v>214</v>
      </c>
    </row>
    <row r="301" s="2" customFormat="1" ht="16.5" customHeight="1">
      <c r="A301" s="41"/>
      <c r="B301" s="42"/>
      <c r="C301" s="216" t="s">
        <v>590</v>
      </c>
      <c r="D301" s="216" t="s">
        <v>216</v>
      </c>
      <c r="E301" s="217" t="s">
        <v>5398</v>
      </c>
      <c r="F301" s="218" t="s">
        <v>5399</v>
      </c>
      <c r="G301" s="219" t="s">
        <v>258</v>
      </c>
      <c r="H301" s="220">
        <v>6</v>
      </c>
      <c r="I301" s="221"/>
      <c r="J301" s="222">
        <f>ROUND(I301*H301,2)</f>
        <v>0</v>
      </c>
      <c r="K301" s="218" t="s">
        <v>220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0.12422</v>
      </c>
      <c r="R301" s="225">
        <f>Q301*H301</f>
        <v>0.74531999999999998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221</v>
      </c>
      <c r="AT301" s="227" t="s">
        <v>216</v>
      </c>
      <c r="AU301" s="227" t="s">
        <v>81</v>
      </c>
      <c r="AY301" s="20" t="s">
        <v>214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79</v>
      </c>
      <c r="BK301" s="228">
        <f>ROUND(I301*H301,2)</f>
        <v>0</v>
      </c>
      <c r="BL301" s="20" t="s">
        <v>221</v>
      </c>
      <c r="BM301" s="227" t="s">
        <v>5400</v>
      </c>
    </row>
    <row r="302" s="2" customFormat="1">
      <c r="A302" s="41"/>
      <c r="B302" s="42"/>
      <c r="C302" s="43"/>
      <c r="D302" s="229" t="s">
        <v>223</v>
      </c>
      <c r="E302" s="43"/>
      <c r="F302" s="230" t="s">
        <v>5401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223</v>
      </c>
      <c r="AU302" s="20" t="s">
        <v>81</v>
      </c>
    </row>
    <row r="303" s="2" customFormat="1" ht="16.5" customHeight="1">
      <c r="A303" s="41"/>
      <c r="B303" s="42"/>
      <c r="C303" s="278" t="s">
        <v>597</v>
      </c>
      <c r="D303" s="278" t="s">
        <v>300</v>
      </c>
      <c r="E303" s="279" t="s">
        <v>5402</v>
      </c>
      <c r="F303" s="280" t="s">
        <v>5403</v>
      </c>
      <c r="G303" s="281" t="s">
        <v>258</v>
      </c>
      <c r="H303" s="282">
        <v>6</v>
      </c>
      <c r="I303" s="283"/>
      <c r="J303" s="284">
        <f>ROUND(I303*H303,2)</f>
        <v>0</v>
      </c>
      <c r="K303" s="280" t="s">
        <v>220</v>
      </c>
      <c r="L303" s="285"/>
      <c r="M303" s="286" t="s">
        <v>19</v>
      </c>
      <c r="N303" s="287" t="s">
        <v>43</v>
      </c>
      <c r="O303" s="87"/>
      <c r="P303" s="225">
        <f>O303*H303</f>
        <v>0</v>
      </c>
      <c r="Q303" s="225">
        <v>0.071999999999999995</v>
      </c>
      <c r="R303" s="225">
        <f>Q303*H303</f>
        <v>0.43199999999999994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266</v>
      </c>
      <c r="AT303" s="227" t="s">
        <v>300</v>
      </c>
      <c r="AU303" s="227" t="s">
        <v>81</v>
      </c>
      <c r="AY303" s="20" t="s">
        <v>214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79</v>
      </c>
      <c r="BK303" s="228">
        <f>ROUND(I303*H303,2)</f>
        <v>0</v>
      </c>
      <c r="BL303" s="20" t="s">
        <v>221</v>
      </c>
      <c r="BM303" s="227" t="s">
        <v>5404</v>
      </c>
    </row>
    <row r="304" s="2" customFormat="1" ht="16.5" customHeight="1">
      <c r="A304" s="41"/>
      <c r="B304" s="42"/>
      <c r="C304" s="278" t="s">
        <v>609</v>
      </c>
      <c r="D304" s="278" t="s">
        <v>300</v>
      </c>
      <c r="E304" s="279" t="s">
        <v>5405</v>
      </c>
      <c r="F304" s="280" t="s">
        <v>5406</v>
      </c>
      <c r="G304" s="281" t="s">
        <v>258</v>
      </c>
      <c r="H304" s="282">
        <v>6</v>
      </c>
      <c r="I304" s="283"/>
      <c r="J304" s="284">
        <f>ROUND(I304*H304,2)</f>
        <v>0</v>
      </c>
      <c r="K304" s="280" t="s">
        <v>220</v>
      </c>
      <c r="L304" s="285"/>
      <c r="M304" s="286" t="s">
        <v>19</v>
      </c>
      <c r="N304" s="287" t="s">
        <v>43</v>
      </c>
      <c r="O304" s="87"/>
      <c r="P304" s="225">
        <f>O304*H304</f>
        <v>0</v>
      </c>
      <c r="Q304" s="225">
        <v>0.111</v>
      </c>
      <c r="R304" s="225">
        <f>Q304*H304</f>
        <v>0.66600000000000004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266</v>
      </c>
      <c r="AT304" s="227" t="s">
        <v>300</v>
      </c>
      <c r="AU304" s="227" t="s">
        <v>81</v>
      </c>
      <c r="AY304" s="20" t="s">
        <v>214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79</v>
      </c>
      <c r="BK304" s="228">
        <f>ROUND(I304*H304,2)</f>
        <v>0</v>
      </c>
      <c r="BL304" s="20" t="s">
        <v>221</v>
      </c>
      <c r="BM304" s="227" t="s">
        <v>5407</v>
      </c>
    </row>
    <row r="305" s="2" customFormat="1" ht="16.5" customHeight="1">
      <c r="A305" s="41"/>
      <c r="B305" s="42"/>
      <c r="C305" s="278" t="s">
        <v>614</v>
      </c>
      <c r="D305" s="278" t="s">
        <v>300</v>
      </c>
      <c r="E305" s="279" t="s">
        <v>5408</v>
      </c>
      <c r="F305" s="280" t="s">
        <v>5409</v>
      </c>
      <c r="G305" s="281" t="s">
        <v>258</v>
      </c>
      <c r="H305" s="282">
        <v>6</v>
      </c>
      <c r="I305" s="283"/>
      <c r="J305" s="284">
        <f>ROUND(I305*H305,2)</f>
        <v>0</v>
      </c>
      <c r="K305" s="280" t="s">
        <v>220</v>
      </c>
      <c r="L305" s="285"/>
      <c r="M305" s="286" t="s">
        <v>19</v>
      </c>
      <c r="N305" s="287" t="s">
        <v>43</v>
      </c>
      <c r="O305" s="87"/>
      <c r="P305" s="225">
        <f>O305*H305</f>
        <v>0</v>
      </c>
      <c r="Q305" s="225">
        <v>0.057000000000000002</v>
      </c>
      <c r="R305" s="225">
        <f>Q305*H305</f>
        <v>0.34200000000000003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266</v>
      </c>
      <c r="AT305" s="227" t="s">
        <v>300</v>
      </c>
      <c r="AU305" s="227" t="s">
        <v>81</v>
      </c>
      <c r="AY305" s="20" t="s">
        <v>214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79</v>
      </c>
      <c r="BK305" s="228">
        <f>ROUND(I305*H305,2)</f>
        <v>0</v>
      </c>
      <c r="BL305" s="20" t="s">
        <v>221</v>
      </c>
      <c r="BM305" s="227" t="s">
        <v>5410</v>
      </c>
    </row>
    <row r="306" s="2" customFormat="1" ht="16.5" customHeight="1">
      <c r="A306" s="41"/>
      <c r="B306" s="42"/>
      <c r="C306" s="278" t="s">
        <v>618</v>
      </c>
      <c r="D306" s="278" t="s">
        <v>300</v>
      </c>
      <c r="E306" s="279" t="s">
        <v>5411</v>
      </c>
      <c r="F306" s="280" t="s">
        <v>5412</v>
      </c>
      <c r="G306" s="281" t="s">
        <v>258</v>
      </c>
      <c r="H306" s="282">
        <v>6</v>
      </c>
      <c r="I306" s="283"/>
      <c r="J306" s="284">
        <f>ROUND(I306*H306,2)</f>
        <v>0</v>
      </c>
      <c r="K306" s="280" t="s">
        <v>220</v>
      </c>
      <c r="L306" s="285"/>
      <c r="M306" s="286" t="s">
        <v>19</v>
      </c>
      <c r="N306" s="287" t="s">
        <v>43</v>
      </c>
      <c r="O306" s="87"/>
      <c r="P306" s="225">
        <f>O306*H306</f>
        <v>0</v>
      </c>
      <c r="Q306" s="225">
        <v>0.0085000000000000006</v>
      </c>
      <c r="R306" s="225">
        <f>Q306*H306</f>
        <v>0.051000000000000004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266</v>
      </c>
      <c r="AT306" s="227" t="s">
        <v>300</v>
      </c>
      <c r="AU306" s="227" t="s">
        <v>81</v>
      </c>
      <c r="AY306" s="20" t="s">
        <v>214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79</v>
      </c>
      <c r="BK306" s="228">
        <f>ROUND(I306*H306,2)</f>
        <v>0</v>
      </c>
      <c r="BL306" s="20" t="s">
        <v>221</v>
      </c>
      <c r="BM306" s="227" t="s">
        <v>5413</v>
      </c>
    </row>
    <row r="307" s="2" customFormat="1" ht="16.5" customHeight="1">
      <c r="A307" s="41"/>
      <c r="B307" s="42"/>
      <c r="C307" s="278" t="s">
        <v>623</v>
      </c>
      <c r="D307" s="278" t="s">
        <v>300</v>
      </c>
      <c r="E307" s="279" t="s">
        <v>5414</v>
      </c>
      <c r="F307" s="280" t="s">
        <v>5415</v>
      </c>
      <c r="G307" s="281" t="s">
        <v>258</v>
      </c>
      <c r="H307" s="282">
        <v>6</v>
      </c>
      <c r="I307" s="283"/>
      <c r="J307" s="284">
        <f>ROUND(I307*H307,2)</f>
        <v>0</v>
      </c>
      <c r="K307" s="280" t="s">
        <v>220</v>
      </c>
      <c r="L307" s="285"/>
      <c r="M307" s="286" t="s">
        <v>19</v>
      </c>
      <c r="N307" s="287" t="s">
        <v>43</v>
      </c>
      <c r="O307" s="87"/>
      <c r="P307" s="225">
        <f>O307*H307</f>
        <v>0</v>
      </c>
      <c r="Q307" s="225">
        <v>0.027</v>
      </c>
      <c r="R307" s="225">
        <f>Q307*H307</f>
        <v>0.16200000000000001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266</v>
      </c>
      <c r="AT307" s="227" t="s">
        <v>300</v>
      </c>
      <c r="AU307" s="227" t="s">
        <v>81</v>
      </c>
      <c r="AY307" s="20" t="s">
        <v>214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79</v>
      </c>
      <c r="BK307" s="228">
        <f>ROUND(I307*H307,2)</f>
        <v>0</v>
      </c>
      <c r="BL307" s="20" t="s">
        <v>221</v>
      </c>
      <c r="BM307" s="227" t="s">
        <v>5416</v>
      </c>
    </row>
    <row r="308" s="2" customFormat="1" ht="16.5" customHeight="1">
      <c r="A308" s="41"/>
      <c r="B308" s="42"/>
      <c r="C308" s="278" t="s">
        <v>628</v>
      </c>
      <c r="D308" s="278" t="s">
        <v>300</v>
      </c>
      <c r="E308" s="279" t="s">
        <v>5417</v>
      </c>
      <c r="F308" s="280" t="s">
        <v>5418</v>
      </c>
      <c r="G308" s="281" t="s">
        <v>258</v>
      </c>
      <c r="H308" s="282">
        <v>6</v>
      </c>
      <c r="I308" s="283"/>
      <c r="J308" s="284">
        <f>ROUND(I308*H308,2)</f>
        <v>0</v>
      </c>
      <c r="K308" s="280" t="s">
        <v>220</v>
      </c>
      <c r="L308" s="285"/>
      <c r="M308" s="286" t="s">
        <v>19</v>
      </c>
      <c r="N308" s="287" t="s">
        <v>43</v>
      </c>
      <c r="O308" s="87"/>
      <c r="P308" s="225">
        <f>O308*H308</f>
        <v>0</v>
      </c>
      <c r="Q308" s="225">
        <v>0.080000000000000002</v>
      </c>
      <c r="R308" s="225">
        <f>Q308*H308</f>
        <v>0.47999999999999998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266</v>
      </c>
      <c r="AT308" s="227" t="s">
        <v>300</v>
      </c>
      <c r="AU308" s="227" t="s">
        <v>81</v>
      </c>
      <c r="AY308" s="20" t="s">
        <v>214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79</v>
      </c>
      <c r="BK308" s="228">
        <f>ROUND(I308*H308,2)</f>
        <v>0</v>
      </c>
      <c r="BL308" s="20" t="s">
        <v>221</v>
      </c>
      <c r="BM308" s="227" t="s">
        <v>5419</v>
      </c>
    </row>
    <row r="309" s="2" customFormat="1" ht="16.5" customHeight="1">
      <c r="A309" s="41"/>
      <c r="B309" s="42"/>
      <c r="C309" s="216" t="s">
        <v>635</v>
      </c>
      <c r="D309" s="216" t="s">
        <v>216</v>
      </c>
      <c r="E309" s="217" t="s">
        <v>5420</v>
      </c>
      <c r="F309" s="218" t="s">
        <v>5421</v>
      </c>
      <c r="G309" s="219" t="s">
        <v>258</v>
      </c>
      <c r="H309" s="220">
        <v>1</v>
      </c>
      <c r="I309" s="221"/>
      <c r="J309" s="222">
        <f>ROUND(I309*H309,2)</f>
        <v>0</v>
      </c>
      <c r="K309" s="218" t="s">
        <v>220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0.21734000000000001</v>
      </c>
      <c r="R309" s="225">
        <f>Q309*H309</f>
        <v>0.21734000000000001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221</v>
      </c>
      <c r="AT309" s="227" t="s">
        <v>216</v>
      </c>
      <c r="AU309" s="227" t="s">
        <v>81</v>
      </c>
      <c r="AY309" s="20" t="s">
        <v>214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79</v>
      </c>
      <c r="BK309" s="228">
        <f>ROUND(I309*H309,2)</f>
        <v>0</v>
      </c>
      <c r="BL309" s="20" t="s">
        <v>221</v>
      </c>
      <c r="BM309" s="227" t="s">
        <v>5422</v>
      </c>
    </row>
    <row r="310" s="2" customFormat="1">
      <c r="A310" s="41"/>
      <c r="B310" s="42"/>
      <c r="C310" s="43"/>
      <c r="D310" s="229" t="s">
        <v>223</v>
      </c>
      <c r="E310" s="43"/>
      <c r="F310" s="230" t="s">
        <v>5423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223</v>
      </c>
      <c r="AU310" s="20" t="s">
        <v>81</v>
      </c>
    </row>
    <row r="311" s="13" customFormat="1">
      <c r="A311" s="13"/>
      <c r="B311" s="234"/>
      <c r="C311" s="235"/>
      <c r="D311" s="236" t="s">
        <v>225</v>
      </c>
      <c r="E311" s="237" t="s">
        <v>19</v>
      </c>
      <c r="F311" s="238" t="s">
        <v>5424</v>
      </c>
      <c r="G311" s="235"/>
      <c r="H311" s="239">
        <v>1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225</v>
      </c>
      <c r="AU311" s="245" t="s">
        <v>81</v>
      </c>
      <c r="AV311" s="13" t="s">
        <v>81</v>
      </c>
      <c r="AW311" s="13" t="s">
        <v>33</v>
      </c>
      <c r="AX311" s="13" t="s">
        <v>72</v>
      </c>
      <c r="AY311" s="245" t="s">
        <v>214</v>
      </c>
    </row>
    <row r="312" s="16" customFormat="1">
      <c r="A312" s="16"/>
      <c r="B312" s="267"/>
      <c r="C312" s="268"/>
      <c r="D312" s="236" t="s">
        <v>225</v>
      </c>
      <c r="E312" s="269" t="s">
        <v>19</v>
      </c>
      <c r="F312" s="270" t="s">
        <v>246</v>
      </c>
      <c r="G312" s="268"/>
      <c r="H312" s="271">
        <v>1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7" t="s">
        <v>225</v>
      </c>
      <c r="AU312" s="277" t="s">
        <v>81</v>
      </c>
      <c r="AV312" s="16" t="s">
        <v>221</v>
      </c>
      <c r="AW312" s="16" t="s">
        <v>33</v>
      </c>
      <c r="AX312" s="16" t="s">
        <v>79</v>
      </c>
      <c r="AY312" s="277" t="s">
        <v>214</v>
      </c>
    </row>
    <row r="313" s="2" customFormat="1" ht="16.5" customHeight="1">
      <c r="A313" s="41"/>
      <c r="B313" s="42"/>
      <c r="C313" s="278" t="s">
        <v>640</v>
      </c>
      <c r="D313" s="278" t="s">
        <v>300</v>
      </c>
      <c r="E313" s="279" t="s">
        <v>5425</v>
      </c>
      <c r="F313" s="280" t="s">
        <v>5426</v>
      </c>
      <c r="G313" s="281" t="s">
        <v>258</v>
      </c>
      <c r="H313" s="282">
        <v>1</v>
      </c>
      <c r="I313" s="283"/>
      <c r="J313" s="284">
        <f>ROUND(I313*H313,2)</f>
        <v>0</v>
      </c>
      <c r="K313" s="280" t="s">
        <v>220</v>
      </c>
      <c r="L313" s="285"/>
      <c r="M313" s="286" t="s">
        <v>19</v>
      </c>
      <c r="N313" s="287" t="s">
        <v>43</v>
      </c>
      <c r="O313" s="87"/>
      <c r="P313" s="225">
        <f>O313*H313</f>
        <v>0</v>
      </c>
      <c r="Q313" s="225">
        <v>0.021999999999999999</v>
      </c>
      <c r="R313" s="225">
        <f>Q313*H313</f>
        <v>0.021999999999999999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266</v>
      </c>
      <c r="AT313" s="227" t="s">
        <v>300</v>
      </c>
      <c r="AU313" s="227" t="s">
        <v>81</v>
      </c>
      <c r="AY313" s="20" t="s">
        <v>214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79</v>
      </c>
      <c r="BK313" s="228">
        <f>ROUND(I313*H313,2)</f>
        <v>0</v>
      </c>
      <c r="BL313" s="20" t="s">
        <v>221</v>
      </c>
      <c r="BM313" s="227" t="s">
        <v>5427</v>
      </c>
    </row>
    <row r="314" s="2" customFormat="1" ht="16.5" customHeight="1">
      <c r="A314" s="41"/>
      <c r="B314" s="42"/>
      <c r="C314" s="216" t="s">
        <v>646</v>
      </c>
      <c r="D314" s="216" t="s">
        <v>216</v>
      </c>
      <c r="E314" s="217" t="s">
        <v>5428</v>
      </c>
      <c r="F314" s="218" t="s">
        <v>5429</v>
      </c>
      <c r="G314" s="219" t="s">
        <v>258</v>
      </c>
      <c r="H314" s="220">
        <v>6</v>
      </c>
      <c r="I314" s="221"/>
      <c r="J314" s="222">
        <f>ROUND(I314*H314,2)</f>
        <v>0</v>
      </c>
      <c r="K314" s="218" t="s">
        <v>220</v>
      </c>
      <c r="L314" s="47"/>
      <c r="M314" s="223" t="s">
        <v>19</v>
      </c>
      <c r="N314" s="224" t="s">
        <v>43</v>
      </c>
      <c r="O314" s="87"/>
      <c r="P314" s="225">
        <f>O314*H314</f>
        <v>0</v>
      </c>
      <c r="Q314" s="225">
        <v>0.21734000000000001</v>
      </c>
      <c r="R314" s="225">
        <f>Q314*H314</f>
        <v>1.3040400000000001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221</v>
      </c>
      <c r="AT314" s="227" t="s">
        <v>216</v>
      </c>
      <c r="AU314" s="227" t="s">
        <v>81</v>
      </c>
      <c r="AY314" s="20" t="s">
        <v>214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79</v>
      </c>
      <c r="BK314" s="228">
        <f>ROUND(I314*H314,2)</f>
        <v>0</v>
      </c>
      <c r="BL314" s="20" t="s">
        <v>221</v>
      </c>
      <c r="BM314" s="227" t="s">
        <v>5430</v>
      </c>
    </row>
    <row r="315" s="2" customFormat="1">
      <c r="A315" s="41"/>
      <c r="B315" s="42"/>
      <c r="C315" s="43"/>
      <c r="D315" s="229" t="s">
        <v>223</v>
      </c>
      <c r="E315" s="43"/>
      <c r="F315" s="230" t="s">
        <v>5431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223</v>
      </c>
      <c r="AU315" s="20" t="s">
        <v>81</v>
      </c>
    </row>
    <row r="316" s="13" customFormat="1">
      <c r="A316" s="13"/>
      <c r="B316" s="234"/>
      <c r="C316" s="235"/>
      <c r="D316" s="236" t="s">
        <v>225</v>
      </c>
      <c r="E316" s="237" t="s">
        <v>19</v>
      </c>
      <c r="F316" s="238" t="s">
        <v>5432</v>
      </c>
      <c r="G316" s="235"/>
      <c r="H316" s="239">
        <v>6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225</v>
      </c>
      <c r="AU316" s="245" t="s">
        <v>81</v>
      </c>
      <c r="AV316" s="13" t="s">
        <v>81</v>
      </c>
      <c r="AW316" s="13" t="s">
        <v>33</v>
      </c>
      <c r="AX316" s="13" t="s">
        <v>72</v>
      </c>
      <c r="AY316" s="245" t="s">
        <v>214</v>
      </c>
    </row>
    <row r="317" s="16" customFormat="1">
      <c r="A317" s="16"/>
      <c r="B317" s="267"/>
      <c r="C317" s="268"/>
      <c r="D317" s="236" t="s">
        <v>225</v>
      </c>
      <c r="E317" s="269" t="s">
        <v>19</v>
      </c>
      <c r="F317" s="270" t="s">
        <v>246</v>
      </c>
      <c r="G317" s="268"/>
      <c r="H317" s="271">
        <v>6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225</v>
      </c>
      <c r="AU317" s="277" t="s">
        <v>81</v>
      </c>
      <c r="AV317" s="16" t="s">
        <v>221</v>
      </c>
      <c r="AW317" s="16" t="s">
        <v>33</v>
      </c>
      <c r="AX317" s="16" t="s">
        <v>79</v>
      </c>
      <c r="AY317" s="277" t="s">
        <v>214</v>
      </c>
    </row>
    <row r="318" s="2" customFormat="1" ht="16.5" customHeight="1">
      <c r="A318" s="41"/>
      <c r="B318" s="42"/>
      <c r="C318" s="278" t="s">
        <v>651</v>
      </c>
      <c r="D318" s="278" t="s">
        <v>300</v>
      </c>
      <c r="E318" s="279" t="s">
        <v>5433</v>
      </c>
      <c r="F318" s="280" t="s">
        <v>5434</v>
      </c>
      <c r="G318" s="281" t="s">
        <v>258</v>
      </c>
      <c r="H318" s="282">
        <v>6</v>
      </c>
      <c r="I318" s="283"/>
      <c r="J318" s="284">
        <f>ROUND(I318*H318,2)</f>
        <v>0</v>
      </c>
      <c r="K318" s="280" t="s">
        <v>220</v>
      </c>
      <c r="L318" s="285"/>
      <c r="M318" s="286" t="s">
        <v>19</v>
      </c>
      <c r="N318" s="287" t="s">
        <v>43</v>
      </c>
      <c r="O318" s="87"/>
      <c r="P318" s="225">
        <f>O318*H318</f>
        <v>0</v>
      </c>
      <c r="Q318" s="225">
        <v>0.050599999999999999</v>
      </c>
      <c r="R318" s="225">
        <f>Q318*H318</f>
        <v>0.30359999999999998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266</v>
      </c>
      <c r="AT318" s="227" t="s">
        <v>300</v>
      </c>
      <c r="AU318" s="227" t="s">
        <v>81</v>
      </c>
      <c r="AY318" s="20" t="s">
        <v>214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79</v>
      </c>
      <c r="BK318" s="228">
        <f>ROUND(I318*H318,2)</f>
        <v>0</v>
      </c>
      <c r="BL318" s="20" t="s">
        <v>221</v>
      </c>
      <c r="BM318" s="227" t="s">
        <v>5435</v>
      </c>
    </row>
    <row r="319" s="2" customFormat="1" ht="16.5" customHeight="1">
      <c r="A319" s="41"/>
      <c r="B319" s="42"/>
      <c r="C319" s="216" t="s">
        <v>657</v>
      </c>
      <c r="D319" s="216" t="s">
        <v>216</v>
      </c>
      <c r="E319" s="217" t="s">
        <v>5436</v>
      </c>
      <c r="F319" s="218" t="s">
        <v>5437</v>
      </c>
      <c r="G319" s="219" t="s">
        <v>258</v>
      </c>
      <c r="H319" s="220">
        <v>2</v>
      </c>
      <c r="I319" s="221"/>
      <c r="J319" s="222">
        <f>ROUND(I319*H319,2)</f>
        <v>0</v>
      </c>
      <c r="K319" s="218" t="s">
        <v>220</v>
      </c>
      <c r="L319" s="47"/>
      <c r="M319" s="223" t="s">
        <v>19</v>
      </c>
      <c r="N319" s="224" t="s">
        <v>43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0.20000000000000001</v>
      </c>
      <c r="T319" s="226">
        <f>S319*H319</f>
        <v>0.40000000000000002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221</v>
      </c>
      <c r="AT319" s="227" t="s">
        <v>216</v>
      </c>
      <c r="AU319" s="227" t="s">
        <v>81</v>
      </c>
      <c r="AY319" s="20" t="s">
        <v>214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79</v>
      </c>
      <c r="BK319" s="228">
        <f>ROUND(I319*H319,2)</f>
        <v>0</v>
      </c>
      <c r="BL319" s="20" t="s">
        <v>221</v>
      </c>
      <c r="BM319" s="227" t="s">
        <v>5438</v>
      </c>
    </row>
    <row r="320" s="2" customFormat="1">
      <c r="A320" s="41"/>
      <c r="B320" s="42"/>
      <c r="C320" s="43"/>
      <c r="D320" s="229" t="s">
        <v>223</v>
      </c>
      <c r="E320" s="43"/>
      <c r="F320" s="230" t="s">
        <v>5439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223</v>
      </c>
      <c r="AU320" s="20" t="s">
        <v>81</v>
      </c>
    </row>
    <row r="321" s="13" customFormat="1">
      <c r="A321" s="13"/>
      <c r="B321" s="234"/>
      <c r="C321" s="235"/>
      <c r="D321" s="236" t="s">
        <v>225</v>
      </c>
      <c r="E321" s="237" t="s">
        <v>19</v>
      </c>
      <c r="F321" s="238" t="s">
        <v>5440</v>
      </c>
      <c r="G321" s="235"/>
      <c r="H321" s="239">
        <v>2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225</v>
      </c>
      <c r="AU321" s="245" t="s">
        <v>81</v>
      </c>
      <c r="AV321" s="13" t="s">
        <v>81</v>
      </c>
      <c r="AW321" s="13" t="s">
        <v>33</v>
      </c>
      <c r="AX321" s="13" t="s">
        <v>72</v>
      </c>
      <c r="AY321" s="245" t="s">
        <v>214</v>
      </c>
    </row>
    <row r="322" s="16" customFormat="1">
      <c r="A322" s="16"/>
      <c r="B322" s="267"/>
      <c r="C322" s="268"/>
      <c r="D322" s="236" t="s">
        <v>225</v>
      </c>
      <c r="E322" s="269" t="s">
        <v>19</v>
      </c>
      <c r="F322" s="270" t="s">
        <v>246</v>
      </c>
      <c r="G322" s="268"/>
      <c r="H322" s="271">
        <v>2</v>
      </c>
      <c r="I322" s="272"/>
      <c r="J322" s="268"/>
      <c r="K322" s="268"/>
      <c r="L322" s="273"/>
      <c r="M322" s="274"/>
      <c r="N322" s="275"/>
      <c r="O322" s="275"/>
      <c r="P322" s="275"/>
      <c r="Q322" s="275"/>
      <c r="R322" s="275"/>
      <c r="S322" s="275"/>
      <c r="T322" s="27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7" t="s">
        <v>225</v>
      </c>
      <c r="AU322" s="277" t="s">
        <v>81</v>
      </c>
      <c r="AV322" s="16" t="s">
        <v>221</v>
      </c>
      <c r="AW322" s="16" t="s">
        <v>33</v>
      </c>
      <c r="AX322" s="16" t="s">
        <v>79</v>
      </c>
      <c r="AY322" s="277" t="s">
        <v>214</v>
      </c>
    </row>
    <row r="323" s="2" customFormat="1" ht="16.5" customHeight="1">
      <c r="A323" s="41"/>
      <c r="B323" s="42"/>
      <c r="C323" s="216" t="s">
        <v>662</v>
      </c>
      <c r="D323" s="216" t="s">
        <v>216</v>
      </c>
      <c r="E323" s="217" t="s">
        <v>5441</v>
      </c>
      <c r="F323" s="218" t="s">
        <v>5442</v>
      </c>
      <c r="G323" s="219" t="s">
        <v>258</v>
      </c>
      <c r="H323" s="220">
        <v>1</v>
      </c>
      <c r="I323" s="221"/>
      <c r="J323" s="222">
        <f>ROUND(I323*H323,2)</f>
        <v>0</v>
      </c>
      <c r="K323" s="218" t="s">
        <v>220</v>
      </c>
      <c r="L323" s="47"/>
      <c r="M323" s="223" t="s">
        <v>19</v>
      </c>
      <c r="N323" s="224" t="s">
        <v>43</v>
      </c>
      <c r="O323" s="87"/>
      <c r="P323" s="225">
        <f>O323*H323</f>
        <v>0</v>
      </c>
      <c r="Q323" s="225">
        <v>0.42080000000000001</v>
      </c>
      <c r="R323" s="225">
        <f>Q323*H323</f>
        <v>0.42080000000000001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221</v>
      </c>
      <c r="AT323" s="227" t="s">
        <v>216</v>
      </c>
      <c r="AU323" s="227" t="s">
        <v>81</v>
      </c>
      <c r="AY323" s="20" t="s">
        <v>214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79</v>
      </c>
      <c r="BK323" s="228">
        <f>ROUND(I323*H323,2)</f>
        <v>0</v>
      </c>
      <c r="BL323" s="20" t="s">
        <v>221</v>
      </c>
      <c r="BM323" s="227" t="s">
        <v>5443</v>
      </c>
    </row>
    <row r="324" s="2" customFormat="1">
      <c r="A324" s="41"/>
      <c r="B324" s="42"/>
      <c r="C324" s="43"/>
      <c r="D324" s="229" t="s">
        <v>223</v>
      </c>
      <c r="E324" s="43"/>
      <c r="F324" s="230" t="s">
        <v>5444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223</v>
      </c>
      <c r="AU324" s="20" t="s">
        <v>81</v>
      </c>
    </row>
    <row r="325" s="13" customFormat="1">
      <c r="A325" s="13"/>
      <c r="B325" s="234"/>
      <c r="C325" s="235"/>
      <c r="D325" s="236" t="s">
        <v>225</v>
      </c>
      <c r="E325" s="237" t="s">
        <v>19</v>
      </c>
      <c r="F325" s="238" t="s">
        <v>5424</v>
      </c>
      <c r="G325" s="235"/>
      <c r="H325" s="239">
        <v>1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225</v>
      </c>
      <c r="AU325" s="245" t="s">
        <v>81</v>
      </c>
      <c r="AV325" s="13" t="s">
        <v>81</v>
      </c>
      <c r="AW325" s="13" t="s">
        <v>33</v>
      </c>
      <c r="AX325" s="13" t="s">
        <v>72</v>
      </c>
      <c r="AY325" s="245" t="s">
        <v>214</v>
      </c>
    </row>
    <row r="326" s="16" customFormat="1">
      <c r="A326" s="16"/>
      <c r="B326" s="267"/>
      <c r="C326" s="268"/>
      <c r="D326" s="236" t="s">
        <v>225</v>
      </c>
      <c r="E326" s="269" t="s">
        <v>19</v>
      </c>
      <c r="F326" s="270" t="s">
        <v>246</v>
      </c>
      <c r="G326" s="268"/>
      <c r="H326" s="271">
        <v>1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7" t="s">
        <v>225</v>
      </c>
      <c r="AU326" s="277" t="s">
        <v>81</v>
      </c>
      <c r="AV326" s="16" t="s">
        <v>221</v>
      </c>
      <c r="AW326" s="16" t="s">
        <v>33</v>
      </c>
      <c r="AX326" s="16" t="s">
        <v>79</v>
      </c>
      <c r="AY326" s="277" t="s">
        <v>214</v>
      </c>
    </row>
    <row r="327" s="12" customFormat="1" ht="22.8" customHeight="1">
      <c r="A327" s="12"/>
      <c r="B327" s="200"/>
      <c r="C327" s="201"/>
      <c r="D327" s="202" t="s">
        <v>71</v>
      </c>
      <c r="E327" s="214" t="s">
        <v>271</v>
      </c>
      <c r="F327" s="214" t="s">
        <v>458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SUM(P328:P341)</f>
        <v>0</v>
      </c>
      <c r="Q327" s="208"/>
      <c r="R327" s="209">
        <f>SUM(R328:R341)</f>
        <v>2.0007650000000003</v>
      </c>
      <c r="S327" s="208"/>
      <c r="T327" s="210">
        <f>SUM(T328:T341)</f>
        <v>28.859999999999999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79</v>
      </c>
      <c r="AT327" s="212" t="s">
        <v>71</v>
      </c>
      <c r="AU327" s="212" t="s">
        <v>79</v>
      </c>
      <c r="AY327" s="211" t="s">
        <v>214</v>
      </c>
      <c r="BK327" s="213">
        <f>SUM(BK328:BK341)</f>
        <v>0</v>
      </c>
    </row>
    <row r="328" s="2" customFormat="1" ht="16.5" customHeight="1">
      <c r="A328" s="41"/>
      <c r="B328" s="42"/>
      <c r="C328" s="216" t="s">
        <v>418</v>
      </c>
      <c r="D328" s="216" t="s">
        <v>216</v>
      </c>
      <c r="E328" s="217" t="s">
        <v>5445</v>
      </c>
      <c r="F328" s="218" t="s">
        <v>5446</v>
      </c>
      <c r="G328" s="219" t="s">
        <v>274</v>
      </c>
      <c r="H328" s="220">
        <v>6.5</v>
      </c>
      <c r="I328" s="221"/>
      <c r="J328" s="222">
        <f>ROUND(I328*H328,2)</f>
        <v>0</v>
      </c>
      <c r="K328" s="218" t="s">
        <v>220</v>
      </c>
      <c r="L328" s="47"/>
      <c r="M328" s="223" t="s">
        <v>19</v>
      </c>
      <c r="N328" s="224" t="s">
        <v>43</v>
      </c>
      <c r="O328" s="87"/>
      <c r="P328" s="225">
        <f>O328*H328</f>
        <v>0</v>
      </c>
      <c r="Q328" s="225">
        <v>0.29221000000000003</v>
      </c>
      <c r="R328" s="225">
        <f>Q328*H328</f>
        <v>1.8993650000000002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221</v>
      </c>
      <c r="AT328" s="227" t="s">
        <v>216</v>
      </c>
      <c r="AU328" s="227" t="s">
        <v>81</v>
      </c>
      <c r="AY328" s="20" t="s">
        <v>214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79</v>
      </c>
      <c r="BK328" s="228">
        <f>ROUND(I328*H328,2)</f>
        <v>0</v>
      </c>
      <c r="BL328" s="20" t="s">
        <v>221</v>
      </c>
      <c r="BM328" s="227" t="s">
        <v>5447</v>
      </c>
    </row>
    <row r="329" s="2" customFormat="1">
      <c r="A329" s="41"/>
      <c r="B329" s="42"/>
      <c r="C329" s="43"/>
      <c r="D329" s="229" t="s">
        <v>223</v>
      </c>
      <c r="E329" s="43"/>
      <c r="F329" s="230" t="s">
        <v>5448</v>
      </c>
      <c r="G329" s="43"/>
      <c r="H329" s="43"/>
      <c r="I329" s="231"/>
      <c r="J329" s="43"/>
      <c r="K329" s="43"/>
      <c r="L329" s="47"/>
      <c r="M329" s="232"/>
      <c r="N329" s="233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223</v>
      </c>
      <c r="AU329" s="20" t="s">
        <v>81</v>
      </c>
    </row>
    <row r="330" s="13" customFormat="1">
      <c r="A330" s="13"/>
      <c r="B330" s="234"/>
      <c r="C330" s="235"/>
      <c r="D330" s="236" t="s">
        <v>225</v>
      </c>
      <c r="E330" s="237" t="s">
        <v>19</v>
      </c>
      <c r="F330" s="238" t="s">
        <v>5449</v>
      </c>
      <c r="G330" s="235"/>
      <c r="H330" s="239">
        <v>6.5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225</v>
      </c>
      <c r="AU330" s="245" t="s">
        <v>81</v>
      </c>
      <c r="AV330" s="13" t="s">
        <v>81</v>
      </c>
      <c r="AW330" s="13" t="s">
        <v>33</v>
      </c>
      <c r="AX330" s="13" t="s">
        <v>72</v>
      </c>
      <c r="AY330" s="245" t="s">
        <v>214</v>
      </c>
    </row>
    <row r="331" s="16" customFormat="1">
      <c r="A331" s="16"/>
      <c r="B331" s="267"/>
      <c r="C331" s="268"/>
      <c r="D331" s="236" t="s">
        <v>225</v>
      </c>
      <c r="E331" s="269" t="s">
        <v>19</v>
      </c>
      <c r="F331" s="270" t="s">
        <v>246</v>
      </c>
      <c r="G331" s="268"/>
      <c r="H331" s="271">
        <v>6.5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7" t="s">
        <v>225</v>
      </c>
      <c r="AU331" s="277" t="s">
        <v>81</v>
      </c>
      <c r="AV331" s="16" t="s">
        <v>221</v>
      </c>
      <c r="AW331" s="16" t="s">
        <v>33</v>
      </c>
      <c r="AX331" s="16" t="s">
        <v>79</v>
      </c>
      <c r="AY331" s="277" t="s">
        <v>214</v>
      </c>
    </row>
    <row r="332" s="2" customFormat="1" ht="16.5" customHeight="1">
      <c r="A332" s="41"/>
      <c r="B332" s="42"/>
      <c r="C332" s="278" t="s">
        <v>676</v>
      </c>
      <c r="D332" s="278" t="s">
        <v>300</v>
      </c>
      <c r="E332" s="279" t="s">
        <v>5450</v>
      </c>
      <c r="F332" s="280" t="s">
        <v>5451</v>
      </c>
      <c r="G332" s="281" t="s">
        <v>274</v>
      </c>
      <c r="H332" s="282">
        <v>6.5</v>
      </c>
      <c r="I332" s="283"/>
      <c r="J332" s="284">
        <f>ROUND(I332*H332,2)</f>
        <v>0</v>
      </c>
      <c r="K332" s="280" t="s">
        <v>220</v>
      </c>
      <c r="L332" s="285"/>
      <c r="M332" s="286" t="s">
        <v>19</v>
      </c>
      <c r="N332" s="287" t="s">
        <v>43</v>
      </c>
      <c r="O332" s="87"/>
      <c r="P332" s="225">
        <f>O332*H332</f>
        <v>0</v>
      </c>
      <c r="Q332" s="225">
        <v>0.015599999999999999</v>
      </c>
      <c r="R332" s="225">
        <f>Q332*H332</f>
        <v>0.10139999999999999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266</v>
      </c>
      <c r="AT332" s="227" t="s">
        <v>300</v>
      </c>
      <c r="AU332" s="227" t="s">
        <v>81</v>
      </c>
      <c r="AY332" s="20" t="s">
        <v>214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79</v>
      </c>
      <c r="BK332" s="228">
        <f>ROUND(I332*H332,2)</f>
        <v>0</v>
      </c>
      <c r="BL332" s="20" t="s">
        <v>221</v>
      </c>
      <c r="BM332" s="227" t="s">
        <v>5452</v>
      </c>
    </row>
    <row r="333" s="2" customFormat="1" ht="16.5" customHeight="1">
      <c r="A333" s="41"/>
      <c r="B333" s="42"/>
      <c r="C333" s="216" t="s">
        <v>441</v>
      </c>
      <c r="D333" s="216" t="s">
        <v>216</v>
      </c>
      <c r="E333" s="217" t="s">
        <v>5453</v>
      </c>
      <c r="F333" s="218" t="s">
        <v>5454</v>
      </c>
      <c r="G333" s="219" t="s">
        <v>2229</v>
      </c>
      <c r="H333" s="220">
        <v>2</v>
      </c>
      <c r="I333" s="221"/>
      <c r="J333" s="222">
        <f>ROUND(I333*H333,2)</f>
        <v>0</v>
      </c>
      <c r="K333" s="218" t="s">
        <v>220</v>
      </c>
      <c r="L333" s="47"/>
      <c r="M333" s="223" t="s">
        <v>19</v>
      </c>
      <c r="N333" s="224" t="s">
        <v>43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221</v>
      </c>
      <c r="AT333" s="227" t="s">
        <v>216</v>
      </c>
      <c r="AU333" s="227" t="s">
        <v>81</v>
      </c>
      <c r="AY333" s="20" t="s">
        <v>214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79</v>
      </c>
      <c r="BK333" s="228">
        <f>ROUND(I333*H333,2)</f>
        <v>0</v>
      </c>
      <c r="BL333" s="20" t="s">
        <v>221</v>
      </c>
      <c r="BM333" s="227" t="s">
        <v>5455</v>
      </c>
    </row>
    <row r="334" s="2" customFormat="1">
      <c r="A334" s="41"/>
      <c r="B334" s="42"/>
      <c r="C334" s="43"/>
      <c r="D334" s="229" t="s">
        <v>223</v>
      </c>
      <c r="E334" s="43"/>
      <c r="F334" s="230" t="s">
        <v>5456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223</v>
      </c>
      <c r="AU334" s="20" t="s">
        <v>81</v>
      </c>
    </row>
    <row r="335" s="2" customFormat="1" ht="16.5" customHeight="1">
      <c r="A335" s="41"/>
      <c r="B335" s="42"/>
      <c r="C335" s="216" t="s">
        <v>683</v>
      </c>
      <c r="D335" s="216" t="s">
        <v>216</v>
      </c>
      <c r="E335" s="217" t="s">
        <v>5457</v>
      </c>
      <c r="F335" s="218" t="s">
        <v>5458</v>
      </c>
      <c r="G335" s="219" t="s">
        <v>327</v>
      </c>
      <c r="H335" s="220">
        <v>12.6</v>
      </c>
      <c r="I335" s="221"/>
      <c r="J335" s="222">
        <f>ROUND(I335*H335,2)</f>
        <v>0</v>
      </c>
      <c r="K335" s="218" t="s">
        <v>220</v>
      </c>
      <c r="L335" s="47"/>
      <c r="M335" s="223" t="s">
        <v>19</v>
      </c>
      <c r="N335" s="224" t="s">
        <v>43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2.1000000000000001</v>
      </c>
      <c r="T335" s="226">
        <f>S335*H335</f>
        <v>26.460000000000001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221</v>
      </c>
      <c r="AT335" s="227" t="s">
        <v>216</v>
      </c>
      <c r="AU335" s="227" t="s">
        <v>81</v>
      </c>
      <c r="AY335" s="20" t="s">
        <v>214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79</v>
      </c>
      <c r="BK335" s="228">
        <f>ROUND(I335*H335,2)</f>
        <v>0</v>
      </c>
      <c r="BL335" s="20" t="s">
        <v>221</v>
      </c>
      <c r="BM335" s="227" t="s">
        <v>5459</v>
      </c>
    </row>
    <row r="336" s="2" customFormat="1">
      <c r="A336" s="41"/>
      <c r="B336" s="42"/>
      <c r="C336" s="43"/>
      <c r="D336" s="229" t="s">
        <v>223</v>
      </c>
      <c r="E336" s="43"/>
      <c r="F336" s="230" t="s">
        <v>5460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223</v>
      </c>
      <c r="AU336" s="20" t="s">
        <v>81</v>
      </c>
    </row>
    <row r="337" s="13" customFormat="1">
      <c r="A337" s="13"/>
      <c r="B337" s="234"/>
      <c r="C337" s="235"/>
      <c r="D337" s="236" t="s">
        <v>225</v>
      </c>
      <c r="E337" s="237" t="s">
        <v>19</v>
      </c>
      <c r="F337" s="238" t="s">
        <v>5461</v>
      </c>
      <c r="G337" s="235"/>
      <c r="H337" s="239">
        <v>12.6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225</v>
      </c>
      <c r="AU337" s="245" t="s">
        <v>81</v>
      </c>
      <c r="AV337" s="13" t="s">
        <v>81</v>
      </c>
      <c r="AW337" s="13" t="s">
        <v>33</v>
      </c>
      <c r="AX337" s="13" t="s">
        <v>72</v>
      </c>
      <c r="AY337" s="245" t="s">
        <v>214</v>
      </c>
    </row>
    <row r="338" s="16" customFormat="1">
      <c r="A338" s="16"/>
      <c r="B338" s="267"/>
      <c r="C338" s="268"/>
      <c r="D338" s="236" t="s">
        <v>225</v>
      </c>
      <c r="E338" s="269" t="s">
        <v>19</v>
      </c>
      <c r="F338" s="270" t="s">
        <v>246</v>
      </c>
      <c r="G338" s="268"/>
      <c r="H338" s="271">
        <v>12.6</v>
      </c>
      <c r="I338" s="272"/>
      <c r="J338" s="268"/>
      <c r="K338" s="268"/>
      <c r="L338" s="273"/>
      <c r="M338" s="274"/>
      <c r="N338" s="275"/>
      <c r="O338" s="275"/>
      <c r="P338" s="275"/>
      <c r="Q338" s="275"/>
      <c r="R338" s="275"/>
      <c r="S338" s="275"/>
      <c r="T338" s="27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77" t="s">
        <v>225</v>
      </c>
      <c r="AU338" s="277" t="s">
        <v>81</v>
      </c>
      <c r="AV338" s="16" t="s">
        <v>221</v>
      </c>
      <c r="AW338" s="16" t="s">
        <v>33</v>
      </c>
      <c r="AX338" s="16" t="s">
        <v>79</v>
      </c>
      <c r="AY338" s="277" t="s">
        <v>214</v>
      </c>
    </row>
    <row r="339" s="2" customFormat="1" ht="24.15" customHeight="1">
      <c r="A339" s="41"/>
      <c r="B339" s="42"/>
      <c r="C339" s="216" t="s">
        <v>687</v>
      </c>
      <c r="D339" s="216" t="s">
        <v>216</v>
      </c>
      <c r="E339" s="217" t="s">
        <v>5462</v>
      </c>
      <c r="F339" s="218" t="s">
        <v>5463</v>
      </c>
      <c r="G339" s="219" t="s">
        <v>327</v>
      </c>
      <c r="H339" s="220">
        <v>1</v>
      </c>
      <c r="I339" s="221"/>
      <c r="J339" s="222">
        <f>ROUND(I339*H339,2)</f>
        <v>0</v>
      </c>
      <c r="K339" s="218" t="s">
        <v>220</v>
      </c>
      <c r="L339" s="47"/>
      <c r="M339" s="223" t="s">
        <v>19</v>
      </c>
      <c r="N339" s="224" t="s">
        <v>43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2.3999999999999999</v>
      </c>
      <c r="T339" s="226">
        <f>S339*H339</f>
        <v>2.3999999999999999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221</v>
      </c>
      <c r="AT339" s="227" t="s">
        <v>216</v>
      </c>
      <c r="AU339" s="227" t="s">
        <v>81</v>
      </c>
      <c r="AY339" s="20" t="s">
        <v>214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79</v>
      </c>
      <c r="BK339" s="228">
        <f>ROUND(I339*H339,2)</f>
        <v>0</v>
      </c>
      <c r="BL339" s="20" t="s">
        <v>221</v>
      </c>
      <c r="BM339" s="227" t="s">
        <v>5464</v>
      </c>
    </row>
    <row r="340" s="2" customFormat="1">
      <c r="A340" s="41"/>
      <c r="B340" s="42"/>
      <c r="C340" s="43"/>
      <c r="D340" s="229" t="s">
        <v>223</v>
      </c>
      <c r="E340" s="43"/>
      <c r="F340" s="230" t="s">
        <v>5465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223</v>
      </c>
      <c r="AU340" s="20" t="s">
        <v>81</v>
      </c>
    </row>
    <row r="341" s="2" customFormat="1">
      <c r="A341" s="41"/>
      <c r="B341" s="42"/>
      <c r="C341" s="43"/>
      <c r="D341" s="236" t="s">
        <v>1348</v>
      </c>
      <c r="E341" s="43"/>
      <c r="F341" s="289" t="s">
        <v>5466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1348</v>
      </c>
      <c r="AU341" s="20" t="s">
        <v>81</v>
      </c>
    </row>
    <row r="342" s="12" customFormat="1" ht="22.8" customHeight="1">
      <c r="A342" s="12"/>
      <c r="B342" s="200"/>
      <c r="C342" s="201"/>
      <c r="D342" s="202" t="s">
        <v>71</v>
      </c>
      <c r="E342" s="214" t="s">
        <v>1622</v>
      </c>
      <c r="F342" s="214" t="s">
        <v>1623</v>
      </c>
      <c r="G342" s="201"/>
      <c r="H342" s="201"/>
      <c r="I342" s="204"/>
      <c r="J342" s="215">
        <f>BK342</f>
        <v>0</v>
      </c>
      <c r="K342" s="201"/>
      <c r="L342" s="206"/>
      <c r="M342" s="207"/>
      <c r="N342" s="208"/>
      <c r="O342" s="208"/>
      <c r="P342" s="209">
        <f>SUM(P343:P347)</f>
        <v>0</v>
      </c>
      <c r="Q342" s="208"/>
      <c r="R342" s="209">
        <f>SUM(R343:R347)</f>
        <v>0</v>
      </c>
      <c r="S342" s="208"/>
      <c r="T342" s="210">
        <f>SUM(T343:T347)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1" t="s">
        <v>79</v>
      </c>
      <c r="AT342" s="212" t="s">
        <v>71</v>
      </c>
      <c r="AU342" s="212" t="s">
        <v>79</v>
      </c>
      <c r="AY342" s="211" t="s">
        <v>214</v>
      </c>
      <c r="BK342" s="213">
        <f>SUM(BK343:BK347)</f>
        <v>0</v>
      </c>
    </row>
    <row r="343" s="2" customFormat="1" ht="21.75" customHeight="1">
      <c r="A343" s="41"/>
      <c r="B343" s="42"/>
      <c r="C343" s="216" t="s">
        <v>691</v>
      </c>
      <c r="D343" s="216" t="s">
        <v>216</v>
      </c>
      <c r="E343" s="217" t="s">
        <v>1624</v>
      </c>
      <c r="F343" s="218" t="s">
        <v>1625</v>
      </c>
      <c r="G343" s="219" t="s">
        <v>282</v>
      </c>
      <c r="H343" s="220">
        <v>39.076999999999998</v>
      </c>
      <c r="I343" s="221"/>
      <c r="J343" s="222">
        <f>ROUND(I343*H343,2)</f>
        <v>0</v>
      </c>
      <c r="K343" s="218" t="s">
        <v>220</v>
      </c>
      <c r="L343" s="47"/>
      <c r="M343" s="223" t="s">
        <v>19</v>
      </c>
      <c r="N343" s="224" t="s">
        <v>43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221</v>
      </c>
      <c r="AT343" s="227" t="s">
        <v>216</v>
      </c>
      <c r="AU343" s="227" t="s">
        <v>81</v>
      </c>
      <c r="AY343" s="20" t="s">
        <v>214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79</v>
      </c>
      <c r="BK343" s="228">
        <f>ROUND(I343*H343,2)</f>
        <v>0</v>
      </c>
      <c r="BL343" s="20" t="s">
        <v>221</v>
      </c>
      <c r="BM343" s="227" t="s">
        <v>5467</v>
      </c>
    </row>
    <row r="344" s="2" customFormat="1">
      <c r="A344" s="41"/>
      <c r="B344" s="42"/>
      <c r="C344" s="43"/>
      <c r="D344" s="229" t="s">
        <v>223</v>
      </c>
      <c r="E344" s="43"/>
      <c r="F344" s="230" t="s">
        <v>1627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223</v>
      </c>
      <c r="AU344" s="20" t="s">
        <v>81</v>
      </c>
    </row>
    <row r="345" s="2" customFormat="1" ht="16.5" customHeight="1">
      <c r="A345" s="41"/>
      <c r="B345" s="42"/>
      <c r="C345" s="216" t="s">
        <v>695</v>
      </c>
      <c r="D345" s="216" t="s">
        <v>216</v>
      </c>
      <c r="E345" s="217" t="s">
        <v>1629</v>
      </c>
      <c r="F345" s="218" t="s">
        <v>1630</v>
      </c>
      <c r="G345" s="219" t="s">
        <v>282</v>
      </c>
      <c r="H345" s="220">
        <v>351.69299999999998</v>
      </c>
      <c r="I345" s="221"/>
      <c r="J345" s="222">
        <f>ROUND(I345*H345,2)</f>
        <v>0</v>
      </c>
      <c r="K345" s="218" t="s">
        <v>220</v>
      </c>
      <c r="L345" s="47"/>
      <c r="M345" s="223" t="s">
        <v>19</v>
      </c>
      <c r="N345" s="224" t="s">
        <v>43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221</v>
      </c>
      <c r="AT345" s="227" t="s">
        <v>216</v>
      </c>
      <c r="AU345" s="227" t="s">
        <v>81</v>
      </c>
      <c r="AY345" s="20" t="s">
        <v>214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79</v>
      </c>
      <c r="BK345" s="228">
        <f>ROUND(I345*H345,2)</f>
        <v>0</v>
      </c>
      <c r="BL345" s="20" t="s">
        <v>221</v>
      </c>
      <c r="BM345" s="227" t="s">
        <v>5468</v>
      </c>
    </row>
    <row r="346" s="2" customFormat="1">
      <c r="A346" s="41"/>
      <c r="B346" s="42"/>
      <c r="C346" s="43"/>
      <c r="D346" s="229" t="s">
        <v>223</v>
      </c>
      <c r="E346" s="43"/>
      <c r="F346" s="230" t="s">
        <v>1632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223</v>
      </c>
      <c r="AU346" s="20" t="s">
        <v>81</v>
      </c>
    </row>
    <row r="347" s="13" customFormat="1">
      <c r="A347" s="13"/>
      <c r="B347" s="234"/>
      <c r="C347" s="235"/>
      <c r="D347" s="236" t="s">
        <v>225</v>
      </c>
      <c r="E347" s="235"/>
      <c r="F347" s="238" t="s">
        <v>5469</v>
      </c>
      <c r="G347" s="235"/>
      <c r="H347" s="239">
        <v>351.69299999999998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225</v>
      </c>
      <c r="AU347" s="245" t="s">
        <v>81</v>
      </c>
      <c r="AV347" s="13" t="s">
        <v>81</v>
      </c>
      <c r="AW347" s="13" t="s">
        <v>4</v>
      </c>
      <c r="AX347" s="13" t="s">
        <v>79</v>
      </c>
      <c r="AY347" s="245" t="s">
        <v>214</v>
      </c>
    </row>
    <row r="348" s="12" customFormat="1" ht="22.8" customHeight="1">
      <c r="A348" s="12"/>
      <c r="B348" s="200"/>
      <c r="C348" s="201"/>
      <c r="D348" s="202" t="s">
        <v>71</v>
      </c>
      <c r="E348" s="214" t="s">
        <v>515</v>
      </c>
      <c r="F348" s="214" t="s">
        <v>516</v>
      </c>
      <c r="G348" s="201"/>
      <c r="H348" s="201"/>
      <c r="I348" s="204"/>
      <c r="J348" s="215">
        <f>BK348</f>
        <v>0</v>
      </c>
      <c r="K348" s="201"/>
      <c r="L348" s="206"/>
      <c r="M348" s="207"/>
      <c r="N348" s="208"/>
      <c r="O348" s="208"/>
      <c r="P348" s="209">
        <f>SUM(P349:P353)</f>
        <v>0</v>
      </c>
      <c r="Q348" s="208"/>
      <c r="R348" s="209">
        <f>SUM(R349:R353)</f>
        <v>0</v>
      </c>
      <c r="S348" s="208"/>
      <c r="T348" s="210">
        <f>SUM(T349:T353)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1" t="s">
        <v>79</v>
      </c>
      <c r="AT348" s="212" t="s">
        <v>71</v>
      </c>
      <c r="AU348" s="212" t="s">
        <v>79</v>
      </c>
      <c r="AY348" s="211" t="s">
        <v>214</v>
      </c>
      <c r="BK348" s="213">
        <f>SUM(BK349:BK353)</f>
        <v>0</v>
      </c>
    </row>
    <row r="349" s="2" customFormat="1" ht="24.15" customHeight="1">
      <c r="A349" s="41"/>
      <c r="B349" s="42"/>
      <c r="C349" s="216" t="s">
        <v>699</v>
      </c>
      <c r="D349" s="216" t="s">
        <v>216</v>
      </c>
      <c r="E349" s="217" t="s">
        <v>5470</v>
      </c>
      <c r="F349" s="218" t="s">
        <v>5471</v>
      </c>
      <c r="G349" s="219" t="s">
        <v>282</v>
      </c>
      <c r="H349" s="220">
        <v>141.523</v>
      </c>
      <c r="I349" s="221"/>
      <c r="J349" s="222">
        <f>ROUND(I349*H349,2)</f>
        <v>0</v>
      </c>
      <c r="K349" s="218" t="s">
        <v>220</v>
      </c>
      <c r="L349" s="47"/>
      <c r="M349" s="223" t="s">
        <v>19</v>
      </c>
      <c r="N349" s="224" t="s">
        <v>43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221</v>
      </c>
      <c r="AT349" s="227" t="s">
        <v>216</v>
      </c>
      <c r="AU349" s="227" t="s">
        <v>81</v>
      </c>
      <c r="AY349" s="20" t="s">
        <v>214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79</v>
      </c>
      <c r="BK349" s="228">
        <f>ROUND(I349*H349,2)</f>
        <v>0</v>
      </c>
      <c r="BL349" s="20" t="s">
        <v>221</v>
      </c>
      <c r="BM349" s="227" t="s">
        <v>5472</v>
      </c>
    </row>
    <row r="350" s="2" customFormat="1">
      <c r="A350" s="41"/>
      <c r="B350" s="42"/>
      <c r="C350" s="43"/>
      <c r="D350" s="229" t="s">
        <v>223</v>
      </c>
      <c r="E350" s="43"/>
      <c r="F350" s="230" t="s">
        <v>5473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223</v>
      </c>
      <c r="AU350" s="20" t="s">
        <v>81</v>
      </c>
    </row>
    <row r="351" s="2" customFormat="1" ht="33" customHeight="1">
      <c r="A351" s="41"/>
      <c r="B351" s="42"/>
      <c r="C351" s="216" t="s">
        <v>705</v>
      </c>
      <c r="D351" s="216" t="s">
        <v>216</v>
      </c>
      <c r="E351" s="217" t="s">
        <v>5474</v>
      </c>
      <c r="F351" s="218" t="s">
        <v>5475</v>
      </c>
      <c r="G351" s="219" t="s">
        <v>282</v>
      </c>
      <c r="H351" s="220">
        <v>283.04599999999999</v>
      </c>
      <c r="I351" s="221"/>
      <c r="J351" s="222">
        <f>ROUND(I351*H351,2)</f>
        <v>0</v>
      </c>
      <c r="K351" s="218" t="s">
        <v>220</v>
      </c>
      <c r="L351" s="47"/>
      <c r="M351" s="223" t="s">
        <v>19</v>
      </c>
      <c r="N351" s="224" t="s">
        <v>43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221</v>
      </c>
      <c r="AT351" s="227" t="s">
        <v>216</v>
      </c>
      <c r="AU351" s="227" t="s">
        <v>81</v>
      </c>
      <c r="AY351" s="20" t="s">
        <v>214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79</v>
      </c>
      <c r="BK351" s="228">
        <f>ROUND(I351*H351,2)</f>
        <v>0</v>
      </c>
      <c r="BL351" s="20" t="s">
        <v>221</v>
      </c>
      <c r="BM351" s="227" t="s">
        <v>5476</v>
      </c>
    </row>
    <row r="352" s="2" customFormat="1">
      <c r="A352" s="41"/>
      <c r="B352" s="42"/>
      <c r="C352" s="43"/>
      <c r="D352" s="229" t="s">
        <v>223</v>
      </c>
      <c r="E352" s="43"/>
      <c r="F352" s="230" t="s">
        <v>5477</v>
      </c>
      <c r="G352" s="43"/>
      <c r="H352" s="43"/>
      <c r="I352" s="231"/>
      <c r="J352" s="43"/>
      <c r="K352" s="43"/>
      <c r="L352" s="47"/>
      <c r="M352" s="232"/>
      <c r="N352" s="233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223</v>
      </c>
      <c r="AU352" s="20" t="s">
        <v>81</v>
      </c>
    </row>
    <row r="353" s="13" customFormat="1">
      <c r="A353" s="13"/>
      <c r="B353" s="234"/>
      <c r="C353" s="235"/>
      <c r="D353" s="236" t="s">
        <v>225</v>
      </c>
      <c r="E353" s="235"/>
      <c r="F353" s="238" t="s">
        <v>5478</v>
      </c>
      <c r="G353" s="235"/>
      <c r="H353" s="239">
        <v>283.04599999999999</v>
      </c>
      <c r="I353" s="240"/>
      <c r="J353" s="235"/>
      <c r="K353" s="235"/>
      <c r="L353" s="241"/>
      <c r="M353" s="290"/>
      <c r="N353" s="291"/>
      <c r="O353" s="291"/>
      <c r="P353" s="291"/>
      <c r="Q353" s="291"/>
      <c r="R353" s="291"/>
      <c r="S353" s="291"/>
      <c r="T353" s="29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225</v>
      </c>
      <c r="AU353" s="245" t="s">
        <v>81</v>
      </c>
      <c r="AV353" s="13" t="s">
        <v>81</v>
      </c>
      <c r="AW353" s="13" t="s">
        <v>4</v>
      </c>
      <c r="AX353" s="13" t="s">
        <v>79</v>
      </c>
      <c r="AY353" s="245" t="s">
        <v>214</v>
      </c>
    </row>
    <row r="354" s="2" customFormat="1" ht="6.96" customHeight="1">
      <c r="A354" s="41"/>
      <c r="B354" s="62"/>
      <c r="C354" s="63"/>
      <c r="D354" s="63"/>
      <c r="E354" s="63"/>
      <c r="F354" s="63"/>
      <c r="G354" s="63"/>
      <c r="H354" s="63"/>
      <c r="I354" s="63"/>
      <c r="J354" s="63"/>
      <c r="K354" s="63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D7N/HrbQihsuWFwcDY5Xqtja5vMRHtzQk4oSGAN0AR8IvfJwgY/nWUqLdwoP+ldZrqtmzBE8GghzMRJOBPGoZg==" hashValue="/JsYsbBlmLsqcpoFoyYcPy6yeZBd1Y2tSXIR8GpU8xOZw6Q0r2DPoH8z83B3RfrMQMWqUJyUkm6vtUSaeA2skA==" algorithmName="SHA-512" password="CEE1"/>
  <autoFilter ref="C87:K35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1/113107422"/>
    <hyperlink ref="F96" r:id="rId2" display="https://podminky.urs.cz/item/CS_URS_2023_01/113107431"/>
    <hyperlink ref="F100" r:id="rId3" display="https://podminky.urs.cz/item/CS_URS_2023_01/119001405"/>
    <hyperlink ref="F104" r:id="rId4" display="https://podminky.urs.cz/item/CS_URS_2023_01/119001422"/>
    <hyperlink ref="F108" r:id="rId5" display="https://podminky.urs.cz/item/CS_URS_2023_01/121112003"/>
    <hyperlink ref="F113" r:id="rId6" display="https://podminky.urs.cz/item/CS_URS_2023_01/129001101"/>
    <hyperlink ref="F118" r:id="rId7" display="https://podminky.urs.cz/item/CS_URS_2023_01/131313131"/>
    <hyperlink ref="F122" r:id="rId8" display="https://podminky.urs.cz/item/CS_URS_2023_01/132351031"/>
    <hyperlink ref="F127" r:id="rId9" display="https://podminky.urs.cz/item/CS_URS_2023_01/139001101"/>
    <hyperlink ref="F131" r:id="rId10" display="https://podminky.urs.cz/item/CS_URS_2023_01/151201101"/>
    <hyperlink ref="F136" r:id="rId11" display="https://podminky.urs.cz/item/CS_URS_2023_01/151201111"/>
    <hyperlink ref="F141" r:id="rId12" display="https://podminky.urs.cz/item/CS_URS_2023_01/162706111"/>
    <hyperlink ref="F145" r:id="rId13" display="https://podminky.urs.cz/item/CS_URS_2023_01/167103101"/>
    <hyperlink ref="F149" r:id="rId14" display="https://podminky.urs.cz/item/CS_URS_2023_01/171201221"/>
    <hyperlink ref="F153" r:id="rId15" display="https://podminky.urs.cz/item/CS_URS_2023_01/171251201"/>
    <hyperlink ref="F157" r:id="rId16" display="https://podminky.urs.cz/item/CS_URS_2023_01/174151101"/>
    <hyperlink ref="F165" r:id="rId17" display="https://podminky.urs.cz/item/CS_URS_2023_01/175151101"/>
    <hyperlink ref="F174" r:id="rId18" display="https://podminky.urs.cz/item/CS_URS_2023_01/181311103"/>
    <hyperlink ref="F179" r:id="rId19" display="https://podminky.urs.cz/item/CS_URS_2023_01/181411121"/>
    <hyperlink ref="F186" r:id="rId20" display="https://podminky.urs.cz/item/CS_URS_2023_01/181951114"/>
    <hyperlink ref="F195" r:id="rId21" display="https://podminky.urs.cz/item/CS_URS_2023_01/359901111"/>
    <hyperlink ref="F199" r:id="rId22" display="https://podminky.urs.cz/item/CS_URS_2023_01/359901212"/>
    <hyperlink ref="F204" r:id="rId23" display="https://podminky.urs.cz/item/CS_URS_2023_01/451573111"/>
    <hyperlink ref="F212" r:id="rId24" display="https://podminky.urs.cz/item/CS_URS_2023_01/566901144"/>
    <hyperlink ref="F217" r:id="rId25" display="https://podminky.urs.cz/item/CS_URS_2023_01/837355121"/>
    <hyperlink ref="F220" r:id="rId26" display="https://podminky.urs.cz/item/CS_URS_2023_01/871265211"/>
    <hyperlink ref="F225" r:id="rId27" display="https://podminky.urs.cz/item/CS_URS_2023_01/871275211"/>
    <hyperlink ref="F232" r:id="rId28" display="https://podminky.urs.cz/item/CS_URS_2023_01/871315211"/>
    <hyperlink ref="F237" r:id="rId29" display="https://podminky.urs.cz/item/CS_URS_2023_01/871355221"/>
    <hyperlink ref="F242" r:id="rId30" display="https://podminky.urs.cz/item/CS_URS_2023_01/877275211"/>
    <hyperlink ref="F251" r:id="rId31" display="https://podminky.urs.cz/item/CS_URS_2023_01/877315211"/>
    <hyperlink ref="F256" r:id="rId32" display="https://podminky.urs.cz/item/CS_URS_2023_01/877315221"/>
    <hyperlink ref="F261" r:id="rId33" display="https://podminky.urs.cz/item/CS_URS_2023_01/877355211"/>
    <hyperlink ref="F266" r:id="rId34" display="https://podminky.urs.cz/item/CS_URS_2023_01/890211811"/>
    <hyperlink ref="F270" r:id="rId35" display="https://podminky.urs.cz/item/CS_URS_2023_01/892351111"/>
    <hyperlink ref="F276" r:id="rId36" display="https://podminky.urs.cz/item/CS_URS_2023_01/892372111"/>
    <hyperlink ref="F282" r:id="rId37" display="https://podminky.urs.cz/item/CS_URS_2023_01/894812201"/>
    <hyperlink ref="F286" r:id="rId38" display="https://podminky.urs.cz/item/CS_URS_2023_01/894812235"/>
    <hyperlink ref="F290" r:id="rId39" display="https://podminky.urs.cz/item/CS_URS_2023_01/894812241"/>
    <hyperlink ref="F294" r:id="rId40" display="https://podminky.urs.cz/item/CS_URS_2023_01/894812249"/>
    <hyperlink ref="F298" r:id="rId41" display="https://podminky.urs.cz/item/CS_URS_2023_01/894812251"/>
    <hyperlink ref="F302" r:id="rId42" display="https://podminky.urs.cz/item/CS_URS_2023_01/895941302"/>
    <hyperlink ref="F310" r:id="rId43" display="https://podminky.urs.cz/item/CS_URS_2023_01/899103112"/>
    <hyperlink ref="F315" r:id="rId44" display="https://podminky.urs.cz/item/CS_URS_2023_01/899203112"/>
    <hyperlink ref="F320" r:id="rId45" display="https://podminky.urs.cz/item/CS_URS_2023_01/899304811"/>
    <hyperlink ref="F324" r:id="rId46" display="https://podminky.urs.cz/item/CS_URS_2023_01/899331111"/>
    <hyperlink ref="F329" r:id="rId47" display="https://podminky.urs.cz/item/CS_URS_2023_01/935113111"/>
    <hyperlink ref="F334" r:id="rId48" display="https://podminky.urs.cz/item/CS_URS_2023_01/952905121"/>
    <hyperlink ref="F336" r:id="rId49" display="https://podminky.urs.cz/item/CS_URS_2023_01/961031511"/>
    <hyperlink ref="F340" r:id="rId50" display="https://podminky.urs.cz/item/CS_URS_2023_01/972054411"/>
    <hyperlink ref="F344" r:id="rId51" display="https://podminky.urs.cz/item/CS_URS_2023_01/997006512"/>
    <hyperlink ref="F346" r:id="rId52" display="https://podminky.urs.cz/item/CS_URS_2023_01/997006519"/>
    <hyperlink ref="F350" r:id="rId53" display="https://podminky.urs.cz/item/CS_URS_2023_01/998276101"/>
    <hyperlink ref="F352" r:id="rId54" display="https://podminky.urs.cz/item/CS_URS_2023_01/998276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81</v>
      </c>
    </row>
    <row r="4" s="1" customFormat="1" ht="24.96" customHeight="1">
      <c r="B4" s="23"/>
      <c r="D4" s="144" t="s">
        <v>157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SUPŠ Jihlava - Helenín - rekonstrukce DM (NEUZNATELNÉ NÁKLADY)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158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5479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21. 2. 2023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34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5480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ROUND((SUM(BE80:BE98)),  2)</f>
        <v>0</v>
      </c>
      <c r="G33" s="41"/>
      <c r="H33" s="41"/>
      <c r="I33" s="161">
        <v>0.20999999999999999</v>
      </c>
      <c r="J33" s="160">
        <f>ROUND(((SUM(BE80:BE98))*I33),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ROUND((SUM(BF80:BF98)),  2)</f>
        <v>0</v>
      </c>
      <c r="G34" s="41"/>
      <c r="H34" s="41"/>
      <c r="I34" s="161">
        <v>0.14999999999999999</v>
      </c>
      <c r="J34" s="160">
        <f>ROUND(((SUM(BF80:BF98))*I34),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ROUND((SUM(BG80:BG98)),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ROUND((SUM(BH80:BH98)),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ROUND((SUM(BI80:BI98)),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SUPŠ Jihlava - Helenín - rekonstrukce DM (NEUZNATELNÉ NÁKLADY)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158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Jihlava - Helenín</v>
      </c>
      <c r="G52" s="43"/>
      <c r="H52" s="43"/>
      <c r="I52" s="35" t="s">
        <v>23</v>
      </c>
      <c r="J52" s="75" t="str">
        <f>IF(J12="","",J12)</f>
        <v>21. 2. 2023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Kraj Vysočina, Žižkova 57/1882, 58733 Jihlava</v>
      </c>
      <c r="G54" s="43"/>
      <c r="H54" s="43"/>
      <c r="I54" s="35" t="s">
        <v>31</v>
      </c>
      <c r="J54" s="39" t="str">
        <f>E21</f>
        <v>Obchodní projekt Jihlava, spol.s 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František Neuwirth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163</v>
      </c>
      <c r="D57" s="175"/>
      <c r="E57" s="175"/>
      <c r="F57" s="175"/>
      <c r="G57" s="175"/>
      <c r="H57" s="175"/>
      <c r="I57" s="175"/>
      <c r="J57" s="176" t="s">
        <v>164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165</v>
      </c>
    </row>
    <row r="60" s="9" customFormat="1" ht="24.96" customHeight="1">
      <c r="A60" s="9"/>
      <c r="B60" s="178"/>
      <c r="C60" s="179"/>
      <c r="D60" s="180" t="s">
        <v>5481</v>
      </c>
      <c r="E60" s="181"/>
      <c r="F60" s="181"/>
      <c r="G60" s="181"/>
      <c r="H60" s="181"/>
      <c r="I60" s="181"/>
      <c r="J60" s="182">
        <f>J81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199</v>
      </c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73" t="str">
        <f>E7</f>
        <v>SUPŠ Jihlava - Helenín - rekonstrukce DM (NEUZNATELNÉ NÁKLADY)</v>
      </c>
      <c r="F70" s="35"/>
      <c r="G70" s="35"/>
      <c r="H70" s="35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158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VON - Vedlejší a ostatní náklady</v>
      </c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>Jihlava - Helenín</v>
      </c>
      <c r="G74" s="43"/>
      <c r="H74" s="43"/>
      <c r="I74" s="35" t="s">
        <v>23</v>
      </c>
      <c r="J74" s="75" t="str">
        <f>IF(J12="","",J12)</f>
        <v>21. 2. 2023</v>
      </c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5.65" customHeight="1">
      <c r="A76" s="41"/>
      <c r="B76" s="42"/>
      <c r="C76" s="35" t="s">
        <v>25</v>
      </c>
      <c r="D76" s="43"/>
      <c r="E76" s="43"/>
      <c r="F76" s="30" t="str">
        <f>E15</f>
        <v>Kraj Vysočina, Žižkova 57/1882, 58733 Jihlava</v>
      </c>
      <c r="G76" s="43"/>
      <c r="H76" s="43"/>
      <c r="I76" s="35" t="s">
        <v>31</v>
      </c>
      <c r="J76" s="39" t="str">
        <f>E21</f>
        <v>Obchodní projekt Jihlava, spol.s r.o.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34</v>
      </c>
      <c r="J77" s="39" t="str">
        <f>E24</f>
        <v>František Neuwirth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9"/>
      <c r="B79" s="190"/>
      <c r="C79" s="191" t="s">
        <v>200</v>
      </c>
      <c r="D79" s="192" t="s">
        <v>57</v>
      </c>
      <c r="E79" s="192" t="s">
        <v>53</v>
      </c>
      <c r="F79" s="192" t="s">
        <v>54</v>
      </c>
      <c r="G79" s="192" t="s">
        <v>201</v>
      </c>
      <c r="H79" s="192" t="s">
        <v>202</v>
      </c>
      <c r="I79" s="192" t="s">
        <v>203</v>
      </c>
      <c r="J79" s="192" t="s">
        <v>164</v>
      </c>
      <c r="K79" s="193" t="s">
        <v>204</v>
      </c>
      <c r="L79" s="194"/>
      <c r="M79" s="95" t="s">
        <v>19</v>
      </c>
      <c r="N79" s="96" t="s">
        <v>42</v>
      </c>
      <c r="O79" s="96" t="s">
        <v>205</v>
      </c>
      <c r="P79" s="96" t="s">
        <v>206</v>
      </c>
      <c r="Q79" s="96" t="s">
        <v>207</v>
      </c>
      <c r="R79" s="96" t="s">
        <v>208</v>
      </c>
      <c r="S79" s="96" t="s">
        <v>209</v>
      </c>
      <c r="T79" s="97" t="s">
        <v>210</v>
      </c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</row>
    <row r="80" s="2" customFormat="1" ht="22.8" customHeight="1">
      <c r="A80" s="41"/>
      <c r="B80" s="42"/>
      <c r="C80" s="102" t="s">
        <v>211</v>
      </c>
      <c r="D80" s="43"/>
      <c r="E80" s="43"/>
      <c r="F80" s="43"/>
      <c r="G80" s="43"/>
      <c r="H80" s="43"/>
      <c r="I80" s="43"/>
      <c r="J80" s="195">
        <f>BK80</f>
        <v>0</v>
      </c>
      <c r="K80" s="43"/>
      <c r="L80" s="47"/>
      <c r="M80" s="98"/>
      <c r="N80" s="196"/>
      <c r="O80" s="99"/>
      <c r="P80" s="197">
        <f>P81</f>
        <v>0</v>
      </c>
      <c r="Q80" s="99"/>
      <c r="R80" s="197">
        <f>R81</f>
        <v>0</v>
      </c>
      <c r="S80" s="99"/>
      <c r="T80" s="198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71</v>
      </c>
      <c r="AU80" s="20" t="s">
        <v>165</v>
      </c>
      <c r="BK80" s="199">
        <f>BK81</f>
        <v>0</v>
      </c>
    </row>
    <row r="81" s="12" customFormat="1" ht="25.92" customHeight="1">
      <c r="A81" s="12"/>
      <c r="B81" s="200"/>
      <c r="C81" s="201"/>
      <c r="D81" s="202" t="s">
        <v>71</v>
      </c>
      <c r="E81" s="203" t="s">
        <v>5482</v>
      </c>
      <c r="F81" s="203" t="s">
        <v>5483</v>
      </c>
      <c r="G81" s="201"/>
      <c r="H81" s="201"/>
      <c r="I81" s="204"/>
      <c r="J81" s="205">
        <f>BK81</f>
        <v>0</v>
      </c>
      <c r="K81" s="201"/>
      <c r="L81" s="206"/>
      <c r="M81" s="207"/>
      <c r="N81" s="208"/>
      <c r="O81" s="208"/>
      <c r="P81" s="209">
        <f>SUM(P82:P98)</f>
        <v>0</v>
      </c>
      <c r="Q81" s="208"/>
      <c r="R81" s="209">
        <f>SUM(R82:R98)</f>
        <v>0</v>
      </c>
      <c r="S81" s="208"/>
      <c r="T81" s="210">
        <f>SUM(T82:T98)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1" t="s">
        <v>79</v>
      </c>
      <c r="AT81" s="212" t="s">
        <v>71</v>
      </c>
      <c r="AU81" s="212" t="s">
        <v>72</v>
      </c>
      <c r="AY81" s="211" t="s">
        <v>214</v>
      </c>
      <c r="BK81" s="213">
        <f>SUM(BK82:BK98)</f>
        <v>0</v>
      </c>
    </row>
    <row r="82" s="2" customFormat="1" ht="114.9" customHeight="1">
      <c r="A82" s="41"/>
      <c r="B82" s="42"/>
      <c r="C82" s="216" t="s">
        <v>79</v>
      </c>
      <c r="D82" s="216" t="s">
        <v>216</v>
      </c>
      <c r="E82" s="217" t="s">
        <v>5484</v>
      </c>
      <c r="F82" s="218" t="s">
        <v>5485</v>
      </c>
      <c r="G82" s="219" t="s">
        <v>702</v>
      </c>
      <c r="H82" s="220">
        <v>1</v>
      </c>
      <c r="I82" s="221"/>
      <c r="J82" s="222">
        <f>ROUND(I82*H82,2)</f>
        <v>0</v>
      </c>
      <c r="K82" s="218" t="s">
        <v>19</v>
      </c>
      <c r="L82" s="47"/>
      <c r="M82" s="223" t="s">
        <v>19</v>
      </c>
      <c r="N82" s="224" t="s">
        <v>43</v>
      </c>
      <c r="O82" s="87"/>
      <c r="P82" s="225">
        <f>O82*H82</f>
        <v>0</v>
      </c>
      <c r="Q82" s="225">
        <v>0</v>
      </c>
      <c r="R82" s="225">
        <f>Q82*H82</f>
        <v>0</v>
      </c>
      <c r="S82" s="225">
        <v>0</v>
      </c>
      <c r="T82" s="226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27" t="s">
        <v>4889</v>
      </c>
      <c r="AT82" s="227" t="s">
        <v>216</v>
      </c>
      <c r="AU82" s="227" t="s">
        <v>79</v>
      </c>
      <c r="AY82" s="20" t="s">
        <v>214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20" t="s">
        <v>79</v>
      </c>
      <c r="BK82" s="228">
        <f>ROUND(I82*H82,2)</f>
        <v>0</v>
      </c>
      <c r="BL82" s="20" t="s">
        <v>4889</v>
      </c>
      <c r="BM82" s="227" t="s">
        <v>5486</v>
      </c>
    </row>
    <row r="83" s="2" customFormat="1" ht="49.05" customHeight="1">
      <c r="A83" s="41"/>
      <c r="B83" s="42"/>
      <c r="C83" s="216" t="s">
        <v>81</v>
      </c>
      <c r="D83" s="216" t="s">
        <v>216</v>
      </c>
      <c r="E83" s="217" t="s">
        <v>5487</v>
      </c>
      <c r="F83" s="218" t="s">
        <v>5488</v>
      </c>
      <c r="G83" s="219" t="s">
        <v>702</v>
      </c>
      <c r="H83" s="220">
        <v>1</v>
      </c>
      <c r="I83" s="221"/>
      <c r="J83" s="222">
        <f>ROUND(I83*H83,2)</f>
        <v>0</v>
      </c>
      <c r="K83" s="218" t="s">
        <v>19</v>
      </c>
      <c r="L83" s="47"/>
      <c r="M83" s="223" t="s">
        <v>19</v>
      </c>
      <c r="N83" s="224" t="s">
        <v>43</v>
      </c>
      <c r="O83" s="87"/>
      <c r="P83" s="225">
        <f>O83*H83</f>
        <v>0</v>
      </c>
      <c r="Q83" s="225">
        <v>0</v>
      </c>
      <c r="R83" s="225">
        <f>Q83*H83</f>
        <v>0</v>
      </c>
      <c r="S83" s="225">
        <v>0</v>
      </c>
      <c r="T83" s="226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27" t="s">
        <v>4889</v>
      </c>
      <c r="AT83" s="227" t="s">
        <v>216</v>
      </c>
      <c r="AU83" s="227" t="s">
        <v>79</v>
      </c>
      <c r="AY83" s="20" t="s">
        <v>214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20" t="s">
        <v>79</v>
      </c>
      <c r="BK83" s="228">
        <f>ROUND(I83*H83,2)</f>
        <v>0</v>
      </c>
      <c r="BL83" s="20" t="s">
        <v>4889</v>
      </c>
      <c r="BM83" s="227" t="s">
        <v>5489</v>
      </c>
    </row>
    <row r="84" s="2" customFormat="1" ht="49.05" customHeight="1">
      <c r="A84" s="41"/>
      <c r="B84" s="42"/>
      <c r="C84" s="216" t="s">
        <v>104</v>
      </c>
      <c r="D84" s="216" t="s">
        <v>216</v>
      </c>
      <c r="E84" s="217" t="s">
        <v>5490</v>
      </c>
      <c r="F84" s="218" t="s">
        <v>5491</v>
      </c>
      <c r="G84" s="219" t="s">
        <v>702</v>
      </c>
      <c r="H84" s="220">
        <v>1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4889</v>
      </c>
      <c r="AT84" s="227" t="s">
        <v>216</v>
      </c>
      <c r="AU84" s="227" t="s">
        <v>79</v>
      </c>
      <c r="AY84" s="20" t="s">
        <v>214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79</v>
      </c>
      <c r="BK84" s="228">
        <f>ROUND(I84*H84,2)</f>
        <v>0</v>
      </c>
      <c r="BL84" s="20" t="s">
        <v>4889</v>
      </c>
      <c r="BM84" s="227" t="s">
        <v>5492</v>
      </c>
    </row>
    <row r="85" s="2" customFormat="1" ht="37.8" customHeight="1">
      <c r="A85" s="41"/>
      <c r="B85" s="42"/>
      <c r="C85" s="216" t="s">
        <v>221</v>
      </c>
      <c r="D85" s="216" t="s">
        <v>216</v>
      </c>
      <c r="E85" s="217" t="s">
        <v>5493</v>
      </c>
      <c r="F85" s="218" t="s">
        <v>5494</v>
      </c>
      <c r="G85" s="219" t="s">
        <v>702</v>
      </c>
      <c r="H85" s="220">
        <v>1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4889</v>
      </c>
      <c r="AT85" s="227" t="s">
        <v>216</v>
      </c>
      <c r="AU85" s="227" t="s">
        <v>79</v>
      </c>
      <c r="AY85" s="20" t="s">
        <v>214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79</v>
      </c>
      <c r="BK85" s="228">
        <f>ROUND(I85*H85,2)</f>
        <v>0</v>
      </c>
      <c r="BL85" s="20" t="s">
        <v>4889</v>
      </c>
      <c r="BM85" s="227" t="s">
        <v>5495</v>
      </c>
    </row>
    <row r="86" s="2" customFormat="1" ht="78" customHeight="1">
      <c r="A86" s="41"/>
      <c r="B86" s="42"/>
      <c r="C86" s="216" t="s">
        <v>247</v>
      </c>
      <c r="D86" s="216" t="s">
        <v>216</v>
      </c>
      <c r="E86" s="217" t="s">
        <v>5496</v>
      </c>
      <c r="F86" s="218" t="s">
        <v>5497</v>
      </c>
      <c r="G86" s="219" t="s">
        <v>702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4889</v>
      </c>
      <c r="AT86" s="227" t="s">
        <v>216</v>
      </c>
      <c r="AU86" s="227" t="s">
        <v>79</v>
      </c>
      <c r="AY86" s="20" t="s">
        <v>214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79</v>
      </c>
      <c r="BK86" s="228">
        <f>ROUND(I86*H86,2)</f>
        <v>0</v>
      </c>
      <c r="BL86" s="20" t="s">
        <v>4889</v>
      </c>
      <c r="BM86" s="227" t="s">
        <v>5498</v>
      </c>
    </row>
    <row r="87" s="2" customFormat="1" ht="37.8" customHeight="1">
      <c r="A87" s="41"/>
      <c r="B87" s="42"/>
      <c r="C87" s="216" t="s">
        <v>255</v>
      </c>
      <c r="D87" s="216" t="s">
        <v>216</v>
      </c>
      <c r="E87" s="217" t="s">
        <v>5499</v>
      </c>
      <c r="F87" s="218" t="s">
        <v>5500</v>
      </c>
      <c r="G87" s="219" t="s">
        <v>702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4889</v>
      </c>
      <c r="AT87" s="227" t="s">
        <v>216</v>
      </c>
      <c r="AU87" s="227" t="s">
        <v>79</v>
      </c>
      <c r="AY87" s="20" t="s">
        <v>214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79</v>
      </c>
      <c r="BK87" s="228">
        <f>ROUND(I87*H87,2)</f>
        <v>0</v>
      </c>
      <c r="BL87" s="20" t="s">
        <v>4889</v>
      </c>
      <c r="BM87" s="227" t="s">
        <v>5501</v>
      </c>
    </row>
    <row r="88" s="2" customFormat="1" ht="49.05" customHeight="1">
      <c r="A88" s="41"/>
      <c r="B88" s="42"/>
      <c r="C88" s="216" t="s">
        <v>261</v>
      </c>
      <c r="D88" s="216" t="s">
        <v>216</v>
      </c>
      <c r="E88" s="217" t="s">
        <v>5502</v>
      </c>
      <c r="F88" s="218" t="s">
        <v>5503</v>
      </c>
      <c r="G88" s="219" t="s">
        <v>702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4889</v>
      </c>
      <c r="AT88" s="227" t="s">
        <v>216</v>
      </c>
      <c r="AU88" s="227" t="s">
        <v>79</v>
      </c>
      <c r="AY88" s="20" t="s">
        <v>214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79</v>
      </c>
      <c r="BK88" s="228">
        <f>ROUND(I88*H88,2)</f>
        <v>0</v>
      </c>
      <c r="BL88" s="20" t="s">
        <v>4889</v>
      </c>
      <c r="BM88" s="227" t="s">
        <v>5504</v>
      </c>
    </row>
    <row r="89" s="2" customFormat="1" ht="24.15" customHeight="1">
      <c r="A89" s="41"/>
      <c r="B89" s="42"/>
      <c r="C89" s="216" t="s">
        <v>266</v>
      </c>
      <c r="D89" s="216" t="s">
        <v>216</v>
      </c>
      <c r="E89" s="217" t="s">
        <v>5505</v>
      </c>
      <c r="F89" s="218" t="s">
        <v>5506</v>
      </c>
      <c r="G89" s="219" t="s">
        <v>258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4889</v>
      </c>
      <c r="AT89" s="227" t="s">
        <v>216</v>
      </c>
      <c r="AU89" s="227" t="s">
        <v>79</v>
      </c>
      <c r="AY89" s="20" t="s">
        <v>214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79</v>
      </c>
      <c r="BK89" s="228">
        <f>ROUND(I89*H89,2)</f>
        <v>0</v>
      </c>
      <c r="BL89" s="20" t="s">
        <v>4889</v>
      </c>
      <c r="BM89" s="227" t="s">
        <v>5507</v>
      </c>
    </row>
    <row r="90" s="2" customFormat="1" ht="37.8" customHeight="1">
      <c r="A90" s="41"/>
      <c r="B90" s="42"/>
      <c r="C90" s="216" t="s">
        <v>271</v>
      </c>
      <c r="D90" s="216" t="s">
        <v>216</v>
      </c>
      <c r="E90" s="217" t="s">
        <v>5508</v>
      </c>
      <c r="F90" s="218" t="s">
        <v>5509</v>
      </c>
      <c r="G90" s="219" t="s">
        <v>498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4889</v>
      </c>
      <c r="AT90" s="227" t="s">
        <v>216</v>
      </c>
      <c r="AU90" s="227" t="s">
        <v>79</v>
      </c>
      <c r="AY90" s="20" t="s">
        <v>214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79</v>
      </c>
      <c r="BK90" s="228">
        <f>ROUND(I90*H90,2)</f>
        <v>0</v>
      </c>
      <c r="BL90" s="20" t="s">
        <v>4889</v>
      </c>
      <c r="BM90" s="227" t="s">
        <v>5510</v>
      </c>
    </row>
    <row r="91" s="2" customFormat="1" ht="44.25" customHeight="1">
      <c r="A91" s="41"/>
      <c r="B91" s="42"/>
      <c r="C91" s="216" t="s">
        <v>279</v>
      </c>
      <c r="D91" s="216" t="s">
        <v>216</v>
      </c>
      <c r="E91" s="217" t="s">
        <v>5511</v>
      </c>
      <c r="F91" s="218" t="s">
        <v>5512</v>
      </c>
      <c r="G91" s="219" t="s">
        <v>498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4889</v>
      </c>
      <c r="AT91" s="227" t="s">
        <v>216</v>
      </c>
      <c r="AU91" s="227" t="s">
        <v>79</v>
      </c>
      <c r="AY91" s="20" t="s">
        <v>214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79</v>
      </c>
      <c r="BK91" s="228">
        <f>ROUND(I91*H91,2)</f>
        <v>0</v>
      </c>
      <c r="BL91" s="20" t="s">
        <v>4889</v>
      </c>
      <c r="BM91" s="227" t="s">
        <v>5513</v>
      </c>
    </row>
    <row r="92" s="2" customFormat="1" ht="37.8" customHeight="1">
      <c r="A92" s="41"/>
      <c r="B92" s="42"/>
      <c r="C92" s="216" t="s">
        <v>299</v>
      </c>
      <c r="D92" s="216" t="s">
        <v>216</v>
      </c>
      <c r="E92" s="217" t="s">
        <v>5514</v>
      </c>
      <c r="F92" s="218" t="s">
        <v>5515</v>
      </c>
      <c r="G92" s="219" t="s">
        <v>498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4889</v>
      </c>
      <c r="AT92" s="227" t="s">
        <v>216</v>
      </c>
      <c r="AU92" s="227" t="s">
        <v>79</v>
      </c>
      <c r="AY92" s="20" t="s">
        <v>214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79</v>
      </c>
      <c r="BK92" s="228">
        <f>ROUND(I92*H92,2)</f>
        <v>0</v>
      </c>
      <c r="BL92" s="20" t="s">
        <v>4889</v>
      </c>
      <c r="BM92" s="227" t="s">
        <v>5516</v>
      </c>
    </row>
    <row r="93" s="2" customFormat="1" ht="37.8" customHeight="1">
      <c r="A93" s="41"/>
      <c r="B93" s="42"/>
      <c r="C93" s="216" t="s">
        <v>305</v>
      </c>
      <c r="D93" s="216" t="s">
        <v>216</v>
      </c>
      <c r="E93" s="217" t="s">
        <v>5517</v>
      </c>
      <c r="F93" s="218" t="s">
        <v>5518</v>
      </c>
      <c r="G93" s="219" t="s">
        <v>498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4889</v>
      </c>
      <c r="AT93" s="227" t="s">
        <v>216</v>
      </c>
      <c r="AU93" s="227" t="s">
        <v>79</v>
      </c>
      <c r="AY93" s="20" t="s">
        <v>214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79</v>
      </c>
      <c r="BK93" s="228">
        <f>ROUND(I93*H93,2)</f>
        <v>0</v>
      </c>
      <c r="BL93" s="20" t="s">
        <v>4889</v>
      </c>
      <c r="BM93" s="227" t="s">
        <v>5519</v>
      </c>
    </row>
    <row r="94" s="2" customFormat="1" ht="33" customHeight="1">
      <c r="A94" s="41"/>
      <c r="B94" s="42"/>
      <c r="C94" s="216" t="s">
        <v>319</v>
      </c>
      <c r="D94" s="216" t="s">
        <v>216</v>
      </c>
      <c r="E94" s="217" t="s">
        <v>5520</v>
      </c>
      <c r="F94" s="218" t="s">
        <v>5521</v>
      </c>
      <c r="G94" s="219" t="s">
        <v>498</v>
      </c>
      <c r="H94" s="220">
        <v>1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4889</v>
      </c>
      <c r="AT94" s="227" t="s">
        <v>216</v>
      </c>
      <c r="AU94" s="227" t="s">
        <v>79</v>
      </c>
      <c r="AY94" s="20" t="s">
        <v>214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4889</v>
      </c>
      <c r="BM94" s="227" t="s">
        <v>5522</v>
      </c>
    </row>
    <row r="95" s="2" customFormat="1" ht="76.35" customHeight="1">
      <c r="A95" s="41"/>
      <c r="B95" s="42"/>
      <c r="C95" s="216" t="s">
        <v>324</v>
      </c>
      <c r="D95" s="216" t="s">
        <v>216</v>
      </c>
      <c r="E95" s="217" t="s">
        <v>5523</v>
      </c>
      <c r="F95" s="218" t="s">
        <v>5524</v>
      </c>
      <c r="G95" s="219" t="s">
        <v>498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4889</v>
      </c>
      <c r="AT95" s="227" t="s">
        <v>216</v>
      </c>
      <c r="AU95" s="227" t="s">
        <v>79</v>
      </c>
      <c r="AY95" s="20" t="s">
        <v>214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4889</v>
      </c>
      <c r="BM95" s="227" t="s">
        <v>5525</v>
      </c>
    </row>
    <row r="96" s="2" customFormat="1" ht="33" customHeight="1">
      <c r="A96" s="41"/>
      <c r="B96" s="42"/>
      <c r="C96" s="216" t="s">
        <v>8</v>
      </c>
      <c r="D96" s="216" t="s">
        <v>216</v>
      </c>
      <c r="E96" s="217" t="s">
        <v>5526</v>
      </c>
      <c r="F96" s="218" t="s">
        <v>5527</v>
      </c>
      <c r="G96" s="219" t="s">
        <v>498</v>
      </c>
      <c r="H96" s="220">
        <v>1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4889</v>
      </c>
      <c r="AT96" s="227" t="s">
        <v>216</v>
      </c>
      <c r="AU96" s="227" t="s">
        <v>79</v>
      </c>
      <c r="AY96" s="20" t="s">
        <v>214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79</v>
      </c>
      <c r="BK96" s="228">
        <f>ROUND(I96*H96,2)</f>
        <v>0</v>
      </c>
      <c r="BL96" s="20" t="s">
        <v>4889</v>
      </c>
      <c r="BM96" s="227" t="s">
        <v>5528</v>
      </c>
    </row>
    <row r="97" s="2" customFormat="1">
      <c r="A97" s="41"/>
      <c r="B97" s="42"/>
      <c r="C97" s="43"/>
      <c r="D97" s="236" t="s">
        <v>1348</v>
      </c>
      <c r="E97" s="43"/>
      <c r="F97" s="289" t="s">
        <v>5529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1348</v>
      </c>
      <c r="AU97" s="20" t="s">
        <v>79</v>
      </c>
    </row>
    <row r="98" s="2" customFormat="1" ht="49.05" customHeight="1">
      <c r="A98" s="41"/>
      <c r="B98" s="42"/>
      <c r="C98" s="216" t="s">
        <v>338</v>
      </c>
      <c r="D98" s="216" t="s">
        <v>216</v>
      </c>
      <c r="E98" s="217" t="s">
        <v>5530</v>
      </c>
      <c r="F98" s="218" t="s">
        <v>5531</v>
      </c>
      <c r="G98" s="219" t="s">
        <v>498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300" t="s">
        <v>19</v>
      </c>
      <c r="N98" s="301" t="s">
        <v>43</v>
      </c>
      <c r="O98" s="298"/>
      <c r="P98" s="302">
        <f>O98*H98</f>
        <v>0</v>
      </c>
      <c r="Q98" s="302">
        <v>0</v>
      </c>
      <c r="R98" s="302">
        <f>Q98*H98</f>
        <v>0</v>
      </c>
      <c r="S98" s="302">
        <v>0</v>
      </c>
      <c r="T98" s="303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4889</v>
      </c>
      <c r="AT98" s="227" t="s">
        <v>216</v>
      </c>
      <c r="AU98" s="227" t="s">
        <v>79</v>
      </c>
      <c r="AY98" s="20" t="s">
        <v>214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79</v>
      </c>
      <c r="BK98" s="228">
        <f>ROUND(I98*H98,2)</f>
        <v>0</v>
      </c>
      <c r="BL98" s="20" t="s">
        <v>4889</v>
      </c>
      <c r="BM98" s="227" t="s">
        <v>5532</v>
      </c>
    </row>
    <row r="99" s="2" customFormat="1" ht="6.96" customHeight="1">
      <c r="A99" s="41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47"/>
      <c r="M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</sheetData>
  <sheetProtection sheet="1" autoFilter="0" formatColumns="0" formatRows="0" objects="1" scenarios="1" spinCount="100000" saltValue="wJS3fG+XVvsgvsPgKPawLnZzYL95AVLcn4LhOv6sVws1hX8rFkQq9XIn7RlK9qvOly5b2l550HCXeMp76H/I9A==" hashValue="qOTh1J6sjBc4uYKIwACQADslgah6nb6GYTJI+FctgENbZpPr1tMaWcH6KL0WtHJLNcwpnZflaYNGMtcR50dU9g==" algorithmName="SHA-512" password="CEE1"/>
  <autoFilter ref="C79:K98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0" customWidth="1"/>
    <col min="2" max="2" width="1.667969" style="320" customWidth="1"/>
    <col min="3" max="4" width="5" style="320" customWidth="1"/>
    <col min="5" max="5" width="11.66016" style="320" customWidth="1"/>
    <col min="6" max="6" width="9.160156" style="320" customWidth="1"/>
    <col min="7" max="7" width="5" style="320" customWidth="1"/>
    <col min="8" max="8" width="77.83203" style="320" customWidth="1"/>
    <col min="9" max="10" width="20" style="320" customWidth="1"/>
    <col min="11" max="11" width="1.667969" style="320" customWidth="1"/>
  </cols>
  <sheetData>
    <row r="1" s="1" customFormat="1" ht="37.5" customHeight="1"/>
    <row r="2" s="1" customFormat="1" ht="7.5" customHeight="1">
      <c r="B2" s="321"/>
      <c r="C2" s="322"/>
      <c r="D2" s="322"/>
      <c r="E2" s="322"/>
      <c r="F2" s="322"/>
      <c r="G2" s="322"/>
      <c r="H2" s="322"/>
      <c r="I2" s="322"/>
      <c r="J2" s="322"/>
      <c r="K2" s="323"/>
    </row>
    <row r="3" s="18" customFormat="1" ht="45" customHeight="1">
      <c r="B3" s="324"/>
      <c r="C3" s="325" t="s">
        <v>5533</v>
      </c>
      <c r="D3" s="325"/>
      <c r="E3" s="325"/>
      <c r="F3" s="325"/>
      <c r="G3" s="325"/>
      <c r="H3" s="325"/>
      <c r="I3" s="325"/>
      <c r="J3" s="325"/>
      <c r="K3" s="326"/>
    </row>
    <row r="4" s="1" customFormat="1" ht="25.5" customHeight="1">
      <c r="B4" s="327"/>
      <c r="C4" s="328" t="s">
        <v>5534</v>
      </c>
      <c r="D4" s="328"/>
      <c r="E4" s="328"/>
      <c r="F4" s="328"/>
      <c r="G4" s="328"/>
      <c r="H4" s="328"/>
      <c r="I4" s="328"/>
      <c r="J4" s="328"/>
      <c r="K4" s="329"/>
    </row>
    <row r="5" s="1" customFormat="1" ht="5.25" customHeight="1">
      <c r="B5" s="327"/>
      <c r="C5" s="330"/>
      <c r="D5" s="330"/>
      <c r="E5" s="330"/>
      <c r="F5" s="330"/>
      <c r="G5" s="330"/>
      <c r="H5" s="330"/>
      <c r="I5" s="330"/>
      <c r="J5" s="330"/>
      <c r="K5" s="329"/>
    </row>
    <row r="6" s="1" customFormat="1" ht="15" customHeight="1">
      <c r="B6" s="327"/>
      <c r="C6" s="331" t="s">
        <v>5535</v>
      </c>
      <c r="D6" s="331"/>
      <c r="E6" s="331"/>
      <c r="F6" s="331"/>
      <c r="G6" s="331"/>
      <c r="H6" s="331"/>
      <c r="I6" s="331"/>
      <c r="J6" s="331"/>
      <c r="K6" s="329"/>
    </row>
    <row r="7" s="1" customFormat="1" ht="15" customHeight="1">
      <c r="B7" s="332"/>
      <c r="C7" s="331" t="s">
        <v>5536</v>
      </c>
      <c r="D7" s="331"/>
      <c r="E7" s="331"/>
      <c r="F7" s="331"/>
      <c r="G7" s="331"/>
      <c r="H7" s="331"/>
      <c r="I7" s="331"/>
      <c r="J7" s="331"/>
      <c r="K7" s="329"/>
    </row>
    <row r="8" s="1" customFormat="1" ht="12.75" customHeight="1">
      <c r="B8" s="332"/>
      <c r="C8" s="331"/>
      <c r="D8" s="331"/>
      <c r="E8" s="331"/>
      <c r="F8" s="331"/>
      <c r="G8" s="331"/>
      <c r="H8" s="331"/>
      <c r="I8" s="331"/>
      <c r="J8" s="331"/>
      <c r="K8" s="329"/>
    </row>
    <row r="9" s="1" customFormat="1" ht="15" customHeight="1">
      <c r="B9" s="332"/>
      <c r="C9" s="331" t="s">
        <v>5537</v>
      </c>
      <c r="D9" s="331"/>
      <c r="E9" s="331"/>
      <c r="F9" s="331"/>
      <c r="G9" s="331"/>
      <c r="H9" s="331"/>
      <c r="I9" s="331"/>
      <c r="J9" s="331"/>
      <c r="K9" s="329"/>
    </row>
    <row r="10" s="1" customFormat="1" ht="15" customHeight="1">
      <c r="B10" s="332"/>
      <c r="C10" s="331"/>
      <c r="D10" s="331" t="s">
        <v>5538</v>
      </c>
      <c r="E10" s="331"/>
      <c r="F10" s="331"/>
      <c r="G10" s="331"/>
      <c r="H10" s="331"/>
      <c r="I10" s="331"/>
      <c r="J10" s="331"/>
      <c r="K10" s="329"/>
    </row>
    <row r="11" s="1" customFormat="1" ht="15" customHeight="1">
      <c r="B11" s="332"/>
      <c r="C11" s="333"/>
      <c r="D11" s="331" t="s">
        <v>5539</v>
      </c>
      <c r="E11" s="331"/>
      <c r="F11" s="331"/>
      <c r="G11" s="331"/>
      <c r="H11" s="331"/>
      <c r="I11" s="331"/>
      <c r="J11" s="331"/>
      <c r="K11" s="329"/>
    </row>
    <row r="12" s="1" customFormat="1" ht="15" customHeight="1">
      <c r="B12" s="332"/>
      <c r="C12" s="333"/>
      <c r="D12" s="331"/>
      <c r="E12" s="331"/>
      <c r="F12" s="331"/>
      <c r="G12" s="331"/>
      <c r="H12" s="331"/>
      <c r="I12" s="331"/>
      <c r="J12" s="331"/>
      <c r="K12" s="329"/>
    </row>
    <row r="13" s="1" customFormat="1" ht="15" customHeight="1">
      <c r="B13" s="332"/>
      <c r="C13" s="333"/>
      <c r="D13" s="334" t="s">
        <v>5540</v>
      </c>
      <c r="E13" s="331"/>
      <c r="F13" s="331"/>
      <c r="G13" s="331"/>
      <c r="H13" s="331"/>
      <c r="I13" s="331"/>
      <c r="J13" s="331"/>
      <c r="K13" s="329"/>
    </row>
    <row r="14" s="1" customFormat="1" ht="12.75" customHeight="1">
      <c r="B14" s="332"/>
      <c r="C14" s="333"/>
      <c r="D14" s="333"/>
      <c r="E14" s="333"/>
      <c r="F14" s="333"/>
      <c r="G14" s="333"/>
      <c r="H14" s="333"/>
      <c r="I14" s="333"/>
      <c r="J14" s="333"/>
      <c r="K14" s="329"/>
    </row>
    <row r="15" s="1" customFormat="1" ht="15" customHeight="1">
      <c r="B15" s="332"/>
      <c r="C15" s="333"/>
      <c r="D15" s="331" t="s">
        <v>5541</v>
      </c>
      <c r="E15" s="331"/>
      <c r="F15" s="331"/>
      <c r="G15" s="331"/>
      <c r="H15" s="331"/>
      <c r="I15" s="331"/>
      <c r="J15" s="331"/>
      <c r="K15" s="329"/>
    </row>
    <row r="16" s="1" customFormat="1" ht="15" customHeight="1">
      <c r="B16" s="332"/>
      <c r="C16" s="333"/>
      <c r="D16" s="331" t="s">
        <v>5542</v>
      </c>
      <c r="E16" s="331"/>
      <c r="F16" s="331"/>
      <c r="G16" s="331"/>
      <c r="H16" s="331"/>
      <c r="I16" s="331"/>
      <c r="J16" s="331"/>
      <c r="K16" s="329"/>
    </row>
    <row r="17" s="1" customFormat="1" ht="15" customHeight="1">
      <c r="B17" s="332"/>
      <c r="C17" s="333"/>
      <c r="D17" s="331" t="s">
        <v>5543</v>
      </c>
      <c r="E17" s="331"/>
      <c r="F17" s="331"/>
      <c r="G17" s="331"/>
      <c r="H17" s="331"/>
      <c r="I17" s="331"/>
      <c r="J17" s="331"/>
      <c r="K17" s="329"/>
    </row>
    <row r="18" s="1" customFormat="1" ht="15" customHeight="1">
      <c r="B18" s="332"/>
      <c r="C18" s="333"/>
      <c r="D18" s="333"/>
      <c r="E18" s="335" t="s">
        <v>78</v>
      </c>
      <c r="F18" s="331" t="s">
        <v>5544</v>
      </c>
      <c r="G18" s="331"/>
      <c r="H18" s="331"/>
      <c r="I18" s="331"/>
      <c r="J18" s="331"/>
      <c r="K18" s="329"/>
    </row>
    <row r="19" s="1" customFormat="1" ht="15" customHeight="1">
      <c r="B19" s="332"/>
      <c r="C19" s="333"/>
      <c r="D19" s="333"/>
      <c r="E19" s="335" t="s">
        <v>5545</v>
      </c>
      <c r="F19" s="331" t="s">
        <v>5546</v>
      </c>
      <c r="G19" s="331"/>
      <c r="H19" s="331"/>
      <c r="I19" s="331"/>
      <c r="J19" s="331"/>
      <c r="K19" s="329"/>
    </row>
    <row r="20" s="1" customFormat="1" ht="15" customHeight="1">
      <c r="B20" s="332"/>
      <c r="C20" s="333"/>
      <c r="D20" s="333"/>
      <c r="E20" s="335" t="s">
        <v>5547</v>
      </c>
      <c r="F20" s="331" t="s">
        <v>5548</v>
      </c>
      <c r="G20" s="331"/>
      <c r="H20" s="331"/>
      <c r="I20" s="331"/>
      <c r="J20" s="331"/>
      <c r="K20" s="329"/>
    </row>
    <row r="21" s="1" customFormat="1" ht="15" customHeight="1">
      <c r="B21" s="332"/>
      <c r="C21" s="333"/>
      <c r="D21" s="333"/>
      <c r="E21" s="335" t="s">
        <v>154</v>
      </c>
      <c r="F21" s="331" t="s">
        <v>155</v>
      </c>
      <c r="G21" s="331"/>
      <c r="H21" s="331"/>
      <c r="I21" s="331"/>
      <c r="J21" s="331"/>
      <c r="K21" s="329"/>
    </row>
    <row r="22" s="1" customFormat="1" ht="15" customHeight="1">
      <c r="B22" s="332"/>
      <c r="C22" s="333"/>
      <c r="D22" s="333"/>
      <c r="E22" s="335" t="s">
        <v>5549</v>
      </c>
      <c r="F22" s="331" t="s">
        <v>5550</v>
      </c>
      <c r="G22" s="331"/>
      <c r="H22" s="331"/>
      <c r="I22" s="331"/>
      <c r="J22" s="331"/>
      <c r="K22" s="329"/>
    </row>
    <row r="23" s="1" customFormat="1" ht="15" customHeight="1">
      <c r="B23" s="332"/>
      <c r="C23" s="333"/>
      <c r="D23" s="333"/>
      <c r="E23" s="335" t="s">
        <v>85</v>
      </c>
      <c r="F23" s="331" t="s">
        <v>5551</v>
      </c>
      <c r="G23" s="331"/>
      <c r="H23" s="331"/>
      <c r="I23" s="331"/>
      <c r="J23" s="331"/>
      <c r="K23" s="329"/>
    </row>
    <row r="24" s="1" customFormat="1" ht="12.75" customHeight="1">
      <c r="B24" s="332"/>
      <c r="C24" s="333"/>
      <c r="D24" s="333"/>
      <c r="E24" s="333"/>
      <c r="F24" s="333"/>
      <c r="G24" s="333"/>
      <c r="H24" s="333"/>
      <c r="I24" s="333"/>
      <c r="J24" s="333"/>
      <c r="K24" s="329"/>
    </row>
    <row r="25" s="1" customFormat="1" ht="15" customHeight="1">
      <c r="B25" s="332"/>
      <c r="C25" s="331" t="s">
        <v>5552</v>
      </c>
      <c r="D25" s="331"/>
      <c r="E25" s="331"/>
      <c r="F25" s="331"/>
      <c r="G25" s="331"/>
      <c r="H25" s="331"/>
      <c r="I25" s="331"/>
      <c r="J25" s="331"/>
      <c r="K25" s="329"/>
    </row>
    <row r="26" s="1" customFormat="1" ht="15" customHeight="1">
      <c r="B26" s="332"/>
      <c r="C26" s="331" t="s">
        <v>5553</v>
      </c>
      <c r="D26" s="331"/>
      <c r="E26" s="331"/>
      <c r="F26" s="331"/>
      <c r="G26" s="331"/>
      <c r="H26" s="331"/>
      <c r="I26" s="331"/>
      <c r="J26" s="331"/>
      <c r="K26" s="329"/>
    </row>
    <row r="27" s="1" customFormat="1" ht="15" customHeight="1">
      <c r="B27" s="332"/>
      <c r="C27" s="331"/>
      <c r="D27" s="331" t="s">
        <v>5554</v>
      </c>
      <c r="E27" s="331"/>
      <c r="F27" s="331"/>
      <c r="G27" s="331"/>
      <c r="H27" s="331"/>
      <c r="I27" s="331"/>
      <c r="J27" s="331"/>
      <c r="K27" s="329"/>
    </row>
    <row r="28" s="1" customFormat="1" ht="15" customHeight="1">
      <c r="B28" s="332"/>
      <c r="C28" s="333"/>
      <c r="D28" s="331" t="s">
        <v>5555</v>
      </c>
      <c r="E28" s="331"/>
      <c r="F28" s="331"/>
      <c r="G28" s="331"/>
      <c r="H28" s="331"/>
      <c r="I28" s="331"/>
      <c r="J28" s="331"/>
      <c r="K28" s="329"/>
    </row>
    <row r="29" s="1" customFormat="1" ht="12.75" customHeight="1">
      <c r="B29" s="332"/>
      <c r="C29" s="333"/>
      <c r="D29" s="333"/>
      <c r="E29" s="333"/>
      <c r="F29" s="333"/>
      <c r="G29" s="333"/>
      <c r="H29" s="333"/>
      <c r="I29" s="333"/>
      <c r="J29" s="333"/>
      <c r="K29" s="329"/>
    </row>
    <row r="30" s="1" customFormat="1" ht="15" customHeight="1">
      <c r="B30" s="332"/>
      <c r="C30" s="333"/>
      <c r="D30" s="331" t="s">
        <v>5556</v>
      </c>
      <c r="E30" s="331"/>
      <c r="F30" s="331"/>
      <c r="G30" s="331"/>
      <c r="H30" s="331"/>
      <c r="I30" s="331"/>
      <c r="J30" s="331"/>
      <c r="K30" s="329"/>
    </row>
    <row r="31" s="1" customFormat="1" ht="15" customHeight="1">
      <c r="B31" s="332"/>
      <c r="C31" s="333"/>
      <c r="D31" s="331" t="s">
        <v>5557</v>
      </c>
      <c r="E31" s="331"/>
      <c r="F31" s="331"/>
      <c r="G31" s="331"/>
      <c r="H31" s="331"/>
      <c r="I31" s="331"/>
      <c r="J31" s="331"/>
      <c r="K31" s="329"/>
    </row>
    <row r="32" s="1" customFormat="1" ht="12.75" customHeight="1">
      <c r="B32" s="332"/>
      <c r="C32" s="333"/>
      <c r="D32" s="333"/>
      <c r="E32" s="333"/>
      <c r="F32" s="333"/>
      <c r="G32" s="333"/>
      <c r="H32" s="333"/>
      <c r="I32" s="333"/>
      <c r="J32" s="333"/>
      <c r="K32" s="329"/>
    </row>
    <row r="33" s="1" customFormat="1" ht="15" customHeight="1">
      <c r="B33" s="332"/>
      <c r="C33" s="333"/>
      <c r="D33" s="331" t="s">
        <v>5558</v>
      </c>
      <c r="E33" s="331"/>
      <c r="F33" s="331"/>
      <c r="G33" s="331"/>
      <c r="H33" s="331"/>
      <c r="I33" s="331"/>
      <c r="J33" s="331"/>
      <c r="K33" s="329"/>
    </row>
    <row r="34" s="1" customFormat="1" ht="15" customHeight="1">
      <c r="B34" s="332"/>
      <c r="C34" s="333"/>
      <c r="D34" s="331" t="s">
        <v>5559</v>
      </c>
      <c r="E34" s="331"/>
      <c r="F34" s="331"/>
      <c r="G34" s="331"/>
      <c r="H34" s="331"/>
      <c r="I34" s="331"/>
      <c r="J34" s="331"/>
      <c r="K34" s="329"/>
    </row>
    <row r="35" s="1" customFormat="1" ht="15" customHeight="1">
      <c r="B35" s="332"/>
      <c r="C35" s="333"/>
      <c r="D35" s="331" t="s">
        <v>5560</v>
      </c>
      <c r="E35" s="331"/>
      <c r="F35" s="331"/>
      <c r="G35" s="331"/>
      <c r="H35" s="331"/>
      <c r="I35" s="331"/>
      <c r="J35" s="331"/>
      <c r="K35" s="329"/>
    </row>
    <row r="36" s="1" customFormat="1" ht="15" customHeight="1">
      <c r="B36" s="332"/>
      <c r="C36" s="333"/>
      <c r="D36" s="331"/>
      <c r="E36" s="334" t="s">
        <v>200</v>
      </c>
      <c r="F36" s="331"/>
      <c r="G36" s="331" t="s">
        <v>5561</v>
      </c>
      <c r="H36" s="331"/>
      <c r="I36" s="331"/>
      <c r="J36" s="331"/>
      <c r="K36" s="329"/>
    </row>
    <row r="37" s="1" customFormat="1" ht="30.75" customHeight="1">
      <c r="B37" s="332"/>
      <c r="C37" s="333"/>
      <c r="D37" s="331"/>
      <c r="E37" s="334" t="s">
        <v>5562</v>
      </c>
      <c r="F37" s="331"/>
      <c r="G37" s="331" t="s">
        <v>5563</v>
      </c>
      <c r="H37" s="331"/>
      <c r="I37" s="331"/>
      <c r="J37" s="331"/>
      <c r="K37" s="329"/>
    </row>
    <row r="38" s="1" customFormat="1" ht="15" customHeight="1">
      <c r="B38" s="332"/>
      <c r="C38" s="333"/>
      <c r="D38" s="331"/>
      <c r="E38" s="334" t="s">
        <v>53</v>
      </c>
      <c r="F38" s="331"/>
      <c r="G38" s="331" t="s">
        <v>5564</v>
      </c>
      <c r="H38" s="331"/>
      <c r="I38" s="331"/>
      <c r="J38" s="331"/>
      <c r="K38" s="329"/>
    </row>
    <row r="39" s="1" customFormat="1" ht="15" customHeight="1">
      <c r="B39" s="332"/>
      <c r="C39" s="333"/>
      <c r="D39" s="331"/>
      <c r="E39" s="334" t="s">
        <v>54</v>
      </c>
      <c r="F39" s="331"/>
      <c r="G39" s="331" t="s">
        <v>5565</v>
      </c>
      <c r="H39" s="331"/>
      <c r="I39" s="331"/>
      <c r="J39" s="331"/>
      <c r="K39" s="329"/>
    </row>
    <row r="40" s="1" customFormat="1" ht="15" customHeight="1">
      <c r="B40" s="332"/>
      <c r="C40" s="333"/>
      <c r="D40" s="331"/>
      <c r="E40" s="334" t="s">
        <v>201</v>
      </c>
      <c r="F40" s="331"/>
      <c r="G40" s="331" t="s">
        <v>5566</v>
      </c>
      <c r="H40" s="331"/>
      <c r="I40" s="331"/>
      <c r="J40" s="331"/>
      <c r="K40" s="329"/>
    </row>
    <row r="41" s="1" customFormat="1" ht="15" customHeight="1">
      <c r="B41" s="332"/>
      <c r="C41" s="333"/>
      <c r="D41" s="331"/>
      <c r="E41" s="334" t="s">
        <v>202</v>
      </c>
      <c r="F41" s="331"/>
      <c r="G41" s="331" t="s">
        <v>5567</v>
      </c>
      <c r="H41" s="331"/>
      <c r="I41" s="331"/>
      <c r="J41" s="331"/>
      <c r="K41" s="329"/>
    </row>
    <row r="42" s="1" customFormat="1" ht="15" customHeight="1">
      <c r="B42" s="332"/>
      <c r="C42" s="333"/>
      <c r="D42" s="331"/>
      <c r="E42" s="334" t="s">
        <v>5568</v>
      </c>
      <c r="F42" s="331"/>
      <c r="G42" s="331" t="s">
        <v>5569</v>
      </c>
      <c r="H42" s="331"/>
      <c r="I42" s="331"/>
      <c r="J42" s="331"/>
      <c r="K42" s="329"/>
    </row>
    <row r="43" s="1" customFormat="1" ht="15" customHeight="1">
      <c r="B43" s="332"/>
      <c r="C43" s="333"/>
      <c r="D43" s="331"/>
      <c r="E43" s="334"/>
      <c r="F43" s="331"/>
      <c r="G43" s="331" t="s">
        <v>5570</v>
      </c>
      <c r="H43" s="331"/>
      <c r="I43" s="331"/>
      <c r="J43" s="331"/>
      <c r="K43" s="329"/>
    </row>
    <row r="44" s="1" customFormat="1" ht="15" customHeight="1">
      <c r="B44" s="332"/>
      <c r="C44" s="333"/>
      <c r="D44" s="331"/>
      <c r="E44" s="334" t="s">
        <v>5571</v>
      </c>
      <c r="F44" s="331"/>
      <c r="G44" s="331" t="s">
        <v>5572</v>
      </c>
      <c r="H44" s="331"/>
      <c r="I44" s="331"/>
      <c r="J44" s="331"/>
      <c r="K44" s="329"/>
    </row>
    <row r="45" s="1" customFormat="1" ht="15" customHeight="1">
      <c r="B45" s="332"/>
      <c r="C45" s="333"/>
      <c r="D45" s="331"/>
      <c r="E45" s="334" t="s">
        <v>204</v>
      </c>
      <c r="F45" s="331"/>
      <c r="G45" s="331" t="s">
        <v>5573</v>
      </c>
      <c r="H45" s="331"/>
      <c r="I45" s="331"/>
      <c r="J45" s="331"/>
      <c r="K45" s="329"/>
    </row>
    <row r="46" s="1" customFormat="1" ht="12.75" customHeight="1">
      <c r="B46" s="332"/>
      <c r="C46" s="333"/>
      <c r="D46" s="331"/>
      <c r="E46" s="331"/>
      <c r="F46" s="331"/>
      <c r="G46" s="331"/>
      <c r="H46" s="331"/>
      <c r="I46" s="331"/>
      <c r="J46" s="331"/>
      <c r="K46" s="329"/>
    </row>
    <row r="47" s="1" customFormat="1" ht="15" customHeight="1">
      <c r="B47" s="332"/>
      <c r="C47" s="333"/>
      <c r="D47" s="331" t="s">
        <v>5574</v>
      </c>
      <c r="E47" s="331"/>
      <c r="F47" s="331"/>
      <c r="G47" s="331"/>
      <c r="H47" s="331"/>
      <c r="I47" s="331"/>
      <c r="J47" s="331"/>
      <c r="K47" s="329"/>
    </row>
    <row r="48" s="1" customFormat="1" ht="15" customHeight="1">
      <c r="B48" s="332"/>
      <c r="C48" s="333"/>
      <c r="D48" s="333"/>
      <c r="E48" s="331" t="s">
        <v>5575</v>
      </c>
      <c r="F48" s="331"/>
      <c r="G48" s="331"/>
      <c r="H48" s="331"/>
      <c r="I48" s="331"/>
      <c r="J48" s="331"/>
      <c r="K48" s="329"/>
    </row>
    <row r="49" s="1" customFormat="1" ht="15" customHeight="1">
      <c r="B49" s="332"/>
      <c r="C49" s="333"/>
      <c r="D49" s="333"/>
      <c r="E49" s="331" t="s">
        <v>5576</v>
      </c>
      <c r="F49" s="331"/>
      <c r="G49" s="331"/>
      <c r="H49" s="331"/>
      <c r="I49" s="331"/>
      <c r="J49" s="331"/>
      <c r="K49" s="329"/>
    </row>
    <row r="50" s="1" customFormat="1" ht="15" customHeight="1">
      <c r="B50" s="332"/>
      <c r="C50" s="333"/>
      <c r="D50" s="333"/>
      <c r="E50" s="331" t="s">
        <v>5577</v>
      </c>
      <c r="F50" s="331"/>
      <c r="G50" s="331"/>
      <c r="H50" s="331"/>
      <c r="I50" s="331"/>
      <c r="J50" s="331"/>
      <c r="K50" s="329"/>
    </row>
    <row r="51" s="1" customFormat="1" ht="15" customHeight="1">
      <c r="B51" s="332"/>
      <c r="C51" s="333"/>
      <c r="D51" s="331" t="s">
        <v>5578</v>
      </c>
      <c r="E51" s="331"/>
      <c r="F51" s="331"/>
      <c r="G51" s="331"/>
      <c r="H51" s="331"/>
      <c r="I51" s="331"/>
      <c r="J51" s="331"/>
      <c r="K51" s="329"/>
    </row>
    <row r="52" s="1" customFormat="1" ht="25.5" customHeight="1">
      <c r="B52" s="327"/>
      <c r="C52" s="328" t="s">
        <v>5579</v>
      </c>
      <c r="D52" s="328"/>
      <c r="E52" s="328"/>
      <c r="F52" s="328"/>
      <c r="G52" s="328"/>
      <c r="H52" s="328"/>
      <c r="I52" s="328"/>
      <c r="J52" s="328"/>
      <c r="K52" s="329"/>
    </row>
    <row r="53" s="1" customFormat="1" ht="5.25" customHeight="1">
      <c r="B53" s="327"/>
      <c r="C53" s="330"/>
      <c r="D53" s="330"/>
      <c r="E53" s="330"/>
      <c r="F53" s="330"/>
      <c r="G53" s="330"/>
      <c r="H53" s="330"/>
      <c r="I53" s="330"/>
      <c r="J53" s="330"/>
      <c r="K53" s="329"/>
    </row>
    <row r="54" s="1" customFormat="1" ht="15" customHeight="1">
      <c r="B54" s="327"/>
      <c r="C54" s="331" t="s">
        <v>5580</v>
      </c>
      <c r="D54" s="331"/>
      <c r="E54" s="331"/>
      <c r="F54" s="331"/>
      <c r="G54" s="331"/>
      <c r="H54" s="331"/>
      <c r="I54" s="331"/>
      <c r="J54" s="331"/>
      <c r="K54" s="329"/>
    </row>
    <row r="55" s="1" customFormat="1" ht="15" customHeight="1">
      <c r="B55" s="327"/>
      <c r="C55" s="331" t="s">
        <v>5581</v>
      </c>
      <c r="D55" s="331"/>
      <c r="E55" s="331"/>
      <c r="F55" s="331"/>
      <c r="G55" s="331"/>
      <c r="H55" s="331"/>
      <c r="I55" s="331"/>
      <c r="J55" s="331"/>
      <c r="K55" s="329"/>
    </row>
    <row r="56" s="1" customFormat="1" ht="12.75" customHeight="1">
      <c r="B56" s="327"/>
      <c r="C56" s="331"/>
      <c r="D56" s="331"/>
      <c r="E56" s="331"/>
      <c r="F56" s="331"/>
      <c r="G56" s="331"/>
      <c r="H56" s="331"/>
      <c r="I56" s="331"/>
      <c r="J56" s="331"/>
      <c r="K56" s="329"/>
    </row>
    <row r="57" s="1" customFormat="1" ht="15" customHeight="1">
      <c r="B57" s="327"/>
      <c r="C57" s="331" t="s">
        <v>5582</v>
      </c>
      <c r="D57" s="331"/>
      <c r="E57" s="331"/>
      <c r="F57" s="331"/>
      <c r="G57" s="331"/>
      <c r="H57" s="331"/>
      <c r="I57" s="331"/>
      <c r="J57" s="331"/>
      <c r="K57" s="329"/>
    </row>
    <row r="58" s="1" customFormat="1" ht="15" customHeight="1">
      <c r="B58" s="327"/>
      <c r="C58" s="333"/>
      <c r="D58" s="331" t="s">
        <v>5583</v>
      </c>
      <c r="E58" s="331"/>
      <c r="F58" s="331"/>
      <c r="G58" s="331"/>
      <c r="H58" s="331"/>
      <c r="I58" s="331"/>
      <c r="J58" s="331"/>
      <c r="K58" s="329"/>
    </row>
    <row r="59" s="1" customFormat="1" ht="15" customHeight="1">
      <c r="B59" s="327"/>
      <c r="C59" s="333"/>
      <c r="D59" s="331" t="s">
        <v>5584</v>
      </c>
      <c r="E59" s="331"/>
      <c r="F59" s="331"/>
      <c r="G59" s="331"/>
      <c r="H59" s="331"/>
      <c r="I59" s="331"/>
      <c r="J59" s="331"/>
      <c r="K59" s="329"/>
    </row>
    <row r="60" s="1" customFormat="1" ht="15" customHeight="1">
      <c r="B60" s="327"/>
      <c r="C60" s="333"/>
      <c r="D60" s="331" t="s">
        <v>5585</v>
      </c>
      <c r="E60" s="331"/>
      <c r="F60" s="331"/>
      <c r="G60" s="331"/>
      <c r="H60" s="331"/>
      <c r="I60" s="331"/>
      <c r="J60" s="331"/>
      <c r="K60" s="329"/>
    </row>
    <row r="61" s="1" customFormat="1" ht="15" customHeight="1">
      <c r="B61" s="327"/>
      <c r="C61" s="333"/>
      <c r="D61" s="331" t="s">
        <v>5586</v>
      </c>
      <c r="E61" s="331"/>
      <c r="F61" s="331"/>
      <c r="G61" s="331"/>
      <c r="H61" s="331"/>
      <c r="I61" s="331"/>
      <c r="J61" s="331"/>
      <c r="K61" s="329"/>
    </row>
    <row r="62" s="1" customFormat="1" ht="15" customHeight="1">
      <c r="B62" s="327"/>
      <c r="C62" s="333"/>
      <c r="D62" s="336" t="s">
        <v>5587</v>
      </c>
      <c r="E62" s="336"/>
      <c r="F62" s="336"/>
      <c r="G62" s="336"/>
      <c r="H62" s="336"/>
      <c r="I62" s="336"/>
      <c r="J62" s="336"/>
      <c r="K62" s="329"/>
    </row>
    <row r="63" s="1" customFormat="1" ht="15" customHeight="1">
      <c r="B63" s="327"/>
      <c r="C63" s="333"/>
      <c r="D63" s="331" t="s">
        <v>5588</v>
      </c>
      <c r="E63" s="331"/>
      <c r="F63" s="331"/>
      <c r="G63" s="331"/>
      <c r="H63" s="331"/>
      <c r="I63" s="331"/>
      <c r="J63" s="331"/>
      <c r="K63" s="329"/>
    </row>
    <row r="64" s="1" customFormat="1" ht="12.75" customHeight="1">
      <c r="B64" s="327"/>
      <c r="C64" s="333"/>
      <c r="D64" s="333"/>
      <c r="E64" s="337"/>
      <c r="F64" s="333"/>
      <c r="G64" s="333"/>
      <c r="H64" s="333"/>
      <c r="I64" s="333"/>
      <c r="J64" s="333"/>
      <c r="K64" s="329"/>
    </row>
    <row r="65" s="1" customFormat="1" ht="15" customHeight="1">
      <c r="B65" s="327"/>
      <c r="C65" s="333"/>
      <c r="D65" s="331" t="s">
        <v>5589</v>
      </c>
      <c r="E65" s="331"/>
      <c r="F65" s="331"/>
      <c r="G65" s="331"/>
      <c r="H65" s="331"/>
      <c r="I65" s="331"/>
      <c r="J65" s="331"/>
      <c r="K65" s="329"/>
    </row>
    <row r="66" s="1" customFormat="1" ht="15" customHeight="1">
      <c r="B66" s="327"/>
      <c r="C66" s="333"/>
      <c r="D66" s="336" t="s">
        <v>5590</v>
      </c>
      <c r="E66" s="336"/>
      <c r="F66" s="336"/>
      <c r="G66" s="336"/>
      <c r="H66" s="336"/>
      <c r="I66" s="336"/>
      <c r="J66" s="336"/>
      <c r="K66" s="329"/>
    </row>
    <row r="67" s="1" customFormat="1" ht="15" customHeight="1">
      <c r="B67" s="327"/>
      <c r="C67" s="333"/>
      <c r="D67" s="331" t="s">
        <v>5591</v>
      </c>
      <c r="E67" s="331"/>
      <c r="F67" s="331"/>
      <c r="G67" s="331"/>
      <c r="H67" s="331"/>
      <c r="I67" s="331"/>
      <c r="J67" s="331"/>
      <c r="K67" s="329"/>
    </row>
    <row r="68" s="1" customFormat="1" ht="15" customHeight="1">
      <c r="B68" s="327"/>
      <c r="C68" s="333"/>
      <c r="D68" s="331" t="s">
        <v>5592</v>
      </c>
      <c r="E68" s="331"/>
      <c r="F68" s="331"/>
      <c r="G68" s="331"/>
      <c r="H68" s="331"/>
      <c r="I68" s="331"/>
      <c r="J68" s="331"/>
      <c r="K68" s="329"/>
    </row>
    <row r="69" s="1" customFormat="1" ht="15" customHeight="1">
      <c r="B69" s="327"/>
      <c r="C69" s="333"/>
      <c r="D69" s="331" t="s">
        <v>5593</v>
      </c>
      <c r="E69" s="331"/>
      <c r="F69" s="331"/>
      <c r="G69" s="331"/>
      <c r="H69" s="331"/>
      <c r="I69" s="331"/>
      <c r="J69" s="331"/>
      <c r="K69" s="329"/>
    </row>
    <row r="70" s="1" customFormat="1" ht="15" customHeight="1">
      <c r="B70" s="327"/>
      <c r="C70" s="333"/>
      <c r="D70" s="331" t="s">
        <v>5594</v>
      </c>
      <c r="E70" s="331"/>
      <c r="F70" s="331"/>
      <c r="G70" s="331"/>
      <c r="H70" s="331"/>
      <c r="I70" s="331"/>
      <c r="J70" s="331"/>
      <c r="K70" s="329"/>
    </row>
    <row r="71" s="1" customFormat="1" ht="12.75" customHeight="1">
      <c r="B71" s="338"/>
      <c r="C71" s="339"/>
      <c r="D71" s="339"/>
      <c r="E71" s="339"/>
      <c r="F71" s="339"/>
      <c r="G71" s="339"/>
      <c r="H71" s="339"/>
      <c r="I71" s="339"/>
      <c r="J71" s="339"/>
      <c r="K71" s="340"/>
    </row>
    <row r="72" s="1" customFormat="1" ht="18.75" customHeight="1">
      <c r="B72" s="341"/>
      <c r="C72" s="341"/>
      <c r="D72" s="341"/>
      <c r="E72" s="341"/>
      <c r="F72" s="341"/>
      <c r="G72" s="341"/>
      <c r="H72" s="341"/>
      <c r="I72" s="341"/>
      <c r="J72" s="341"/>
      <c r="K72" s="342"/>
    </row>
    <row r="73" s="1" customFormat="1" ht="18.75" customHeight="1">
      <c r="B73" s="342"/>
      <c r="C73" s="342"/>
      <c r="D73" s="342"/>
      <c r="E73" s="342"/>
      <c r="F73" s="342"/>
      <c r="G73" s="342"/>
      <c r="H73" s="342"/>
      <c r="I73" s="342"/>
      <c r="J73" s="342"/>
      <c r="K73" s="342"/>
    </row>
    <row r="74" s="1" customFormat="1" ht="7.5" customHeight="1">
      <c r="B74" s="343"/>
      <c r="C74" s="344"/>
      <c r="D74" s="344"/>
      <c r="E74" s="344"/>
      <c r="F74" s="344"/>
      <c r="G74" s="344"/>
      <c r="H74" s="344"/>
      <c r="I74" s="344"/>
      <c r="J74" s="344"/>
      <c r="K74" s="345"/>
    </row>
    <row r="75" s="1" customFormat="1" ht="45" customHeight="1">
      <c r="B75" s="346"/>
      <c r="C75" s="347" t="s">
        <v>5595</v>
      </c>
      <c r="D75" s="347"/>
      <c r="E75" s="347"/>
      <c r="F75" s="347"/>
      <c r="G75" s="347"/>
      <c r="H75" s="347"/>
      <c r="I75" s="347"/>
      <c r="J75" s="347"/>
      <c r="K75" s="348"/>
    </row>
    <row r="76" s="1" customFormat="1" ht="17.25" customHeight="1">
      <c r="B76" s="346"/>
      <c r="C76" s="349" t="s">
        <v>5596</v>
      </c>
      <c r="D76" s="349"/>
      <c r="E76" s="349"/>
      <c r="F76" s="349" t="s">
        <v>5597</v>
      </c>
      <c r="G76" s="350"/>
      <c r="H76" s="349" t="s">
        <v>54</v>
      </c>
      <c r="I76" s="349" t="s">
        <v>57</v>
      </c>
      <c r="J76" s="349" t="s">
        <v>5598</v>
      </c>
      <c r="K76" s="348"/>
    </row>
    <row r="77" s="1" customFormat="1" ht="17.25" customHeight="1">
      <c r="B77" s="346"/>
      <c r="C77" s="351" t="s">
        <v>5599</v>
      </c>
      <c r="D77" s="351"/>
      <c r="E77" s="351"/>
      <c r="F77" s="352" t="s">
        <v>5600</v>
      </c>
      <c r="G77" s="353"/>
      <c r="H77" s="351"/>
      <c r="I77" s="351"/>
      <c r="J77" s="351" t="s">
        <v>5601</v>
      </c>
      <c r="K77" s="348"/>
    </row>
    <row r="78" s="1" customFormat="1" ht="5.25" customHeight="1">
      <c r="B78" s="346"/>
      <c r="C78" s="354"/>
      <c r="D78" s="354"/>
      <c r="E78" s="354"/>
      <c r="F78" s="354"/>
      <c r="G78" s="355"/>
      <c r="H78" s="354"/>
      <c r="I78" s="354"/>
      <c r="J78" s="354"/>
      <c r="K78" s="348"/>
    </row>
    <row r="79" s="1" customFormat="1" ht="15" customHeight="1">
      <c r="B79" s="346"/>
      <c r="C79" s="334" t="s">
        <v>53</v>
      </c>
      <c r="D79" s="356"/>
      <c r="E79" s="356"/>
      <c r="F79" s="357" t="s">
        <v>5602</v>
      </c>
      <c r="G79" s="358"/>
      <c r="H79" s="334" t="s">
        <v>5603</v>
      </c>
      <c r="I79" s="334" t="s">
        <v>5604</v>
      </c>
      <c r="J79" s="334">
        <v>20</v>
      </c>
      <c r="K79" s="348"/>
    </row>
    <row r="80" s="1" customFormat="1" ht="15" customHeight="1">
      <c r="B80" s="346"/>
      <c r="C80" s="334" t="s">
        <v>5605</v>
      </c>
      <c r="D80" s="334"/>
      <c r="E80" s="334"/>
      <c r="F80" s="357" t="s">
        <v>5602</v>
      </c>
      <c r="G80" s="358"/>
      <c r="H80" s="334" t="s">
        <v>5606</v>
      </c>
      <c r="I80" s="334" t="s">
        <v>5604</v>
      </c>
      <c r="J80" s="334">
        <v>120</v>
      </c>
      <c r="K80" s="348"/>
    </row>
    <row r="81" s="1" customFormat="1" ht="15" customHeight="1">
      <c r="B81" s="359"/>
      <c r="C81" s="334" t="s">
        <v>5607</v>
      </c>
      <c r="D81" s="334"/>
      <c r="E81" s="334"/>
      <c r="F81" s="357" t="s">
        <v>5608</v>
      </c>
      <c r="G81" s="358"/>
      <c r="H81" s="334" t="s">
        <v>5609</v>
      </c>
      <c r="I81" s="334" t="s">
        <v>5604</v>
      </c>
      <c r="J81" s="334">
        <v>50</v>
      </c>
      <c r="K81" s="348"/>
    </row>
    <row r="82" s="1" customFormat="1" ht="15" customHeight="1">
      <c r="B82" s="359"/>
      <c r="C82" s="334" t="s">
        <v>5610</v>
      </c>
      <c r="D82" s="334"/>
      <c r="E82" s="334"/>
      <c r="F82" s="357" t="s">
        <v>5602</v>
      </c>
      <c r="G82" s="358"/>
      <c r="H82" s="334" t="s">
        <v>5611</v>
      </c>
      <c r="I82" s="334" t="s">
        <v>5612</v>
      </c>
      <c r="J82" s="334"/>
      <c r="K82" s="348"/>
    </row>
    <row r="83" s="1" customFormat="1" ht="15" customHeight="1">
      <c r="B83" s="359"/>
      <c r="C83" s="360" t="s">
        <v>5613</v>
      </c>
      <c r="D83" s="360"/>
      <c r="E83" s="360"/>
      <c r="F83" s="361" t="s">
        <v>5608</v>
      </c>
      <c r="G83" s="360"/>
      <c r="H83" s="360" t="s">
        <v>5614</v>
      </c>
      <c r="I83" s="360" t="s">
        <v>5604</v>
      </c>
      <c r="J83" s="360">
        <v>15</v>
      </c>
      <c r="K83" s="348"/>
    </row>
    <row r="84" s="1" customFormat="1" ht="15" customHeight="1">
      <c r="B84" s="359"/>
      <c r="C84" s="360" t="s">
        <v>5615</v>
      </c>
      <c r="D84" s="360"/>
      <c r="E84" s="360"/>
      <c r="F84" s="361" t="s">
        <v>5608</v>
      </c>
      <c r="G84" s="360"/>
      <c r="H84" s="360" t="s">
        <v>5616</v>
      </c>
      <c r="I84" s="360" t="s">
        <v>5604</v>
      </c>
      <c r="J84" s="360">
        <v>15</v>
      </c>
      <c r="K84" s="348"/>
    </row>
    <row r="85" s="1" customFormat="1" ht="15" customHeight="1">
      <c r="B85" s="359"/>
      <c r="C85" s="360" t="s">
        <v>5617</v>
      </c>
      <c r="D85" s="360"/>
      <c r="E85" s="360"/>
      <c r="F85" s="361" t="s">
        <v>5608</v>
      </c>
      <c r="G85" s="360"/>
      <c r="H85" s="360" t="s">
        <v>5618</v>
      </c>
      <c r="I85" s="360" t="s">
        <v>5604</v>
      </c>
      <c r="J85" s="360">
        <v>20</v>
      </c>
      <c r="K85" s="348"/>
    </row>
    <row r="86" s="1" customFormat="1" ht="15" customHeight="1">
      <c r="B86" s="359"/>
      <c r="C86" s="360" t="s">
        <v>5619</v>
      </c>
      <c r="D86" s="360"/>
      <c r="E86" s="360"/>
      <c r="F86" s="361" t="s">
        <v>5608</v>
      </c>
      <c r="G86" s="360"/>
      <c r="H86" s="360" t="s">
        <v>5620</v>
      </c>
      <c r="I86" s="360" t="s">
        <v>5604</v>
      </c>
      <c r="J86" s="360">
        <v>20</v>
      </c>
      <c r="K86" s="348"/>
    </row>
    <row r="87" s="1" customFormat="1" ht="15" customHeight="1">
      <c r="B87" s="359"/>
      <c r="C87" s="334" t="s">
        <v>5621</v>
      </c>
      <c r="D87" s="334"/>
      <c r="E87" s="334"/>
      <c r="F87" s="357" t="s">
        <v>5608</v>
      </c>
      <c r="G87" s="358"/>
      <c r="H87" s="334" t="s">
        <v>5622</v>
      </c>
      <c r="I87" s="334" t="s">
        <v>5604</v>
      </c>
      <c r="J87" s="334">
        <v>50</v>
      </c>
      <c r="K87" s="348"/>
    </row>
    <row r="88" s="1" customFormat="1" ht="15" customHeight="1">
      <c r="B88" s="359"/>
      <c r="C88" s="334" t="s">
        <v>5623</v>
      </c>
      <c r="D88" s="334"/>
      <c r="E88" s="334"/>
      <c r="F88" s="357" t="s">
        <v>5608</v>
      </c>
      <c r="G88" s="358"/>
      <c r="H88" s="334" t="s">
        <v>5624</v>
      </c>
      <c r="I88" s="334" t="s">
        <v>5604</v>
      </c>
      <c r="J88" s="334">
        <v>20</v>
      </c>
      <c r="K88" s="348"/>
    </row>
    <row r="89" s="1" customFormat="1" ht="15" customHeight="1">
      <c r="B89" s="359"/>
      <c r="C89" s="334" t="s">
        <v>5625</v>
      </c>
      <c r="D89" s="334"/>
      <c r="E89" s="334"/>
      <c r="F89" s="357" t="s">
        <v>5608</v>
      </c>
      <c r="G89" s="358"/>
      <c r="H89" s="334" t="s">
        <v>5626</v>
      </c>
      <c r="I89" s="334" t="s">
        <v>5604</v>
      </c>
      <c r="J89" s="334">
        <v>20</v>
      </c>
      <c r="K89" s="348"/>
    </row>
    <row r="90" s="1" customFormat="1" ht="15" customHeight="1">
      <c r="B90" s="359"/>
      <c r="C90" s="334" t="s">
        <v>5627</v>
      </c>
      <c r="D90" s="334"/>
      <c r="E90" s="334"/>
      <c r="F90" s="357" t="s">
        <v>5608</v>
      </c>
      <c r="G90" s="358"/>
      <c r="H90" s="334" t="s">
        <v>5628</v>
      </c>
      <c r="I90" s="334" t="s">
        <v>5604</v>
      </c>
      <c r="J90" s="334">
        <v>50</v>
      </c>
      <c r="K90" s="348"/>
    </row>
    <row r="91" s="1" customFormat="1" ht="15" customHeight="1">
      <c r="B91" s="359"/>
      <c r="C91" s="334" t="s">
        <v>5629</v>
      </c>
      <c r="D91" s="334"/>
      <c r="E91" s="334"/>
      <c r="F91" s="357" t="s">
        <v>5608</v>
      </c>
      <c r="G91" s="358"/>
      <c r="H91" s="334" t="s">
        <v>5629</v>
      </c>
      <c r="I91" s="334" t="s">
        <v>5604</v>
      </c>
      <c r="J91" s="334">
        <v>50</v>
      </c>
      <c r="K91" s="348"/>
    </row>
    <row r="92" s="1" customFormat="1" ht="15" customHeight="1">
      <c r="B92" s="359"/>
      <c r="C92" s="334" t="s">
        <v>5630</v>
      </c>
      <c r="D92" s="334"/>
      <c r="E92" s="334"/>
      <c r="F92" s="357" t="s">
        <v>5608</v>
      </c>
      <c r="G92" s="358"/>
      <c r="H92" s="334" t="s">
        <v>5631</v>
      </c>
      <c r="I92" s="334" t="s">
        <v>5604</v>
      </c>
      <c r="J92" s="334">
        <v>255</v>
      </c>
      <c r="K92" s="348"/>
    </row>
    <row r="93" s="1" customFormat="1" ht="15" customHeight="1">
      <c r="B93" s="359"/>
      <c r="C93" s="334" t="s">
        <v>5632</v>
      </c>
      <c r="D93" s="334"/>
      <c r="E93" s="334"/>
      <c r="F93" s="357" t="s">
        <v>5602</v>
      </c>
      <c r="G93" s="358"/>
      <c r="H93" s="334" t="s">
        <v>5633</v>
      </c>
      <c r="I93" s="334" t="s">
        <v>5634</v>
      </c>
      <c r="J93" s="334"/>
      <c r="K93" s="348"/>
    </row>
    <row r="94" s="1" customFormat="1" ht="15" customHeight="1">
      <c r="B94" s="359"/>
      <c r="C94" s="334" t="s">
        <v>5635</v>
      </c>
      <c r="D94" s="334"/>
      <c r="E94" s="334"/>
      <c r="F94" s="357" t="s">
        <v>5602</v>
      </c>
      <c r="G94" s="358"/>
      <c r="H94" s="334" t="s">
        <v>5636</v>
      </c>
      <c r="I94" s="334" t="s">
        <v>5637</v>
      </c>
      <c r="J94" s="334"/>
      <c r="K94" s="348"/>
    </row>
    <row r="95" s="1" customFormat="1" ht="15" customHeight="1">
      <c r="B95" s="359"/>
      <c r="C95" s="334" t="s">
        <v>5638</v>
      </c>
      <c r="D95" s="334"/>
      <c r="E95" s="334"/>
      <c r="F95" s="357" t="s">
        <v>5602</v>
      </c>
      <c r="G95" s="358"/>
      <c r="H95" s="334" t="s">
        <v>5638</v>
      </c>
      <c r="I95" s="334" t="s">
        <v>5637</v>
      </c>
      <c r="J95" s="334"/>
      <c r="K95" s="348"/>
    </row>
    <row r="96" s="1" customFormat="1" ht="15" customHeight="1">
      <c r="B96" s="359"/>
      <c r="C96" s="334" t="s">
        <v>38</v>
      </c>
      <c r="D96" s="334"/>
      <c r="E96" s="334"/>
      <c r="F96" s="357" t="s">
        <v>5602</v>
      </c>
      <c r="G96" s="358"/>
      <c r="H96" s="334" t="s">
        <v>5639</v>
      </c>
      <c r="I96" s="334" t="s">
        <v>5637</v>
      </c>
      <c r="J96" s="334"/>
      <c r="K96" s="348"/>
    </row>
    <row r="97" s="1" customFormat="1" ht="15" customHeight="1">
      <c r="B97" s="359"/>
      <c r="C97" s="334" t="s">
        <v>48</v>
      </c>
      <c r="D97" s="334"/>
      <c r="E97" s="334"/>
      <c r="F97" s="357" t="s">
        <v>5602</v>
      </c>
      <c r="G97" s="358"/>
      <c r="H97" s="334" t="s">
        <v>5640</v>
      </c>
      <c r="I97" s="334" t="s">
        <v>5637</v>
      </c>
      <c r="J97" s="334"/>
      <c r="K97" s="348"/>
    </row>
    <row r="98" s="1" customFormat="1" ht="15" customHeight="1">
      <c r="B98" s="362"/>
      <c r="C98" s="363"/>
      <c r="D98" s="363"/>
      <c r="E98" s="363"/>
      <c r="F98" s="363"/>
      <c r="G98" s="363"/>
      <c r="H98" s="363"/>
      <c r="I98" s="363"/>
      <c r="J98" s="363"/>
      <c r="K98" s="364"/>
    </row>
    <row r="99" s="1" customFormat="1" ht="18.75" customHeight="1">
      <c r="B99" s="365"/>
      <c r="C99" s="366"/>
      <c r="D99" s="366"/>
      <c r="E99" s="366"/>
      <c r="F99" s="366"/>
      <c r="G99" s="366"/>
      <c r="H99" s="366"/>
      <c r="I99" s="366"/>
      <c r="J99" s="366"/>
      <c r="K99" s="365"/>
    </row>
    <row r="100" s="1" customFormat="1" ht="18.75" customHeight="1"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</row>
    <row r="101" s="1" customFormat="1" ht="7.5" customHeight="1">
      <c r="B101" s="343"/>
      <c r="C101" s="344"/>
      <c r="D101" s="344"/>
      <c r="E101" s="344"/>
      <c r="F101" s="344"/>
      <c r="G101" s="344"/>
      <c r="H101" s="344"/>
      <c r="I101" s="344"/>
      <c r="J101" s="344"/>
      <c r="K101" s="345"/>
    </row>
    <row r="102" s="1" customFormat="1" ht="45" customHeight="1">
      <c r="B102" s="346"/>
      <c r="C102" s="347" t="s">
        <v>5641</v>
      </c>
      <c r="D102" s="347"/>
      <c r="E102" s="347"/>
      <c r="F102" s="347"/>
      <c r="G102" s="347"/>
      <c r="H102" s="347"/>
      <c r="I102" s="347"/>
      <c r="J102" s="347"/>
      <c r="K102" s="348"/>
    </row>
    <row r="103" s="1" customFormat="1" ht="17.25" customHeight="1">
      <c r="B103" s="346"/>
      <c r="C103" s="349" t="s">
        <v>5596</v>
      </c>
      <c r="D103" s="349"/>
      <c r="E103" s="349"/>
      <c r="F103" s="349" t="s">
        <v>5597</v>
      </c>
      <c r="G103" s="350"/>
      <c r="H103" s="349" t="s">
        <v>54</v>
      </c>
      <c r="I103" s="349" t="s">
        <v>57</v>
      </c>
      <c r="J103" s="349" t="s">
        <v>5598</v>
      </c>
      <c r="K103" s="348"/>
    </row>
    <row r="104" s="1" customFormat="1" ht="17.25" customHeight="1">
      <c r="B104" s="346"/>
      <c r="C104" s="351" t="s">
        <v>5599</v>
      </c>
      <c r="D104" s="351"/>
      <c r="E104" s="351"/>
      <c r="F104" s="352" t="s">
        <v>5600</v>
      </c>
      <c r="G104" s="353"/>
      <c r="H104" s="351"/>
      <c r="I104" s="351"/>
      <c r="J104" s="351" t="s">
        <v>5601</v>
      </c>
      <c r="K104" s="348"/>
    </row>
    <row r="105" s="1" customFormat="1" ht="5.25" customHeight="1">
      <c r="B105" s="346"/>
      <c r="C105" s="349"/>
      <c r="D105" s="349"/>
      <c r="E105" s="349"/>
      <c r="F105" s="349"/>
      <c r="G105" s="367"/>
      <c r="H105" s="349"/>
      <c r="I105" s="349"/>
      <c r="J105" s="349"/>
      <c r="K105" s="348"/>
    </row>
    <row r="106" s="1" customFormat="1" ht="15" customHeight="1">
      <c r="B106" s="346"/>
      <c r="C106" s="334" t="s">
        <v>53</v>
      </c>
      <c r="D106" s="356"/>
      <c r="E106" s="356"/>
      <c r="F106" s="357" t="s">
        <v>5602</v>
      </c>
      <c r="G106" s="334"/>
      <c r="H106" s="334" t="s">
        <v>5642</v>
      </c>
      <c r="I106" s="334" t="s">
        <v>5604</v>
      </c>
      <c r="J106" s="334">
        <v>20</v>
      </c>
      <c r="K106" s="348"/>
    </row>
    <row r="107" s="1" customFormat="1" ht="15" customHeight="1">
      <c r="B107" s="346"/>
      <c r="C107" s="334" t="s">
        <v>5605</v>
      </c>
      <c r="D107" s="334"/>
      <c r="E107" s="334"/>
      <c r="F107" s="357" t="s">
        <v>5602</v>
      </c>
      <c r="G107" s="334"/>
      <c r="H107" s="334" t="s">
        <v>5642</v>
      </c>
      <c r="I107" s="334" t="s">
        <v>5604</v>
      </c>
      <c r="J107" s="334">
        <v>120</v>
      </c>
      <c r="K107" s="348"/>
    </row>
    <row r="108" s="1" customFormat="1" ht="15" customHeight="1">
      <c r="B108" s="359"/>
      <c r="C108" s="334" t="s">
        <v>5607</v>
      </c>
      <c r="D108" s="334"/>
      <c r="E108" s="334"/>
      <c r="F108" s="357" t="s">
        <v>5608</v>
      </c>
      <c r="G108" s="334"/>
      <c r="H108" s="334" t="s">
        <v>5642</v>
      </c>
      <c r="I108" s="334" t="s">
        <v>5604</v>
      </c>
      <c r="J108" s="334">
        <v>50</v>
      </c>
      <c r="K108" s="348"/>
    </row>
    <row r="109" s="1" customFormat="1" ht="15" customHeight="1">
      <c r="B109" s="359"/>
      <c r="C109" s="334" t="s">
        <v>5610</v>
      </c>
      <c r="D109" s="334"/>
      <c r="E109" s="334"/>
      <c r="F109" s="357" t="s">
        <v>5602</v>
      </c>
      <c r="G109" s="334"/>
      <c r="H109" s="334" t="s">
        <v>5642</v>
      </c>
      <c r="I109" s="334" t="s">
        <v>5612</v>
      </c>
      <c r="J109" s="334"/>
      <c r="K109" s="348"/>
    </row>
    <row r="110" s="1" customFormat="1" ht="15" customHeight="1">
      <c r="B110" s="359"/>
      <c r="C110" s="334" t="s">
        <v>5621</v>
      </c>
      <c r="D110" s="334"/>
      <c r="E110" s="334"/>
      <c r="F110" s="357" t="s">
        <v>5608</v>
      </c>
      <c r="G110" s="334"/>
      <c r="H110" s="334" t="s">
        <v>5642</v>
      </c>
      <c r="I110" s="334" t="s">
        <v>5604</v>
      </c>
      <c r="J110" s="334">
        <v>50</v>
      </c>
      <c r="K110" s="348"/>
    </row>
    <row r="111" s="1" customFormat="1" ht="15" customHeight="1">
      <c r="B111" s="359"/>
      <c r="C111" s="334" t="s">
        <v>5629</v>
      </c>
      <c r="D111" s="334"/>
      <c r="E111" s="334"/>
      <c r="F111" s="357" t="s">
        <v>5608</v>
      </c>
      <c r="G111" s="334"/>
      <c r="H111" s="334" t="s">
        <v>5642</v>
      </c>
      <c r="I111" s="334" t="s">
        <v>5604</v>
      </c>
      <c r="J111" s="334">
        <v>50</v>
      </c>
      <c r="K111" s="348"/>
    </row>
    <row r="112" s="1" customFormat="1" ht="15" customHeight="1">
      <c r="B112" s="359"/>
      <c r="C112" s="334" t="s">
        <v>5627</v>
      </c>
      <c r="D112" s="334"/>
      <c r="E112" s="334"/>
      <c r="F112" s="357" t="s">
        <v>5608</v>
      </c>
      <c r="G112" s="334"/>
      <c r="H112" s="334" t="s">
        <v>5642</v>
      </c>
      <c r="I112" s="334" t="s">
        <v>5604</v>
      </c>
      <c r="J112" s="334">
        <v>50</v>
      </c>
      <c r="K112" s="348"/>
    </row>
    <row r="113" s="1" customFormat="1" ht="15" customHeight="1">
      <c r="B113" s="359"/>
      <c r="C113" s="334" t="s">
        <v>53</v>
      </c>
      <c r="D113" s="334"/>
      <c r="E113" s="334"/>
      <c r="F113" s="357" t="s">
        <v>5602</v>
      </c>
      <c r="G113" s="334"/>
      <c r="H113" s="334" t="s">
        <v>5643</v>
      </c>
      <c r="I113" s="334" t="s">
        <v>5604</v>
      </c>
      <c r="J113" s="334">
        <v>20</v>
      </c>
      <c r="K113" s="348"/>
    </row>
    <row r="114" s="1" customFormat="1" ht="15" customHeight="1">
      <c r="B114" s="359"/>
      <c r="C114" s="334" t="s">
        <v>5644</v>
      </c>
      <c r="D114" s="334"/>
      <c r="E114" s="334"/>
      <c r="F114" s="357" t="s">
        <v>5602</v>
      </c>
      <c r="G114" s="334"/>
      <c r="H114" s="334" t="s">
        <v>5645</v>
      </c>
      <c r="I114" s="334" t="s">
        <v>5604</v>
      </c>
      <c r="J114" s="334">
        <v>120</v>
      </c>
      <c r="K114" s="348"/>
    </row>
    <row r="115" s="1" customFormat="1" ht="15" customHeight="1">
      <c r="B115" s="359"/>
      <c r="C115" s="334" t="s">
        <v>38</v>
      </c>
      <c r="D115" s="334"/>
      <c r="E115" s="334"/>
      <c r="F115" s="357" t="s">
        <v>5602</v>
      </c>
      <c r="G115" s="334"/>
      <c r="H115" s="334" t="s">
        <v>5646</v>
      </c>
      <c r="I115" s="334" t="s">
        <v>5637</v>
      </c>
      <c r="J115" s="334"/>
      <c r="K115" s="348"/>
    </row>
    <row r="116" s="1" customFormat="1" ht="15" customHeight="1">
      <c r="B116" s="359"/>
      <c r="C116" s="334" t="s">
        <v>48</v>
      </c>
      <c r="D116" s="334"/>
      <c r="E116" s="334"/>
      <c r="F116" s="357" t="s">
        <v>5602</v>
      </c>
      <c r="G116" s="334"/>
      <c r="H116" s="334" t="s">
        <v>5647</v>
      </c>
      <c r="I116" s="334" t="s">
        <v>5637</v>
      </c>
      <c r="J116" s="334"/>
      <c r="K116" s="348"/>
    </row>
    <row r="117" s="1" customFormat="1" ht="15" customHeight="1">
      <c r="B117" s="359"/>
      <c r="C117" s="334" t="s">
        <v>57</v>
      </c>
      <c r="D117" s="334"/>
      <c r="E117" s="334"/>
      <c r="F117" s="357" t="s">
        <v>5602</v>
      </c>
      <c r="G117" s="334"/>
      <c r="H117" s="334" t="s">
        <v>5648</v>
      </c>
      <c r="I117" s="334" t="s">
        <v>5649</v>
      </c>
      <c r="J117" s="334"/>
      <c r="K117" s="348"/>
    </row>
    <row r="118" s="1" customFormat="1" ht="15" customHeight="1">
      <c r="B118" s="362"/>
      <c r="C118" s="368"/>
      <c r="D118" s="368"/>
      <c r="E118" s="368"/>
      <c r="F118" s="368"/>
      <c r="G118" s="368"/>
      <c r="H118" s="368"/>
      <c r="I118" s="368"/>
      <c r="J118" s="368"/>
      <c r="K118" s="364"/>
    </row>
    <row r="119" s="1" customFormat="1" ht="18.75" customHeight="1">
      <c r="B119" s="369"/>
      <c r="C119" s="370"/>
      <c r="D119" s="370"/>
      <c r="E119" s="370"/>
      <c r="F119" s="371"/>
      <c r="G119" s="370"/>
      <c r="H119" s="370"/>
      <c r="I119" s="370"/>
      <c r="J119" s="370"/>
      <c r="K119" s="369"/>
    </row>
    <row r="120" s="1" customFormat="1" ht="18.75" customHeight="1"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</row>
    <row r="121" s="1" customFormat="1" ht="7.5" customHeight="1">
      <c r="B121" s="372"/>
      <c r="C121" s="373"/>
      <c r="D121" s="373"/>
      <c r="E121" s="373"/>
      <c r="F121" s="373"/>
      <c r="G121" s="373"/>
      <c r="H121" s="373"/>
      <c r="I121" s="373"/>
      <c r="J121" s="373"/>
      <c r="K121" s="374"/>
    </row>
    <row r="122" s="1" customFormat="1" ht="45" customHeight="1">
      <c r="B122" s="375"/>
      <c r="C122" s="325" t="s">
        <v>5650</v>
      </c>
      <c r="D122" s="325"/>
      <c r="E122" s="325"/>
      <c r="F122" s="325"/>
      <c r="G122" s="325"/>
      <c r="H122" s="325"/>
      <c r="I122" s="325"/>
      <c r="J122" s="325"/>
      <c r="K122" s="376"/>
    </row>
    <row r="123" s="1" customFormat="1" ht="17.25" customHeight="1">
      <c r="B123" s="377"/>
      <c r="C123" s="349" t="s">
        <v>5596</v>
      </c>
      <c r="D123" s="349"/>
      <c r="E123" s="349"/>
      <c r="F123" s="349" t="s">
        <v>5597</v>
      </c>
      <c r="G123" s="350"/>
      <c r="H123" s="349" t="s">
        <v>54</v>
      </c>
      <c r="I123" s="349" t="s">
        <v>57</v>
      </c>
      <c r="J123" s="349" t="s">
        <v>5598</v>
      </c>
      <c r="K123" s="378"/>
    </row>
    <row r="124" s="1" customFormat="1" ht="17.25" customHeight="1">
      <c r="B124" s="377"/>
      <c r="C124" s="351" t="s">
        <v>5599</v>
      </c>
      <c r="D124" s="351"/>
      <c r="E124" s="351"/>
      <c r="F124" s="352" t="s">
        <v>5600</v>
      </c>
      <c r="G124" s="353"/>
      <c r="H124" s="351"/>
      <c r="I124" s="351"/>
      <c r="J124" s="351" t="s">
        <v>5601</v>
      </c>
      <c r="K124" s="378"/>
    </row>
    <row r="125" s="1" customFormat="1" ht="5.25" customHeight="1">
      <c r="B125" s="379"/>
      <c r="C125" s="354"/>
      <c r="D125" s="354"/>
      <c r="E125" s="354"/>
      <c r="F125" s="354"/>
      <c r="G125" s="380"/>
      <c r="H125" s="354"/>
      <c r="I125" s="354"/>
      <c r="J125" s="354"/>
      <c r="K125" s="381"/>
    </row>
    <row r="126" s="1" customFormat="1" ht="15" customHeight="1">
      <c r="B126" s="379"/>
      <c r="C126" s="334" t="s">
        <v>5605</v>
      </c>
      <c r="D126" s="356"/>
      <c r="E126" s="356"/>
      <c r="F126" s="357" t="s">
        <v>5602</v>
      </c>
      <c r="G126" s="334"/>
      <c r="H126" s="334" t="s">
        <v>5642</v>
      </c>
      <c r="I126" s="334" t="s">
        <v>5604</v>
      </c>
      <c r="J126" s="334">
        <v>120</v>
      </c>
      <c r="K126" s="382"/>
    </row>
    <row r="127" s="1" customFormat="1" ht="15" customHeight="1">
      <c r="B127" s="379"/>
      <c r="C127" s="334" t="s">
        <v>5651</v>
      </c>
      <c r="D127" s="334"/>
      <c r="E127" s="334"/>
      <c r="F127" s="357" t="s">
        <v>5602</v>
      </c>
      <c r="G127" s="334"/>
      <c r="H127" s="334" t="s">
        <v>5652</v>
      </c>
      <c r="I127" s="334" t="s">
        <v>5604</v>
      </c>
      <c r="J127" s="334" t="s">
        <v>5653</v>
      </c>
      <c r="K127" s="382"/>
    </row>
    <row r="128" s="1" customFormat="1" ht="15" customHeight="1">
      <c r="B128" s="379"/>
      <c r="C128" s="334" t="s">
        <v>85</v>
      </c>
      <c r="D128" s="334"/>
      <c r="E128" s="334"/>
      <c r="F128" s="357" t="s">
        <v>5602</v>
      </c>
      <c r="G128" s="334"/>
      <c r="H128" s="334" t="s">
        <v>5654</v>
      </c>
      <c r="I128" s="334" t="s">
        <v>5604</v>
      </c>
      <c r="J128" s="334" t="s">
        <v>5653</v>
      </c>
      <c r="K128" s="382"/>
    </row>
    <row r="129" s="1" customFormat="1" ht="15" customHeight="1">
      <c r="B129" s="379"/>
      <c r="C129" s="334" t="s">
        <v>5613</v>
      </c>
      <c r="D129" s="334"/>
      <c r="E129" s="334"/>
      <c r="F129" s="357" t="s">
        <v>5608</v>
      </c>
      <c r="G129" s="334"/>
      <c r="H129" s="334" t="s">
        <v>5614</v>
      </c>
      <c r="I129" s="334" t="s">
        <v>5604</v>
      </c>
      <c r="J129" s="334">
        <v>15</v>
      </c>
      <c r="K129" s="382"/>
    </row>
    <row r="130" s="1" customFormat="1" ht="15" customHeight="1">
      <c r="B130" s="379"/>
      <c r="C130" s="360" t="s">
        <v>5615</v>
      </c>
      <c r="D130" s="360"/>
      <c r="E130" s="360"/>
      <c r="F130" s="361" t="s">
        <v>5608</v>
      </c>
      <c r="G130" s="360"/>
      <c r="H130" s="360" t="s">
        <v>5616</v>
      </c>
      <c r="I130" s="360" t="s">
        <v>5604</v>
      </c>
      <c r="J130" s="360">
        <v>15</v>
      </c>
      <c r="K130" s="382"/>
    </row>
    <row r="131" s="1" customFormat="1" ht="15" customHeight="1">
      <c r="B131" s="379"/>
      <c r="C131" s="360" t="s">
        <v>5617</v>
      </c>
      <c r="D131" s="360"/>
      <c r="E131" s="360"/>
      <c r="F131" s="361" t="s">
        <v>5608</v>
      </c>
      <c r="G131" s="360"/>
      <c r="H131" s="360" t="s">
        <v>5618</v>
      </c>
      <c r="I131" s="360" t="s">
        <v>5604</v>
      </c>
      <c r="J131" s="360">
        <v>20</v>
      </c>
      <c r="K131" s="382"/>
    </row>
    <row r="132" s="1" customFormat="1" ht="15" customHeight="1">
      <c r="B132" s="379"/>
      <c r="C132" s="360" t="s">
        <v>5619</v>
      </c>
      <c r="D132" s="360"/>
      <c r="E132" s="360"/>
      <c r="F132" s="361" t="s">
        <v>5608</v>
      </c>
      <c r="G132" s="360"/>
      <c r="H132" s="360" t="s">
        <v>5620</v>
      </c>
      <c r="I132" s="360" t="s">
        <v>5604</v>
      </c>
      <c r="J132" s="360">
        <v>20</v>
      </c>
      <c r="K132" s="382"/>
    </row>
    <row r="133" s="1" customFormat="1" ht="15" customHeight="1">
      <c r="B133" s="379"/>
      <c r="C133" s="334" t="s">
        <v>5607</v>
      </c>
      <c r="D133" s="334"/>
      <c r="E133" s="334"/>
      <c r="F133" s="357" t="s">
        <v>5608</v>
      </c>
      <c r="G133" s="334"/>
      <c r="H133" s="334" t="s">
        <v>5642</v>
      </c>
      <c r="I133" s="334" t="s">
        <v>5604</v>
      </c>
      <c r="J133" s="334">
        <v>50</v>
      </c>
      <c r="K133" s="382"/>
    </row>
    <row r="134" s="1" customFormat="1" ht="15" customHeight="1">
      <c r="B134" s="379"/>
      <c r="C134" s="334" t="s">
        <v>5621</v>
      </c>
      <c r="D134" s="334"/>
      <c r="E134" s="334"/>
      <c r="F134" s="357" t="s">
        <v>5608</v>
      </c>
      <c r="G134" s="334"/>
      <c r="H134" s="334" t="s">
        <v>5642</v>
      </c>
      <c r="I134" s="334" t="s">
        <v>5604</v>
      </c>
      <c r="J134" s="334">
        <v>50</v>
      </c>
      <c r="K134" s="382"/>
    </row>
    <row r="135" s="1" customFormat="1" ht="15" customHeight="1">
      <c r="B135" s="379"/>
      <c r="C135" s="334" t="s">
        <v>5627</v>
      </c>
      <c r="D135" s="334"/>
      <c r="E135" s="334"/>
      <c r="F135" s="357" t="s">
        <v>5608</v>
      </c>
      <c r="G135" s="334"/>
      <c r="H135" s="334" t="s">
        <v>5642</v>
      </c>
      <c r="I135" s="334" t="s">
        <v>5604</v>
      </c>
      <c r="J135" s="334">
        <v>50</v>
      </c>
      <c r="K135" s="382"/>
    </row>
    <row r="136" s="1" customFormat="1" ht="15" customHeight="1">
      <c r="B136" s="379"/>
      <c r="C136" s="334" t="s">
        <v>5629</v>
      </c>
      <c r="D136" s="334"/>
      <c r="E136" s="334"/>
      <c r="F136" s="357" t="s">
        <v>5608</v>
      </c>
      <c r="G136" s="334"/>
      <c r="H136" s="334" t="s">
        <v>5642</v>
      </c>
      <c r="I136" s="334" t="s">
        <v>5604</v>
      </c>
      <c r="J136" s="334">
        <v>50</v>
      </c>
      <c r="K136" s="382"/>
    </row>
    <row r="137" s="1" customFormat="1" ht="15" customHeight="1">
      <c r="B137" s="379"/>
      <c r="C137" s="334" t="s">
        <v>5630</v>
      </c>
      <c r="D137" s="334"/>
      <c r="E137" s="334"/>
      <c r="F137" s="357" t="s">
        <v>5608</v>
      </c>
      <c r="G137" s="334"/>
      <c r="H137" s="334" t="s">
        <v>5655</v>
      </c>
      <c r="I137" s="334" t="s">
        <v>5604</v>
      </c>
      <c r="J137" s="334">
        <v>255</v>
      </c>
      <c r="K137" s="382"/>
    </row>
    <row r="138" s="1" customFormat="1" ht="15" customHeight="1">
      <c r="B138" s="379"/>
      <c r="C138" s="334" t="s">
        <v>5632</v>
      </c>
      <c r="D138" s="334"/>
      <c r="E138" s="334"/>
      <c r="F138" s="357" t="s">
        <v>5602</v>
      </c>
      <c r="G138" s="334"/>
      <c r="H138" s="334" t="s">
        <v>5656</v>
      </c>
      <c r="I138" s="334" t="s">
        <v>5634</v>
      </c>
      <c r="J138" s="334"/>
      <c r="K138" s="382"/>
    </row>
    <row r="139" s="1" customFormat="1" ht="15" customHeight="1">
      <c r="B139" s="379"/>
      <c r="C139" s="334" t="s">
        <v>5635</v>
      </c>
      <c r="D139" s="334"/>
      <c r="E139" s="334"/>
      <c r="F139" s="357" t="s">
        <v>5602</v>
      </c>
      <c r="G139" s="334"/>
      <c r="H139" s="334" t="s">
        <v>5657</v>
      </c>
      <c r="I139" s="334" t="s">
        <v>5637</v>
      </c>
      <c r="J139" s="334"/>
      <c r="K139" s="382"/>
    </row>
    <row r="140" s="1" customFormat="1" ht="15" customHeight="1">
      <c r="B140" s="379"/>
      <c r="C140" s="334" t="s">
        <v>5638</v>
      </c>
      <c r="D140" s="334"/>
      <c r="E140" s="334"/>
      <c r="F140" s="357" t="s">
        <v>5602</v>
      </c>
      <c r="G140" s="334"/>
      <c r="H140" s="334" t="s">
        <v>5638</v>
      </c>
      <c r="I140" s="334" t="s">
        <v>5637</v>
      </c>
      <c r="J140" s="334"/>
      <c r="K140" s="382"/>
    </row>
    <row r="141" s="1" customFormat="1" ht="15" customHeight="1">
      <c r="B141" s="379"/>
      <c r="C141" s="334" t="s">
        <v>38</v>
      </c>
      <c r="D141" s="334"/>
      <c r="E141" s="334"/>
      <c r="F141" s="357" t="s">
        <v>5602</v>
      </c>
      <c r="G141" s="334"/>
      <c r="H141" s="334" t="s">
        <v>5658</v>
      </c>
      <c r="I141" s="334" t="s">
        <v>5637</v>
      </c>
      <c r="J141" s="334"/>
      <c r="K141" s="382"/>
    </row>
    <row r="142" s="1" customFormat="1" ht="15" customHeight="1">
      <c r="B142" s="379"/>
      <c r="C142" s="334" t="s">
        <v>5659</v>
      </c>
      <c r="D142" s="334"/>
      <c r="E142" s="334"/>
      <c r="F142" s="357" t="s">
        <v>5602</v>
      </c>
      <c r="G142" s="334"/>
      <c r="H142" s="334" t="s">
        <v>5660</v>
      </c>
      <c r="I142" s="334" t="s">
        <v>5637</v>
      </c>
      <c r="J142" s="334"/>
      <c r="K142" s="382"/>
    </row>
    <row r="143" s="1" customFormat="1" ht="15" customHeight="1">
      <c r="B143" s="383"/>
      <c r="C143" s="384"/>
      <c r="D143" s="384"/>
      <c r="E143" s="384"/>
      <c r="F143" s="384"/>
      <c r="G143" s="384"/>
      <c r="H143" s="384"/>
      <c r="I143" s="384"/>
      <c r="J143" s="384"/>
      <c r="K143" s="385"/>
    </row>
    <row r="144" s="1" customFormat="1" ht="18.75" customHeight="1">
      <c r="B144" s="370"/>
      <c r="C144" s="370"/>
      <c r="D144" s="370"/>
      <c r="E144" s="370"/>
      <c r="F144" s="371"/>
      <c r="G144" s="370"/>
      <c r="H144" s="370"/>
      <c r="I144" s="370"/>
      <c r="J144" s="370"/>
      <c r="K144" s="370"/>
    </row>
    <row r="145" s="1" customFormat="1" ht="18.75" customHeight="1"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</row>
    <row r="146" s="1" customFormat="1" ht="7.5" customHeight="1">
      <c r="B146" s="343"/>
      <c r="C146" s="344"/>
      <c r="D146" s="344"/>
      <c r="E146" s="344"/>
      <c r="F146" s="344"/>
      <c r="G146" s="344"/>
      <c r="H146" s="344"/>
      <c r="I146" s="344"/>
      <c r="J146" s="344"/>
      <c r="K146" s="345"/>
    </row>
    <row r="147" s="1" customFormat="1" ht="45" customHeight="1">
      <c r="B147" s="346"/>
      <c r="C147" s="347" t="s">
        <v>5661</v>
      </c>
      <c r="D147" s="347"/>
      <c r="E147" s="347"/>
      <c r="F147" s="347"/>
      <c r="G147" s="347"/>
      <c r="H147" s="347"/>
      <c r="I147" s="347"/>
      <c r="J147" s="347"/>
      <c r="K147" s="348"/>
    </row>
    <row r="148" s="1" customFormat="1" ht="17.25" customHeight="1">
      <c r="B148" s="346"/>
      <c r="C148" s="349" t="s">
        <v>5596</v>
      </c>
      <c r="D148" s="349"/>
      <c r="E148" s="349"/>
      <c r="F148" s="349" t="s">
        <v>5597</v>
      </c>
      <c r="G148" s="350"/>
      <c r="H148" s="349" t="s">
        <v>54</v>
      </c>
      <c r="I148" s="349" t="s">
        <v>57</v>
      </c>
      <c r="J148" s="349" t="s">
        <v>5598</v>
      </c>
      <c r="K148" s="348"/>
    </row>
    <row r="149" s="1" customFormat="1" ht="17.25" customHeight="1">
      <c r="B149" s="346"/>
      <c r="C149" s="351" t="s">
        <v>5599</v>
      </c>
      <c r="D149" s="351"/>
      <c r="E149" s="351"/>
      <c r="F149" s="352" t="s">
        <v>5600</v>
      </c>
      <c r="G149" s="353"/>
      <c r="H149" s="351"/>
      <c r="I149" s="351"/>
      <c r="J149" s="351" t="s">
        <v>5601</v>
      </c>
      <c r="K149" s="348"/>
    </row>
    <row r="150" s="1" customFormat="1" ht="5.25" customHeight="1">
      <c r="B150" s="359"/>
      <c r="C150" s="354"/>
      <c r="D150" s="354"/>
      <c r="E150" s="354"/>
      <c r="F150" s="354"/>
      <c r="G150" s="355"/>
      <c r="H150" s="354"/>
      <c r="I150" s="354"/>
      <c r="J150" s="354"/>
      <c r="K150" s="382"/>
    </row>
    <row r="151" s="1" customFormat="1" ht="15" customHeight="1">
      <c r="B151" s="359"/>
      <c r="C151" s="386" t="s">
        <v>5605</v>
      </c>
      <c r="D151" s="334"/>
      <c r="E151" s="334"/>
      <c r="F151" s="387" t="s">
        <v>5602</v>
      </c>
      <c r="G151" s="334"/>
      <c r="H151" s="386" t="s">
        <v>5642</v>
      </c>
      <c r="I151" s="386" t="s">
        <v>5604</v>
      </c>
      <c r="J151" s="386">
        <v>120</v>
      </c>
      <c r="K151" s="382"/>
    </row>
    <row r="152" s="1" customFormat="1" ht="15" customHeight="1">
      <c r="B152" s="359"/>
      <c r="C152" s="386" t="s">
        <v>5651</v>
      </c>
      <c r="D152" s="334"/>
      <c r="E152" s="334"/>
      <c r="F152" s="387" t="s">
        <v>5602</v>
      </c>
      <c r="G152" s="334"/>
      <c r="H152" s="386" t="s">
        <v>5662</v>
      </c>
      <c r="I152" s="386" t="s">
        <v>5604</v>
      </c>
      <c r="J152" s="386" t="s">
        <v>5653</v>
      </c>
      <c r="K152" s="382"/>
    </row>
    <row r="153" s="1" customFormat="1" ht="15" customHeight="1">
      <c r="B153" s="359"/>
      <c r="C153" s="386" t="s">
        <v>85</v>
      </c>
      <c r="D153" s="334"/>
      <c r="E153" s="334"/>
      <c r="F153" s="387" t="s">
        <v>5602</v>
      </c>
      <c r="G153" s="334"/>
      <c r="H153" s="386" t="s">
        <v>5663</v>
      </c>
      <c r="I153" s="386" t="s">
        <v>5604</v>
      </c>
      <c r="J153" s="386" t="s">
        <v>5653</v>
      </c>
      <c r="K153" s="382"/>
    </row>
    <row r="154" s="1" customFormat="1" ht="15" customHeight="1">
      <c r="B154" s="359"/>
      <c r="C154" s="386" t="s">
        <v>5607</v>
      </c>
      <c r="D154" s="334"/>
      <c r="E154" s="334"/>
      <c r="F154" s="387" t="s">
        <v>5608</v>
      </c>
      <c r="G154" s="334"/>
      <c r="H154" s="386" t="s">
        <v>5642</v>
      </c>
      <c r="I154" s="386" t="s">
        <v>5604</v>
      </c>
      <c r="J154" s="386">
        <v>50</v>
      </c>
      <c r="K154" s="382"/>
    </row>
    <row r="155" s="1" customFormat="1" ht="15" customHeight="1">
      <c r="B155" s="359"/>
      <c r="C155" s="386" t="s">
        <v>5610</v>
      </c>
      <c r="D155" s="334"/>
      <c r="E155" s="334"/>
      <c r="F155" s="387" t="s">
        <v>5602</v>
      </c>
      <c r="G155" s="334"/>
      <c r="H155" s="386" t="s">
        <v>5642</v>
      </c>
      <c r="I155" s="386" t="s">
        <v>5612</v>
      </c>
      <c r="J155" s="386"/>
      <c r="K155" s="382"/>
    </row>
    <row r="156" s="1" customFormat="1" ht="15" customHeight="1">
      <c r="B156" s="359"/>
      <c r="C156" s="386" t="s">
        <v>5621</v>
      </c>
      <c r="D156" s="334"/>
      <c r="E156" s="334"/>
      <c r="F156" s="387" t="s">
        <v>5608</v>
      </c>
      <c r="G156" s="334"/>
      <c r="H156" s="386" t="s">
        <v>5642</v>
      </c>
      <c r="I156" s="386" t="s">
        <v>5604</v>
      </c>
      <c r="J156" s="386">
        <v>50</v>
      </c>
      <c r="K156" s="382"/>
    </row>
    <row r="157" s="1" customFormat="1" ht="15" customHeight="1">
      <c r="B157" s="359"/>
      <c r="C157" s="386" t="s">
        <v>5629</v>
      </c>
      <c r="D157" s="334"/>
      <c r="E157" s="334"/>
      <c r="F157" s="387" t="s">
        <v>5608</v>
      </c>
      <c r="G157" s="334"/>
      <c r="H157" s="386" t="s">
        <v>5642</v>
      </c>
      <c r="I157" s="386" t="s">
        <v>5604</v>
      </c>
      <c r="J157" s="386">
        <v>50</v>
      </c>
      <c r="K157" s="382"/>
    </row>
    <row r="158" s="1" customFormat="1" ht="15" customHeight="1">
      <c r="B158" s="359"/>
      <c r="C158" s="386" t="s">
        <v>5627</v>
      </c>
      <c r="D158" s="334"/>
      <c r="E158" s="334"/>
      <c r="F158" s="387" t="s">
        <v>5608</v>
      </c>
      <c r="G158" s="334"/>
      <c r="H158" s="386" t="s">
        <v>5642</v>
      </c>
      <c r="I158" s="386" t="s">
        <v>5604</v>
      </c>
      <c r="J158" s="386">
        <v>50</v>
      </c>
      <c r="K158" s="382"/>
    </row>
    <row r="159" s="1" customFormat="1" ht="15" customHeight="1">
      <c r="B159" s="359"/>
      <c r="C159" s="386" t="s">
        <v>163</v>
      </c>
      <c r="D159" s="334"/>
      <c r="E159" s="334"/>
      <c r="F159" s="387" t="s">
        <v>5602</v>
      </c>
      <c r="G159" s="334"/>
      <c r="H159" s="386" t="s">
        <v>5664</v>
      </c>
      <c r="I159" s="386" t="s">
        <v>5604</v>
      </c>
      <c r="J159" s="386" t="s">
        <v>5665</v>
      </c>
      <c r="K159" s="382"/>
    </row>
    <row r="160" s="1" customFormat="1" ht="15" customHeight="1">
      <c r="B160" s="359"/>
      <c r="C160" s="386" t="s">
        <v>5666</v>
      </c>
      <c r="D160" s="334"/>
      <c r="E160" s="334"/>
      <c r="F160" s="387" t="s">
        <v>5602</v>
      </c>
      <c r="G160" s="334"/>
      <c r="H160" s="386" t="s">
        <v>5667</v>
      </c>
      <c r="I160" s="386" t="s">
        <v>5637</v>
      </c>
      <c r="J160" s="386"/>
      <c r="K160" s="382"/>
    </row>
    <row r="161" s="1" customFormat="1" ht="15" customHeight="1">
      <c r="B161" s="388"/>
      <c r="C161" s="368"/>
      <c r="D161" s="368"/>
      <c r="E161" s="368"/>
      <c r="F161" s="368"/>
      <c r="G161" s="368"/>
      <c r="H161" s="368"/>
      <c r="I161" s="368"/>
      <c r="J161" s="368"/>
      <c r="K161" s="389"/>
    </row>
    <row r="162" s="1" customFormat="1" ht="18.75" customHeight="1">
      <c r="B162" s="370"/>
      <c r="C162" s="380"/>
      <c r="D162" s="380"/>
      <c r="E162" s="380"/>
      <c r="F162" s="390"/>
      <c r="G162" s="380"/>
      <c r="H162" s="380"/>
      <c r="I162" s="380"/>
      <c r="J162" s="380"/>
      <c r="K162" s="370"/>
    </row>
    <row r="163" s="1" customFormat="1" ht="18.75" customHeight="1"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</row>
    <row r="164" s="1" customFormat="1" ht="7.5" customHeight="1">
      <c r="B164" s="321"/>
      <c r="C164" s="322"/>
      <c r="D164" s="322"/>
      <c r="E164" s="322"/>
      <c r="F164" s="322"/>
      <c r="G164" s="322"/>
      <c r="H164" s="322"/>
      <c r="I164" s="322"/>
      <c r="J164" s="322"/>
      <c r="K164" s="323"/>
    </row>
    <row r="165" s="1" customFormat="1" ht="45" customHeight="1">
      <c r="B165" s="324"/>
      <c r="C165" s="325" t="s">
        <v>5668</v>
      </c>
      <c r="D165" s="325"/>
      <c r="E165" s="325"/>
      <c r="F165" s="325"/>
      <c r="G165" s="325"/>
      <c r="H165" s="325"/>
      <c r="I165" s="325"/>
      <c r="J165" s="325"/>
      <c r="K165" s="326"/>
    </row>
    <row r="166" s="1" customFormat="1" ht="17.25" customHeight="1">
      <c r="B166" s="324"/>
      <c r="C166" s="349" t="s">
        <v>5596</v>
      </c>
      <c r="D166" s="349"/>
      <c r="E166" s="349"/>
      <c r="F166" s="349" t="s">
        <v>5597</v>
      </c>
      <c r="G166" s="391"/>
      <c r="H166" s="392" t="s">
        <v>54</v>
      </c>
      <c r="I166" s="392" t="s">
        <v>57</v>
      </c>
      <c r="J166" s="349" t="s">
        <v>5598</v>
      </c>
      <c r="K166" s="326"/>
    </row>
    <row r="167" s="1" customFormat="1" ht="17.25" customHeight="1">
      <c r="B167" s="327"/>
      <c r="C167" s="351" t="s">
        <v>5599</v>
      </c>
      <c r="D167" s="351"/>
      <c r="E167" s="351"/>
      <c r="F167" s="352" t="s">
        <v>5600</v>
      </c>
      <c r="G167" s="393"/>
      <c r="H167" s="394"/>
      <c r="I167" s="394"/>
      <c r="J167" s="351" t="s">
        <v>5601</v>
      </c>
      <c r="K167" s="329"/>
    </row>
    <row r="168" s="1" customFormat="1" ht="5.25" customHeight="1">
      <c r="B168" s="359"/>
      <c r="C168" s="354"/>
      <c r="D168" s="354"/>
      <c r="E168" s="354"/>
      <c r="F168" s="354"/>
      <c r="G168" s="355"/>
      <c r="H168" s="354"/>
      <c r="I168" s="354"/>
      <c r="J168" s="354"/>
      <c r="K168" s="382"/>
    </row>
    <row r="169" s="1" customFormat="1" ht="15" customHeight="1">
      <c r="B169" s="359"/>
      <c r="C169" s="334" t="s">
        <v>5605</v>
      </c>
      <c r="D169" s="334"/>
      <c r="E169" s="334"/>
      <c r="F169" s="357" t="s">
        <v>5602</v>
      </c>
      <c r="G169" s="334"/>
      <c r="H169" s="334" t="s">
        <v>5642</v>
      </c>
      <c r="I169" s="334" t="s">
        <v>5604</v>
      </c>
      <c r="J169" s="334">
        <v>120</v>
      </c>
      <c r="K169" s="382"/>
    </row>
    <row r="170" s="1" customFormat="1" ht="15" customHeight="1">
      <c r="B170" s="359"/>
      <c r="C170" s="334" t="s">
        <v>5651</v>
      </c>
      <c r="D170" s="334"/>
      <c r="E170" s="334"/>
      <c r="F170" s="357" t="s">
        <v>5602</v>
      </c>
      <c r="G170" s="334"/>
      <c r="H170" s="334" t="s">
        <v>5652</v>
      </c>
      <c r="I170" s="334" t="s">
        <v>5604</v>
      </c>
      <c r="J170" s="334" t="s">
        <v>5653</v>
      </c>
      <c r="K170" s="382"/>
    </row>
    <row r="171" s="1" customFormat="1" ht="15" customHeight="1">
      <c r="B171" s="359"/>
      <c r="C171" s="334" t="s">
        <v>85</v>
      </c>
      <c r="D171" s="334"/>
      <c r="E171" s="334"/>
      <c r="F171" s="357" t="s">
        <v>5602</v>
      </c>
      <c r="G171" s="334"/>
      <c r="H171" s="334" t="s">
        <v>5669</v>
      </c>
      <c r="I171" s="334" t="s">
        <v>5604</v>
      </c>
      <c r="J171" s="334" t="s">
        <v>5653</v>
      </c>
      <c r="K171" s="382"/>
    </row>
    <row r="172" s="1" customFormat="1" ht="15" customHeight="1">
      <c r="B172" s="359"/>
      <c r="C172" s="334" t="s">
        <v>5607</v>
      </c>
      <c r="D172" s="334"/>
      <c r="E172" s="334"/>
      <c r="F172" s="357" t="s">
        <v>5608</v>
      </c>
      <c r="G172" s="334"/>
      <c r="H172" s="334" t="s">
        <v>5669</v>
      </c>
      <c r="I172" s="334" t="s">
        <v>5604</v>
      </c>
      <c r="J172" s="334">
        <v>50</v>
      </c>
      <c r="K172" s="382"/>
    </row>
    <row r="173" s="1" customFormat="1" ht="15" customHeight="1">
      <c r="B173" s="359"/>
      <c r="C173" s="334" t="s">
        <v>5610</v>
      </c>
      <c r="D173" s="334"/>
      <c r="E173" s="334"/>
      <c r="F173" s="357" t="s">
        <v>5602</v>
      </c>
      <c r="G173" s="334"/>
      <c r="H173" s="334" t="s">
        <v>5669</v>
      </c>
      <c r="I173" s="334" t="s">
        <v>5612</v>
      </c>
      <c r="J173" s="334"/>
      <c r="K173" s="382"/>
    </row>
    <row r="174" s="1" customFormat="1" ht="15" customHeight="1">
      <c r="B174" s="359"/>
      <c r="C174" s="334" t="s">
        <v>5621</v>
      </c>
      <c r="D174" s="334"/>
      <c r="E174" s="334"/>
      <c r="F174" s="357" t="s">
        <v>5608</v>
      </c>
      <c r="G174" s="334"/>
      <c r="H174" s="334" t="s">
        <v>5669</v>
      </c>
      <c r="I174" s="334" t="s">
        <v>5604</v>
      </c>
      <c r="J174" s="334">
        <v>50</v>
      </c>
      <c r="K174" s="382"/>
    </row>
    <row r="175" s="1" customFormat="1" ht="15" customHeight="1">
      <c r="B175" s="359"/>
      <c r="C175" s="334" t="s">
        <v>5629</v>
      </c>
      <c r="D175" s="334"/>
      <c r="E175" s="334"/>
      <c r="F175" s="357" t="s">
        <v>5608</v>
      </c>
      <c r="G175" s="334"/>
      <c r="H175" s="334" t="s">
        <v>5669</v>
      </c>
      <c r="I175" s="334" t="s">
        <v>5604</v>
      </c>
      <c r="J175" s="334">
        <v>50</v>
      </c>
      <c r="K175" s="382"/>
    </row>
    <row r="176" s="1" customFormat="1" ht="15" customHeight="1">
      <c r="B176" s="359"/>
      <c r="C176" s="334" t="s">
        <v>5627</v>
      </c>
      <c r="D176" s="334"/>
      <c r="E176" s="334"/>
      <c r="F176" s="357" t="s">
        <v>5608</v>
      </c>
      <c r="G176" s="334"/>
      <c r="H176" s="334" t="s">
        <v>5669</v>
      </c>
      <c r="I176" s="334" t="s">
        <v>5604</v>
      </c>
      <c r="J176" s="334">
        <v>50</v>
      </c>
      <c r="K176" s="382"/>
    </row>
    <row r="177" s="1" customFormat="1" ht="15" customHeight="1">
      <c r="B177" s="359"/>
      <c r="C177" s="334" t="s">
        <v>200</v>
      </c>
      <c r="D177" s="334"/>
      <c r="E177" s="334"/>
      <c r="F177" s="357" t="s">
        <v>5602</v>
      </c>
      <c r="G177" s="334"/>
      <c r="H177" s="334" t="s">
        <v>5670</v>
      </c>
      <c r="I177" s="334" t="s">
        <v>5671</v>
      </c>
      <c r="J177" s="334"/>
      <c r="K177" s="382"/>
    </row>
    <row r="178" s="1" customFormat="1" ht="15" customHeight="1">
      <c r="B178" s="359"/>
      <c r="C178" s="334" t="s">
        <v>57</v>
      </c>
      <c r="D178" s="334"/>
      <c r="E178" s="334"/>
      <c r="F178" s="357" t="s">
        <v>5602</v>
      </c>
      <c r="G178" s="334"/>
      <c r="H178" s="334" t="s">
        <v>5672</v>
      </c>
      <c r="I178" s="334" t="s">
        <v>5673</v>
      </c>
      <c r="J178" s="334">
        <v>1</v>
      </c>
      <c r="K178" s="382"/>
    </row>
    <row r="179" s="1" customFormat="1" ht="15" customHeight="1">
      <c r="B179" s="359"/>
      <c r="C179" s="334" t="s">
        <v>53</v>
      </c>
      <c r="D179" s="334"/>
      <c r="E179" s="334"/>
      <c r="F179" s="357" t="s">
        <v>5602</v>
      </c>
      <c r="G179" s="334"/>
      <c r="H179" s="334" t="s">
        <v>5674</v>
      </c>
      <c r="I179" s="334" t="s">
        <v>5604</v>
      </c>
      <c r="J179" s="334">
        <v>20</v>
      </c>
      <c r="K179" s="382"/>
    </row>
    <row r="180" s="1" customFormat="1" ht="15" customHeight="1">
      <c r="B180" s="359"/>
      <c r="C180" s="334" t="s">
        <v>54</v>
      </c>
      <c r="D180" s="334"/>
      <c r="E180" s="334"/>
      <c r="F180" s="357" t="s">
        <v>5602</v>
      </c>
      <c r="G180" s="334"/>
      <c r="H180" s="334" t="s">
        <v>5675</v>
      </c>
      <c r="I180" s="334" t="s">
        <v>5604</v>
      </c>
      <c r="J180" s="334">
        <v>255</v>
      </c>
      <c r="K180" s="382"/>
    </row>
    <row r="181" s="1" customFormat="1" ht="15" customHeight="1">
      <c r="B181" s="359"/>
      <c r="C181" s="334" t="s">
        <v>201</v>
      </c>
      <c r="D181" s="334"/>
      <c r="E181" s="334"/>
      <c r="F181" s="357" t="s">
        <v>5602</v>
      </c>
      <c r="G181" s="334"/>
      <c r="H181" s="334" t="s">
        <v>5566</v>
      </c>
      <c r="I181" s="334" t="s">
        <v>5604</v>
      </c>
      <c r="J181" s="334">
        <v>10</v>
      </c>
      <c r="K181" s="382"/>
    </row>
    <row r="182" s="1" customFormat="1" ht="15" customHeight="1">
      <c r="B182" s="359"/>
      <c r="C182" s="334" t="s">
        <v>202</v>
      </c>
      <c r="D182" s="334"/>
      <c r="E182" s="334"/>
      <c r="F182" s="357" t="s">
        <v>5602</v>
      </c>
      <c r="G182" s="334"/>
      <c r="H182" s="334" t="s">
        <v>5676</v>
      </c>
      <c r="I182" s="334" t="s">
        <v>5637</v>
      </c>
      <c r="J182" s="334"/>
      <c r="K182" s="382"/>
    </row>
    <row r="183" s="1" customFormat="1" ht="15" customHeight="1">
      <c r="B183" s="359"/>
      <c r="C183" s="334" t="s">
        <v>5677</v>
      </c>
      <c r="D183" s="334"/>
      <c r="E183" s="334"/>
      <c r="F183" s="357" t="s">
        <v>5602</v>
      </c>
      <c r="G183" s="334"/>
      <c r="H183" s="334" t="s">
        <v>5678</v>
      </c>
      <c r="I183" s="334" t="s">
        <v>5637</v>
      </c>
      <c r="J183" s="334"/>
      <c r="K183" s="382"/>
    </row>
    <row r="184" s="1" customFormat="1" ht="15" customHeight="1">
      <c r="B184" s="359"/>
      <c r="C184" s="334" t="s">
        <v>5666</v>
      </c>
      <c r="D184" s="334"/>
      <c r="E184" s="334"/>
      <c r="F184" s="357" t="s">
        <v>5602</v>
      </c>
      <c r="G184" s="334"/>
      <c r="H184" s="334" t="s">
        <v>5679</v>
      </c>
      <c r="I184" s="334" t="s">
        <v>5637</v>
      </c>
      <c r="J184" s="334"/>
      <c r="K184" s="382"/>
    </row>
    <row r="185" s="1" customFormat="1" ht="15" customHeight="1">
      <c r="B185" s="359"/>
      <c r="C185" s="334" t="s">
        <v>204</v>
      </c>
      <c r="D185" s="334"/>
      <c r="E185" s="334"/>
      <c r="F185" s="357" t="s">
        <v>5608</v>
      </c>
      <c r="G185" s="334"/>
      <c r="H185" s="334" t="s">
        <v>5680</v>
      </c>
      <c r="I185" s="334" t="s">
        <v>5604</v>
      </c>
      <c r="J185" s="334">
        <v>50</v>
      </c>
      <c r="K185" s="382"/>
    </row>
    <row r="186" s="1" customFormat="1" ht="15" customHeight="1">
      <c r="B186" s="359"/>
      <c r="C186" s="334" t="s">
        <v>5681</v>
      </c>
      <c r="D186" s="334"/>
      <c r="E186" s="334"/>
      <c r="F186" s="357" t="s">
        <v>5608</v>
      </c>
      <c r="G186" s="334"/>
      <c r="H186" s="334" t="s">
        <v>5682</v>
      </c>
      <c r="I186" s="334" t="s">
        <v>5683</v>
      </c>
      <c r="J186" s="334"/>
      <c r="K186" s="382"/>
    </row>
    <row r="187" s="1" customFormat="1" ht="15" customHeight="1">
      <c r="B187" s="359"/>
      <c r="C187" s="334" t="s">
        <v>5684</v>
      </c>
      <c r="D187" s="334"/>
      <c r="E187" s="334"/>
      <c r="F187" s="357" t="s">
        <v>5608</v>
      </c>
      <c r="G187" s="334"/>
      <c r="H187" s="334" t="s">
        <v>5685</v>
      </c>
      <c r="I187" s="334" t="s">
        <v>5683</v>
      </c>
      <c r="J187" s="334"/>
      <c r="K187" s="382"/>
    </row>
    <row r="188" s="1" customFormat="1" ht="15" customHeight="1">
      <c r="B188" s="359"/>
      <c r="C188" s="334" t="s">
        <v>5686</v>
      </c>
      <c r="D188" s="334"/>
      <c r="E188" s="334"/>
      <c r="F188" s="357" t="s">
        <v>5608</v>
      </c>
      <c r="G188" s="334"/>
      <c r="H188" s="334" t="s">
        <v>5687</v>
      </c>
      <c r="I188" s="334" t="s">
        <v>5683</v>
      </c>
      <c r="J188" s="334"/>
      <c r="K188" s="382"/>
    </row>
    <row r="189" s="1" customFormat="1" ht="15" customHeight="1">
      <c r="B189" s="359"/>
      <c r="C189" s="395" t="s">
        <v>5688</v>
      </c>
      <c r="D189" s="334"/>
      <c r="E189" s="334"/>
      <c r="F189" s="357" t="s">
        <v>5608</v>
      </c>
      <c r="G189" s="334"/>
      <c r="H189" s="334" t="s">
        <v>5689</v>
      </c>
      <c r="I189" s="334" t="s">
        <v>5690</v>
      </c>
      <c r="J189" s="396" t="s">
        <v>5691</v>
      </c>
      <c r="K189" s="382"/>
    </row>
    <row r="190" s="1" customFormat="1" ht="15" customHeight="1">
      <c r="B190" s="359"/>
      <c r="C190" s="395" t="s">
        <v>42</v>
      </c>
      <c r="D190" s="334"/>
      <c r="E190" s="334"/>
      <c r="F190" s="357" t="s">
        <v>5602</v>
      </c>
      <c r="G190" s="334"/>
      <c r="H190" s="331" t="s">
        <v>5692</v>
      </c>
      <c r="I190" s="334" t="s">
        <v>5693</v>
      </c>
      <c r="J190" s="334"/>
      <c r="K190" s="382"/>
    </row>
    <row r="191" s="1" customFormat="1" ht="15" customHeight="1">
      <c r="B191" s="359"/>
      <c r="C191" s="395" t="s">
        <v>5694</v>
      </c>
      <c r="D191" s="334"/>
      <c r="E191" s="334"/>
      <c r="F191" s="357" t="s">
        <v>5602</v>
      </c>
      <c r="G191" s="334"/>
      <c r="H191" s="334" t="s">
        <v>5695</v>
      </c>
      <c r="I191" s="334" t="s">
        <v>5637</v>
      </c>
      <c r="J191" s="334"/>
      <c r="K191" s="382"/>
    </row>
    <row r="192" s="1" customFormat="1" ht="15" customHeight="1">
      <c r="B192" s="359"/>
      <c r="C192" s="395" t="s">
        <v>5696</v>
      </c>
      <c r="D192" s="334"/>
      <c r="E192" s="334"/>
      <c r="F192" s="357" t="s">
        <v>5602</v>
      </c>
      <c r="G192" s="334"/>
      <c r="H192" s="334" t="s">
        <v>5697</v>
      </c>
      <c r="I192" s="334" t="s">
        <v>5637</v>
      </c>
      <c r="J192" s="334"/>
      <c r="K192" s="382"/>
    </row>
    <row r="193" s="1" customFormat="1" ht="15" customHeight="1">
      <c r="B193" s="359"/>
      <c r="C193" s="395" t="s">
        <v>5698</v>
      </c>
      <c r="D193" s="334"/>
      <c r="E193" s="334"/>
      <c r="F193" s="357" t="s">
        <v>5608</v>
      </c>
      <c r="G193" s="334"/>
      <c r="H193" s="334" t="s">
        <v>5699</v>
      </c>
      <c r="I193" s="334" t="s">
        <v>5637</v>
      </c>
      <c r="J193" s="334"/>
      <c r="K193" s="382"/>
    </row>
    <row r="194" s="1" customFormat="1" ht="15" customHeight="1">
      <c r="B194" s="388"/>
      <c r="C194" s="397"/>
      <c r="D194" s="368"/>
      <c r="E194" s="368"/>
      <c r="F194" s="368"/>
      <c r="G194" s="368"/>
      <c r="H194" s="368"/>
      <c r="I194" s="368"/>
      <c r="J194" s="368"/>
      <c r="K194" s="389"/>
    </row>
    <row r="195" s="1" customFormat="1" ht="18.75" customHeight="1">
      <c r="B195" s="370"/>
      <c r="C195" s="380"/>
      <c r="D195" s="380"/>
      <c r="E195" s="380"/>
      <c r="F195" s="390"/>
      <c r="G195" s="380"/>
      <c r="H195" s="380"/>
      <c r="I195" s="380"/>
      <c r="J195" s="380"/>
      <c r="K195" s="370"/>
    </row>
    <row r="196" s="1" customFormat="1" ht="18.75" customHeight="1">
      <c r="B196" s="370"/>
      <c r="C196" s="380"/>
      <c r="D196" s="380"/>
      <c r="E196" s="380"/>
      <c r="F196" s="390"/>
      <c r="G196" s="380"/>
      <c r="H196" s="380"/>
      <c r="I196" s="380"/>
      <c r="J196" s="380"/>
      <c r="K196" s="370"/>
    </row>
    <row r="197" s="1" customFormat="1" ht="18.75" customHeight="1">
      <c r="B197" s="342"/>
      <c r="C197" s="342"/>
      <c r="D197" s="342"/>
      <c r="E197" s="342"/>
      <c r="F197" s="342"/>
      <c r="G197" s="342"/>
      <c r="H197" s="342"/>
      <c r="I197" s="342"/>
      <c r="J197" s="342"/>
      <c r="K197" s="342"/>
    </row>
    <row r="198" s="1" customFormat="1" ht="13.5">
      <c r="B198" s="321"/>
      <c r="C198" s="322"/>
      <c r="D198" s="322"/>
      <c r="E198" s="322"/>
      <c r="F198" s="322"/>
      <c r="G198" s="322"/>
      <c r="H198" s="322"/>
      <c r="I198" s="322"/>
      <c r="J198" s="322"/>
      <c r="K198" s="323"/>
    </row>
    <row r="199" s="1" customFormat="1" ht="21">
      <c r="B199" s="324"/>
      <c r="C199" s="325" t="s">
        <v>5700</v>
      </c>
      <c r="D199" s="325"/>
      <c r="E199" s="325"/>
      <c r="F199" s="325"/>
      <c r="G199" s="325"/>
      <c r="H199" s="325"/>
      <c r="I199" s="325"/>
      <c r="J199" s="325"/>
      <c r="K199" s="326"/>
    </row>
    <row r="200" s="1" customFormat="1" ht="25.5" customHeight="1">
      <c r="B200" s="324"/>
      <c r="C200" s="398" t="s">
        <v>5701</v>
      </c>
      <c r="D200" s="398"/>
      <c r="E200" s="398"/>
      <c r="F200" s="398" t="s">
        <v>5702</v>
      </c>
      <c r="G200" s="399"/>
      <c r="H200" s="398" t="s">
        <v>5703</v>
      </c>
      <c r="I200" s="398"/>
      <c r="J200" s="398"/>
      <c r="K200" s="326"/>
    </row>
    <row r="201" s="1" customFormat="1" ht="5.25" customHeight="1">
      <c r="B201" s="359"/>
      <c r="C201" s="354"/>
      <c r="D201" s="354"/>
      <c r="E201" s="354"/>
      <c r="F201" s="354"/>
      <c r="G201" s="380"/>
      <c r="H201" s="354"/>
      <c r="I201" s="354"/>
      <c r="J201" s="354"/>
      <c r="K201" s="382"/>
    </row>
    <row r="202" s="1" customFormat="1" ht="15" customHeight="1">
      <c r="B202" s="359"/>
      <c r="C202" s="334" t="s">
        <v>5693</v>
      </c>
      <c r="D202" s="334"/>
      <c r="E202" s="334"/>
      <c r="F202" s="357" t="s">
        <v>43</v>
      </c>
      <c r="G202" s="334"/>
      <c r="H202" s="334" t="s">
        <v>5704</v>
      </c>
      <c r="I202" s="334"/>
      <c r="J202" s="334"/>
      <c r="K202" s="382"/>
    </row>
    <row r="203" s="1" customFormat="1" ht="15" customHeight="1">
      <c r="B203" s="359"/>
      <c r="C203" s="334"/>
      <c r="D203" s="334"/>
      <c r="E203" s="334"/>
      <c r="F203" s="357" t="s">
        <v>44</v>
      </c>
      <c r="G203" s="334"/>
      <c r="H203" s="334" t="s">
        <v>5705</v>
      </c>
      <c r="I203" s="334"/>
      <c r="J203" s="334"/>
      <c r="K203" s="382"/>
    </row>
    <row r="204" s="1" customFormat="1" ht="15" customHeight="1">
      <c r="B204" s="359"/>
      <c r="C204" s="334"/>
      <c r="D204" s="334"/>
      <c r="E204" s="334"/>
      <c r="F204" s="357" t="s">
        <v>47</v>
      </c>
      <c r="G204" s="334"/>
      <c r="H204" s="334" t="s">
        <v>5706</v>
      </c>
      <c r="I204" s="334"/>
      <c r="J204" s="334"/>
      <c r="K204" s="382"/>
    </row>
    <row r="205" s="1" customFormat="1" ht="15" customHeight="1">
      <c r="B205" s="359"/>
      <c r="C205" s="334"/>
      <c r="D205" s="334"/>
      <c r="E205" s="334"/>
      <c r="F205" s="357" t="s">
        <v>45</v>
      </c>
      <c r="G205" s="334"/>
      <c r="H205" s="334" t="s">
        <v>5707</v>
      </c>
      <c r="I205" s="334"/>
      <c r="J205" s="334"/>
      <c r="K205" s="382"/>
    </row>
    <row r="206" s="1" customFormat="1" ht="15" customHeight="1">
      <c r="B206" s="359"/>
      <c r="C206" s="334"/>
      <c r="D206" s="334"/>
      <c r="E206" s="334"/>
      <c r="F206" s="357" t="s">
        <v>46</v>
      </c>
      <c r="G206" s="334"/>
      <c r="H206" s="334" t="s">
        <v>5708</v>
      </c>
      <c r="I206" s="334"/>
      <c r="J206" s="334"/>
      <c r="K206" s="382"/>
    </row>
    <row r="207" s="1" customFormat="1" ht="15" customHeight="1">
      <c r="B207" s="359"/>
      <c r="C207" s="334"/>
      <c r="D207" s="334"/>
      <c r="E207" s="334"/>
      <c r="F207" s="357"/>
      <c r="G207" s="334"/>
      <c r="H207" s="334"/>
      <c r="I207" s="334"/>
      <c r="J207" s="334"/>
      <c r="K207" s="382"/>
    </row>
    <row r="208" s="1" customFormat="1" ht="15" customHeight="1">
      <c r="B208" s="359"/>
      <c r="C208" s="334" t="s">
        <v>5649</v>
      </c>
      <c r="D208" s="334"/>
      <c r="E208" s="334"/>
      <c r="F208" s="357" t="s">
        <v>78</v>
      </c>
      <c r="G208" s="334"/>
      <c r="H208" s="334" t="s">
        <v>5709</v>
      </c>
      <c r="I208" s="334"/>
      <c r="J208" s="334"/>
      <c r="K208" s="382"/>
    </row>
    <row r="209" s="1" customFormat="1" ht="15" customHeight="1">
      <c r="B209" s="359"/>
      <c r="C209" s="334"/>
      <c r="D209" s="334"/>
      <c r="E209" s="334"/>
      <c r="F209" s="357" t="s">
        <v>5547</v>
      </c>
      <c r="G209" s="334"/>
      <c r="H209" s="334" t="s">
        <v>5548</v>
      </c>
      <c r="I209" s="334"/>
      <c r="J209" s="334"/>
      <c r="K209" s="382"/>
    </row>
    <row r="210" s="1" customFormat="1" ht="15" customHeight="1">
      <c r="B210" s="359"/>
      <c r="C210" s="334"/>
      <c r="D210" s="334"/>
      <c r="E210" s="334"/>
      <c r="F210" s="357" t="s">
        <v>5545</v>
      </c>
      <c r="G210" s="334"/>
      <c r="H210" s="334" t="s">
        <v>5710</v>
      </c>
      <c r="I210" s="334"/>
      <c r="J210" s="334"/>
      <c r="K210" s="382"/>
    </row>
    <row r="211" s="1" customFormat="1" ht="15" customHeight="1">
      <c r="B211" s="400"/>
      <c r="C211" s="334"/>
      <c r="D211" s="334"/>
      <c r="E211" s="334"/>
      <c r="F211" s="357" t="s">
        <v>154</v>
      </c>
      <c r="G211" s="395"/>
      <c r="H211" s="386" t="s">
        <v>155</v>
      </c>
      <c r="I211" s="386"/>
      <c r="J211" s="386"/>
      <c r="K211" s="401"/>
    </row>
    <row r="212" s="1" customFormat="1" ht="15" customHeight="1">
      <c r="B212" s="400"/>
      <c r="C212" s="334"/>
      <c r="D212" s="334"/>
      <c r="E212" s="334"/>
      <c r="F212" s="357" t="s">
        <v>5549</v>
      </c>
      <c r="G212" s="395"/>
      <c r="H212" s="386" t="s">
        <v>2630</v>
      </c>
      <c r="I212" s="386"/>
      <c r="J212" s="386"/>
      <c r="K212" s="401"/>
    </row>
    <row r="213" s="1" customFormat="1" ht="15" customHeight="1">
      <c r="B213" s="400"/>
      <c r="C213" s="334"/>
      <c r="D213" s="334"/>
      <c r="E213" s="334"/>
      <c r="F213" s="357"/>
      <c r="G213" s="395"/>
      <c r="H213" s="386"/>
      <c r="I213" s="386"/>
      <c r="J213" s="386"/>
      <c r="K213" s="401"/>
    </row>
    <row r="214" s="1" customFormat="1" ht="15" customHeight="1">
      <c r="B214" s="400"/>
      <c r="C214" s="334" t="s">
        <v>5673</v>
      </c>
      <c r="D214" s="334"/>
      <c r="E214" s="334"/>
      <c r="F214" s="357">
        <v>1</v>
      </c>
      <c r="G214" s="395"/>
      <c r="H214" s="386" t="s">
        <v>5711</v>
      </c>
      <c r="I214" s="386"/>
      <c r="J214" s="386"/>
      <c r="K214" s="401"/>
    </row>
    <row r="215" s="1" customFormat="1" ht="15" customHeight="1">
      <c r="B215" s="400"/>
      <c r="C215" s="334"/>
      <c r="D215" s="334"/>
      <c r="E215" s="334"/>
      <c r="F215" s="357">
        <v>2</v>
      </c>
      <c r="G215" s="395"/>
      <c r="H215" s="386" t="s">
        <v>5712</v>
      </c>
      <c r="I215" s="386"/>
      <c r="J215" s="386"/>
      <c r="K215" s="401"/>
    </row>
    <row r="216" s="1" customFormat="1" ht="15" customHeight="1">
      <c r="B216" s="400"/>
      <c r="C216" s="334"/>
      <c r="D216" s="334"/>
      <c r="E216" s="334"/>
      <c r="F216" s="357">
        <v>3</v>
      </c>
      <c r="G216" s="395"/>
      <c r="H216" s="386" t="s">
        <v>5713</v>
      </c>
      <c r="I216" s="386"/>
      <c r="J216" s="386"/>
      <c r="K216" s="401"/>
    </row>
    <row r="217" s="1" customFormat="1" ht="15" customHeight="1">
      <c r="B217" s="400"/>
      <c r="C217" s="334"/>
      <c r="D217" s="334"/>
      <c r="E217" s="334"/>
      <c r="F217" s="357">
        <v>4</v>
      </c>
      <c r="G217" s="395"/>
      <c r="H217" s="386" t="s">
        <v>5714</v>
      </c>
      <c r="I217" s="386"/>
      <c r="J217" s="386"/>
      <c r="K217" s="401"/>
    </row>
    <row r="218" s="1" customFormat="1" ht="12.75" customHeight="1">
      <c r="B218" s="402"/>
      <c r="C218" s="403"/>
      <c r="D218" s="403"/>
      <c r="E218" s="403"/>
      <c r="F218" s="403"/>
      <c r="G218" s="403"/>
      <c r="H218" s="403"/>
      <c r="I218" s="403"/>
      <c r="J218" s="403"/>
      <c r="K218" s="40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NEUWIRTH\Uzivatel</dc:creator>
  <cp:lastModifiedBy>NEUWIRTH\Uzivatel</cp:lastModifiedBy>
  <dcterms:created xsi:type="dcterms:W3CDTF">2023-04-12T09:46:32Z</dcterms:created>
  <dcterms:modified xsi:type="dcterms:W3CDTF">2023-04-12T09:47:15Z</dcterms:modified>
</cp:coreProperties>
</file>