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  <sheet name="SO 101.2" sheetId="4" r:id="rId4"/>
    <sheet name="SO 101.3" sheetId="5" r:id="rId5"/>
    <sheet name="SO 201_SO 201.1" sheetId="6" r:id="rId6"/>
    <sheet name="SO 201_SO 201.2" sheetId="7" r:id="rId7"/>
    <sheet name="SO 201_SO 201.3" sheetId="8" r:id="rId8"/>
    <sheet name="SO 201_SO 201.4" sheetId="9" r:id="rId9"/>
    <sheet name="SO 201_SO 201.5" sheetId="10" r:id="rId10"/>
    <sheet name="SO 201_SO 201.6" sheetId="11" r:id="rId11"/>
    <sheet name="SO 901" sheetId="12" r:id="rId12"/>
  </sheets>
  <definedNames/>
  <calcPr/>
  <webPublishing/>
</workbook>
</file>

<file path=xl/sharedStrings.xml><?xml version="1.0" encoding="utf-8"?>
<sst xmlns="http://schemas.openxmlformats.org/spreadsheetml/2006/main" count="2628" uniqueCount="453">
  <si>
    <t>Rekapitulace ceny</t>
  </si>
  <si>
    <t>Stavba: 50/2023 - II/354 křiž. II/602 - Ostrov nad Oslavou, úsek II/354 křiž. II/602 - Netín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</si>
  <si>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</si>
  <si>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</si>
  <si>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</si>
  <si>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</si>
  <si>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</si>
  <si>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</si>
  <si>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</si>
  <si>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</si>
  <si>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</si>
  <si>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</si>
  <si>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</si>
  <si>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</si>
  <si>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50/2023</t>
  </si>
  <si>
    <t>II/354 křiž. II/602 - Ostrov nad Oslavou, úsek II/354 křiž. II/602 - Netín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</si>
  <si>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</si>
  <si>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</si>
  <si>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</si>
  <si>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</si>
  <si>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</si>
  <si>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</si>
  <si>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</si>
  <si>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</si>
  <si>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</si>
  <si>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</si>
  <si>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</si>
  <si>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</si>
  <si>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</si>
  <si>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</si>
  <si>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</si>
  <si>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</si>
  <si>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</si>
  <si>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</si>
  <si>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</si>
  <si>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</si>
  <si>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</si>
  <si>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</si>
  <si>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</si>
  <si>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</si>
  <si>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</si>
  <si>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</si>
  <si>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</si>
  <si>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</si>
  <si>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</si>
  <si>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</si>
  <si>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</si>
  <si>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</si>
  <si>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</si>
  <si>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</si>
  <si>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</si>
  <si>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</si>
  <si>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</si>
  <si>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</si>
  <si>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</si>
  <si>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Ochrana veškerých sítí dle podmínek jejich správců (viz dokladová část). 
Samostatně zahrnout Net4Gas - měření telekomunikačního vedení transmisní a reflektometrickou metodou a měření izolačního odporu, 
předpokládaný náklad 30.500,- Kč bez DPH.</t>
  </si>
  <si>
    <t>zahrnuje veškeré náklady spojené s objednatelem požadovanými zařízeními</t>
  </si>
  <si>
    <t>02911</t>
  </si>
  <si>
    <t>OSTATNÍ POŽADAVKY - GEODETICKÉ ZAMĚŘENÍ - Vytyčení inž. sítí na stavbě</t>
  </si>
  <si>
    <t>vytyčení inženýrských sítí na stavbě dle vyjádření správců</t>
  </si>
  <si>
    <t>zahrnuje veškeré náklady spojené s objednatelem požadovanými pracemi</t>
  </si>
  <si>
    <t>OSTATNÍ POŽADAVKY - GEODETICKÉ ZAMĚŘENÍ - Pro realizaci stavby</t>
  </si>
  <si>
    <t>KM</t>
  </si>
  <si>
    <t>Pro realizaci stavby</t>
  </si>
  <si>
    <t>7</t>
  </si>
  <si>
    <t>OSTATNÍ POŽADAVKY - GEODETICKÉ ZAMĚŘENÍ</t>
  </si>
  <si>
    <t>vytyčení hranic pozemků 
ČERPÁNÍ SE SOUHLASEM TDS</t>
  </si>
  <si>
    <t>02943</t>
  </si>
  <si>
    <t>OSTATNÍ POŽADAVKY - VYPRACOVÁNÍ RDS</t>
  </si>
  <si>
    <t>vypracování RDS u nových propustků, u stávajících propustků lapač splavenin, horská vpusť 
ČERPÁNÍ SE SOUHLASEM TDS</t>
  </si>
  <si>
    <t>02944</t>
  </si>
  <si>
    <t>OSTAT POŽADAVKY - DOKUMENTACE SKUTEČ PROVEDENÍ V DIGIT FORMĚ</t>
  </si>
  <si>
    <t>8</t>
  </si>
  <si>
    <t>02991</t>
  </si>
  <si>
    <t>OSTATNÍ POŽADAVKY - INFORMAČNÍ TABULE</t>
  </si>
  <si>
    <t>KUS</t>
  </si>
  <si>
    <t>Rozměr 2,5 x 1,75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</si>
  <si>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</si>
  <si>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101.1</t>
  </si>
  <si>
    <t>Komunikace II/354 v km 59,249 00 - 59,611 05</t>
  </si>
  <si>
    <t>014102</t>
  </si>
  <si>
    <t>POPLATKY ZA SKLÁDKU</t>
  </si>
  <si>
    <t>T</t>
  </si>
  <si>
    <t>zemina 1800kg/m3</t>
  </si>
  <si>
    <t>seříznuté krajnice  
363*0,5*0,05=9,07500 [A] 
příkopy - ČERPÁNÍ SE SOUHLASEM TDS 
70*0,25=17,50000 [B] 
Celkem: 
(A+B)*1,8=47,83500 [C]</t>
  </si>
  <si>
    <t>zahrnuje veškeré poplatky provozovateli skládky související s uložením odpadu na skládce.</t>
  </si>
  <si>
    <t>22</t>
  </si>
  <si>
    <t>kamenivo, zemina 2000 kg/m3</t>
  </si>
  <si>
    <t>kamenivo, zemina 2000 kg/m3 
kamenivo z hloubení uliční vpusti 
1*2,0=2,00000 [A]</t>
  </si>
  <si>
    <t>18</t>
  </si>
  <si>
    <t>žb 2500 kg/m3</t>
  </si>
  <si>
    <t>žb 2500 kg/m3 
uliční vpusť beton, mříž odvoz na KSÚSV cestmistrovství Velké Meziříčí</t>
  </si>
  <si>
    <t>Zemní práce</t>
  </si>
  <si>
    <t>19</t>
  </si>
  <si>
    <t>113177</t>
  </si>
  <si>
    <t>ODSTRAN KRYTU ZPEVNĚNÝCH PLOCH Z DLAŽEB KOSTEK, ODVOZ DO 16KM</t>
  </si>
  <si>
    <t>M3</t>
  </si>
  <si>
    <t>odstranění řádku z kostek 100 x 100 x 100 mm 
odvoz kostek na skládku KSÚSV Ostrov nad Oslavou 
360*0,20*0,20=14,40000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</si>
  <si>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</si>
  <si>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113727</t>
  </si>
  <si>
    <t>FRÉZOVÁNÍ ZPEVNĚNÝCH PLOCH ASFALTOVÝCH, ODVOZ DO 16KM</t>
  </si>
  <si>
    <t>odvoz na skládku KSÚSV Ostrov nad Oslavou, zatřídění ZAS-T1 
část frézovaného materiálu bude použita do krajnic a na sjezdy 
frézování vozovky celoplošně v tl. 50 mm  
363*7,5*0,05=136,12500 [A] 
frézování lokálních výsprav v tl. 60 mm - předpoklad 10%, ČERPÁNÍ SE SOUHLASEM TDS 
363*7,5*0,06*0,10=16,33500 [B] 
křižovatka, sjezdy 85*0,05=4,25000 [C] 
celkem: 
A+B+C=156,71000 [D]</t>
  </si>
  <si>
    <t>20</t>
  </si>
  <si>
    <t>122737</t>
  </si>
  <si>
    <t>ODKOPÁVKY A PROKOPÁVKY OBECNÉ TŘ. I, ODVOZ DO 16KM</t>
  </si>
  <si>
    <t>výkop pro novou uliční vpusť 
1*1*1=1,00000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</si>
  <si>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</si>
  <si>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</si>
  <si>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</si>
  <si>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čištění krajnic v tl. 50 mm 
363*0,5*0,05=9,07500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</si>
  <si>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</si>
  <si>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</si>
  <si>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</si>
  <si>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</si>
  <si>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ČERPÁNÍ SE SOUHLASEM TDS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</si>
  <si>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</si>
  <si>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</t>
  </si>
  <si>
    <t>17481</t>
  </si>
  <si>
    <t>ZÁSYP JAM A RÝH Z NAKUPOVANÝCH MATERIÁLŮ</t>
  </si>
  <si>
    <t>ŠD 0/32 zásyp uliční vpustě 
1*1*1=1,00000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</si>
  <si>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</si>
  <si>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</si>
  <si>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56961</t>
  </si>
  <si>
    <t>ZPEVNĚNÍ KRAJNIC Z RECYKLOVANÉHO MATERIÁLU TL DO 50MM</t>
  </si>
  <si>
    <t>M2</t>
  </si>
  <si>
    <t>bude použita frézovaná ze stavby v tl. 50 mm 
363*0,5=181,50000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</si>
  <si>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</si>
  <si>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572213</t>
  </si>
  <si>
    <t>SPOJOVACÍ POSTŘIK Z EMULZE DO 0,5KG/M2</t>
  </si>
  <si>
    <t>Spojovací postřik 0,5kg/m2 
pod ACO  
363*7,5+85=2 807,50000 [A] 
lokální výspravy - předpoklad 10% (pod geomříž a na geomříž), ČERPÁNÍ SE SOUHLASEM TDS 
363*7,5*0,10*2=544,50000 [B] 
doplnění po konstrukci kostek 
360*0,3=108,00000 [C] 
celkem: 
A+B+C=3 460,00000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</si>
  <si>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</si>
  <si>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57476</t>
  </si>
  <si>
    <t>VOZOVKOVÉ VÝZTUŽNÉ VRSTVY Z GEOMŘÍŽOVINY S TKANINOU</t>
  </si>
  <si>
    <t>výztužná geomříž s oky 100x100 kN/m, 25x25mm, PES textilie 20 - 40g/m2 
- lokální výspravy - předpoklad 10%, ČERPÁNÍ SE SOUHLASEM TDS 
363*7,5*0,1=272,25000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</si>
  <si>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</si>
  <si>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574A44</t>
  </si>
  <si>
    <t>ASFALTOVÝ BETON PRO OBRUSNÉ VRSTVY ACO 11+, 11S TL. 50MM</t>
  </si>
  <si>
    <t>ACO 11+ tl. 50 mm 
363*7,5+85=2 807,50000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</si>
  <si>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</si>
  <si>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11</t>
  </si>
  <si>
    <t>574C56</t>
  </si>
  <si>
    <t>ASFALTOVÝ BETON PRO LOŽNÍ VRSTVY ACL 16+, 16S TL. 60MM</t>
  </si>
  <si>
    <t>ACL 16+ tl. 60 mm 
lokální výspravy - předpoklad 10%, ČERPÁNÍ SE SOUHLASEM TDS 
363*7,5*0,1=272,25000 [A] 
doplnění konstrukce vozovky po vybouraných kostkách, ČERPÁNÍ SE SOUHLASEM TDS 
360*0,3=108,00000 [B] 
celkem 
A+B=380,25000 [C]</t>
  </si>
  <si>
    <t>577A1</t>
  </si>
  <si>
    <t>VÝSPRAVA TRHLIN ASFALTOVOU ZÁLIVKOU</t>
  </si>
  <si>
    <t>- vyfrézování drážky šířky do 20mm hloubky do 40mm  
- vyčištění  
- nátěr  
- výplň předepsanou zálivkovou hmotou</t>
  </si>
  <si>
    <t>12</t>
  </si>
  <si>
    <t>58910</t>
  </si>
  <si>
    <t>VÝPLŇ SPAR ASFALTEM</t>
  </si>
  <si>
    <t>8+20+15+6+8+10=67,00000 [A]</t>
  </si>
  <si>
    <t>položka zahrnuje:  
- dodávku předepsaného materiálu  
- vyčištění a výplň spar tímto materiálem</t>
  </si>
  <si>
    <t>Potrubí</t>
  </si>
  <si>
    <t>16</t>
  </si>
  <si>
    <t>89712</t>
  </si>
  <si>
    <t>VPUSŤ KANALIZAČNÍ ULIČNÍ KOMPLETNÍ Z BETONOVÝCH DÍLCŮ</t>
  </si>
  <si>
    <t>včetně vybavení zápachovým uzávěrem (napojení na jednotnou kanalizaci)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</si>
  <si>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</si>
  <si>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</si>
  <si>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</si>
  <si>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</si>
  <si>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</si>
  <si>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</si>
  <si>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93808</t>
  </si>
  <si>
    <t>OČIŠTĚNÍ VOZOVEK ZAMETENÍM</t>
  </si>
  <si>
    <t>celoplošné očištění vozovky po odfrézování 
363*7,5+85=2 807,50000 [A] 
zametení v místech lokálních výsprav - předpoklad 10%, ČERPÁNÍ SE SOUHLASEM TDS 
363*7,5*0,1=272,25000 [B] 
celkem: 
A+B=3 079,75000 [C]</t>
  </si>
  <si>
    <t>položka zahrnuje očištění předepsaným způsobem včetně odklizení vzniklého odpadu</t>
  </si>
  <si>
    <t>91</t>
  </si>
  <si>
    <t>Doplňující konstrukce a práce</t>
  </si>
  <si>
    <t>14</t>
  </si>
  <si>
    <t>915231</t>
  </si>
  <si>
    <t>VODOR DOPRAV ZNAČ PLASTEM PROFIL ZVUČÍCÍ - DOD A POKLÁDKA</t>
  </si>
  <si>
    <t>VDZ plast š. 250 mm 
363*2*0,250=181,50000 [A]</t>
  </si>
  <si>
    <t>položka zahrnuje:  
- dodání a pokládku nátěrového materiálu (měří se pouze natíraná plocha)  
- předznačení a reflexní úpravu</t>
  </si>
  <si>
    <t>13</t>
  </si>
  <si>
    <t>919111</t>
  </si>
  <si>
    <t>ŘEZÁNÍ ASFALTOVÉHO KRYTU VOZOVEK TL DO 50MM</t>
  </si>
  <si>
    <t>položka zahrnuje řezání vozovkové vrstvy v předepsané tloušťce, včetně spotřeby vody</t>
  </si>
  <si>
    <t>96</t>
  </si>
  <si>
    <t>Bourání konstrukcí</t>
  </si>
  <si>
    <t>17</t>
  </si>
  <si>
    <t>96687</t>
  </si>
  <si>
    <t>VYBOURÁNÍ ULIČNÍCH VPUSTÍ KOMPLETNÍCH</t>
  </si>
  <si>
    <t>mříž odvoz na KSÚSV cestmistrovství Velké Meziříčí 
beton na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</si>
  <si>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</si>
  <si>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</si>
  <si>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Komunikace II/354 v km 59,611 05 - 61,068 45</t>
  </si>
  <si>
    <t>zemina 1800 kg/m3</t>
  </si>
  <si>
    <t>seříznuté krajnice  
(1458*2*0,5*0,05)*1,8=131,22000 [A]</t>
  </si>
  <si>
    <t>113334</t>
  </si>
  <si>
    <t>ODSTRAN PODKL ZPEVNĚNÝCH PLOCH S ASFALT POJIVEM, ODVOZ DO 5KM</t>
  </si>
  <si>
    <t>Lokální hloubkové sanace - předpoklad 5%, ČERPÁNÍ SE SOUHLASEM TDS 
vytěžený materiál bude použit zpět do stavby 
1458*7,3*0,05*0,16=85,14720 [A]</t>
  </si>
  <si>
    <t>odvoz na skládku KSÚSV Ostrov nad Oslavou, zatřídění ZAS-T1 
část frézovaného materiálu bude použita do krajnic a na sjezdy 
frézování vozovky celoplošně v tl. 50 mm 
1458*7,3*0,05=532,17000 [A] 
frézování lokálních výsprav v tl. 60 mm - předpoklad 5%, ČERPÁNÍ SE SOUHLASEM TDS 
1458*7,3*0,06*0,05=31,93020 [B] 
celkem: 
A+B=564,10020 [C]</t>
  </si>
  <si>
    <t>123732</t>
  </si>
  <si>
    <t>ODKOP PRO SPOD STAVBU SILNIC A ŽELEZNIC TŘ. I, ODVOZ DO 2KM</t>
  </si>
  <si>
    <t>materiál bude použit ve stavbě 
Lokální hloubkové sanace - předpoklad 5%, ČERPÁNÍ SE SOUHLASEM TDS 
1458*7,3*0,05*0,31=164,97270 [A] 
v případě nevyhovujícího podloží - 2%, ČERPÁNÍ SE SOUHLASEM TDS 
1458*7,3*0,02*0,25=53,21700 [B] 
celkem: 
A+B=218,18970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</si>
  <si>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</si>
  <si>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seříznutí krajnic tl. 50 mm 
1458*2*0,5*0,05=72,90000 [A]</t>
  </si>
  <si>
    <t>23</t>
  </si>
  <si>
    <t>17170</t>
  </si>
  <si>
    <t>ULOŽENÍ SYPANINY DO NÁSYPŮ VRSTEVNATÝCH SE ZHUTNĚNÍM</t>
  </si>
  <si>
    <t>uložení zeminy z hloubkových sanací ve stavbě 
218,18970=218,18970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</si>
  <si>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</si>
  <si>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56140</t>
  </si>
  <si>
    <t>KAMENIVO ZPEVNĚNÉ CEMENTEM</t>
  </si>
  <si>
    <t>SC 8/10 tl. 170 mm - lokální hloubkové sanace - ČERPÁNÍ SE SOUHLASEM TDS 
- předpoklad 5% 
1458*7,3*0,05*0,17=90,46890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</si>
  <si>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</si>
  <si>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</si>
  <si>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</si>
  <si>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ŠDA 0/63 tl. 300 mm 
lokální hloubkové sanace - předpoklad 5%, ČERPÁNÍ SE SOUHLASEM TDS 
1458*7,3*0,05*0,300=159,65100 [A] 
- v případě nevyhovujícího podloží - předpoklad 2% ŠDA 0/63 tl. 250 mm, ČERPÁNÍ SE SOUHLASEM TDS 
1458*7,3*0,02*0,25=53,21700 [B] 
celkem: 
A+B=212,86800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</si>
  <si>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</si>
  <si>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56962</t>
  </si>
  <si>
    <t>ZPEVNĚNÍ KRAJNIC Z RECYKLOVANÉHO MATERIÁLU TL DO 100MM</t>
  </si>
  <si>
    <t>bude použita frézovaná ze stavby v tl. 100 mm 
1458*2*0,5=1 458,00000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</si>
  <si>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</si>
  <si>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spojovací postřik 0,5 kg/m2 
pod ACO 11+  
1458*7,4=10 789,20000 [A] 
pod ACL 16+ 
1458*7,4=10 789,20000 [B] 
lokální výspravy - předpoklad 5% (pod geomříž a na geomříž), ČERPÁNÍ SE SOUHLASEM TDS 
1458*7,3*0,05*2=1 064,34000 [C] 
sjezdy 
55*2=110,00000 [D] 
celkem: 
A+B+C+D=22 752,74000 [E]</t>
  </si>
  <si>
    <t>výztužná geomříž s oky 100x100 kN/m, 25x25mm, PES textilie 20 - 40g/m2 
- lokální výspravy - předpoklad 5%, ČERPÁNÍ SE SOUHLASEM TDS 
1458*7,3*0,05=532,17000 [A]</t>
  </si>
  <si>
    <t>ACO 11+ tl. 50 mm 
1458*7,3=10 643,40000 [A] 
sjezdy 
55=55,00000 [B] 
celkem 
A+B=10 698,40000 [C]</t>
  </si>
  <si>
    <t>ACL 16+ tl. 60 mm 
1458*7,4=10 789,20000 [A] 
lokální výspravy - předpoklad 5%, ČERPÁNÍ SE SOUHLASEM TDS 
1458*7,3*0,05=532,17000 [B] 
sjezdy 
55=55,00000 [C] 
celkem: 
A+B+C=11 376,37000 [D]</t>
  </si>
  <si>
    <t>50=50,00000 [A]</t>
  </si>
  <si>
    <t>24</t>
  </si>
  <si>
    <t>912282</t>
  </si>
  <si>
    <t>SMĚROVÉ SLOUPKY Z PLAST HMOT - DEMONTÁŽ A ZPĚTNÁ MONTÁŽ</t>
  </si>
  <si>
    <t>demontáž a zpětná montáž směrových sloupků v úseku lesa 
km 60,210 - 61,068 45 (860m) 
860*2/50=34,40000 [A] 
A*1,1=37,84000 [B] 
zaokrouhlení: 
38=38,00000 [C]</t>
  </si>
  <si>
    <t>položka zahrnuje: 
- demontáž a osazení sloupku včetně nutných zemních prací 
- očištění 
- nové odrazky plastové nebo z retroreflexní fólie</t>
  </si>
  <si>
    <t>celoplošné očištění vozovky po odfrézování 
1458*7,3=10 643,40000 [A] 
zametení v místech lokálních výsprav - předpoklad 5%, ČERPÁNÍ SE SOUHLASEM TDS 
1458*7,3*0,05=532,17000 [B] 
celkem: 
A+B=11 175,57000 [C]</t>
  </si>
  <si>
    <t>91228</t>
  </si>
  <si>
    <t>SMĚROVÉ SLOUPKY Z PLAST HMOT VČETNĚ ODRAZNÉHO PÁSKU</t>
  </si>
  <si>
    <t>směrový sloupek flexibilní s bodcem 
v km 59,611 05 - 60,210  (600 m) (600*2/50)*1,1=26,40000 [A] 
červený směrový sloupek 4 sjezdy 
8=8,00000 [B] 
celkem:A+B=34,40000 [C] 
zaokrouhlení 36=36,00000 [D]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</si>
  <si>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</si>
  <si>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</si>
  <si>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</si>
  <si>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směrové sloupky - demontáž a odvoz na KSÚSV Velké Meziříčí 
km 59,611 05 - 60,210 (600m) 
600*2/50=24,00000 [A] 
A*1,1=26,40000 [B] 
zaokrouhlení 28=28,00000 [C]</t>
  </si>
  <si>
    <t>položka zahrnuje demontáž stávajícího sloupku, jeho odvoz do skladu nebo na skládku</t>
  </si>
  <si>
    <t>91257</t>
  </si>
  <si>
    <t>ODRAŽEČE PROTI ZVĚŘI</t>
  </si>
  <si>
    <t>km 60,210 - 61,068 45</t>
  </si>
  <si>
    <t>položka zahrnuje dodání a montáž odražeče včetně připevňovacích dílů</t>
  </si>
  <si>
    <t>VDZ plast š. 250 mm 
1458*2*0,25=729,00000 [A]</t>
  </si>
  <si>
    <t>SO 101.3</t>
  </si>
  <si>
    <t>Komunikace II/354 v km 61,068 45 - 63,512 69</t>
  </si>
  <si>
    <t>seříznuté krajnice  
(2445*2*0,5)*0,05=122,25000 [A] 
příkopy 
(1682+580)*0,25=565,50000 [B] 
celkem: 
(A+B)*1,8=1 237,95000 [C]</t>
  </si>
  <si>
    <t>25</t>
  </si>
  <si>
    <t>ŽB, kámen 2400 kg/m3 
silniční obrubníky ze sjezdu k objektu GASNET s.r.o. 
10*0,15*0,25=0,37500 [A] 
A*2,4=0,90000 [B]</t>
  </si>
  <si>
    <t>113332</t>
  </si>
  <si>
    <t>ODSTRAN PODKL ZPEVNĚNÝCH PLOCH S ASFALT POJIVEM, ODVOZ DO 2KM</t>
  </si>
  <si>
    <t>Lokální hloubkové sanace - předpoklad 15%, ČERPÁNÍ SE SOUHLASEM TDS 
vytěžený materiál bude použit zpět do stavby 
2445*6,5*0,20*0,15=476,77500 [A]</t>
  </si>
  <si>
    <t>odvoz na skládku KSÚSV Ostrov nad Oslavou, zatřídění ZAS-T1 
část frézovaného materiálu bude použita do krajnic a na sjezdy 
frézování vozovky celoplošně v tl. 50 mm 
2445*6,5*0,05=794,62500 [A]</t>
  </si>
  <si>
    <t>materiál bude použit ve stavbě 
Lokální hloubkové sanace - předpoklad 15%, ČERPÁNÍ SE SOUHLASEM TDS 
2445*6,5*0,15*0,55=1 311,13125 [A] 
Odkop pro zpevněnou krajnici z plast. tvárnic 
km 61,724 - 61,820 a km 62,010-62,089  
(96+79)*0,25=43,75000 [B] 
celkem 
A+B=1 354,88125 [C]</t>
  </si>
  <si>
    <t>čištění krajnic v tl. 50 mm 
2445*2*0,5*0,05=122,25000 [A]</t>
  </si>
  <si>
    <t>reprofilace a pročištění příkopů, ČERPÁNÍ SE SOUHLASEM TDS 
1682+580=2 262,00000 [A]</t>
  </si>
  <si>
    <t>30</t>
  </si>
  <si>
    <t>uložení zeminy z hloubkových sanací ve stavbě</t>
  </si>
  <si>
    <t>Vodorovné konstrukce</t>
  </si>
  <si>
    <t>46615</t>
  </si>
  <si>
    <t>DLAŽBY VEGETAČNÍ Z TVÁRNIC Z PLASTICKÝCH HMOT</t>
  </si>
  <si>
    <t>zatravňovací dlažba na vnitřním oblouku 
včetně výplně - kamenivo fr. 4/8  
- 61,724 - 61,820    ... 96m 
- 62,010 - 62,089    ...79m 
(96+79)*0,5=87,50000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</si>
  <si>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</si>
  <si>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ŠDA 0/63 tl. 300 mm 
lokální hloubkové sanace - předpoklad 15%, ČERPÁNÍ SE SOUHLASEM TDS 
2445*6,5*0,15*0,30=715,16250 [A]</t>
  </si>
  <si>
    <t>28</t>
  </si>
  <si>
    <t>ŠD pro zpevněnou krajnici z plast. tvárnic  
kladecí vrstva kameniva fr. 4/8 tl. 50 mm 
km 61,724 - 61,820 a km 62,010-62,089  
(96+79)*0,05*0,5=4,37500 [A]</t>
  </si>
  <si>
    <t>29</t>
  </si>
  <si>
    <t>ŠD 0/32 jako podklad pro plast. tvárnici, tl. cca 300 mm 
km 61,724 - 61,820 a km 62,010-62,089  
(96+79)*1,0*0,3=52,50000 [A]</t>
  </si>
  <si>
    <t>56335</t>
  </si>
  <si>
    <t>VOZOVKOVÉ VRSTVY ZE ŠTĚRKODRTI TL. DO 250MM</t>
  </si>
  <si>
    <t>ŠDA 0/32 tl. 250 mm 
lokální hloubkové sanace - předpoklad 15%, ČERPÁNÍ SE SOUHLASEM TDS 
2445*6,5*0,15=2 383,87500 [A]</t>
  </si>
  <si>
    <t>567504</t>
  </si>
  <si>
    <t>VRSTVY PRO OBNOVU A OPRAVY RECYK ZA STUDENA CEM A ASF EMULZÍ</t>
  </si>
  <si>
    <t>Rozfrézování a recyklace vrstev technologií recyklace za studena dle TP 208 "Recyklace konstrukčních vrstev netuhých vozovek za studena".  
Daná recyklace bude provedena s doplněním drobným drceným kamenivem s přídavkem cementu a asfaltové emulze dle TP 208.   
RS CA 0/32 (na místě), tl. 200 mm, vč. rozfrézování, reprofilace a přehrnutí profilu, vč. průkazních zkoušek.  
Dávkování pojiv bude určeno na základě PRŮKAZNÍCH ZKOUŠEK, včetně provedení vyrovnávky příčného a podelného sklonu do předepsaných profilů, vč. zhutnění. Tloušťka vrstvy dle TP 208  120 - 250 mm</t>
  </si>
  <si>
    <t>recyklace za studena RS CA tl. 200 mm dle TP 208 
2445*(6,6+0,2+0,2)*0,20=3 423,00000 [A] 
křižovatka s II/602  
450*1,06*0,2=95,40000 [B] 
celkem 
A+B=3 518,40000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</si>
  <si>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</si>
  <si>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bude použita frézovaná ze stavby v tl. 100 mm 
2445*2*0,5=2 445,00000 [A] 
sjezdy 
40=40,00000 [B] 
celkem 
A+B=2 485,00000 [C]</t>
  </si>
  <si>
    <t>572123</t>
  </si>
  <si>
    <t>INFILTRAČNÍ POSTŘIK Z EMULZE DO 1,0KG/M2</t>
  </si>
  <si>
    <t>Infiltrační postřik 1,0 kg/m2 s podrcením kamenivem 1,5 kg/m2 
2445*6,6=16 137,00000 [A] 
křižovatka s II/602  
450*1,04=468,00000 [B] 
celkem 
A+B=16 605,00000 [C]</t>
  </si>
  <si>
    <t>spojovací postřik 0,5 kg/m2 
2445*6,6=16 137,00000 [A] 
křižovatka s II/602 
450*1,02=459,00000 [B] 
sjezdy 
55*2=110,00000 [C] 
celkem 
A+B+C=16 706,00000 [D]</t>
  </si>
  <si>
    <t>ACO 11+ tl. 50 mm 
2445*6,5=15 892,50000 [A] 
křižovatka s II/602  
450=450,00000 [B] 
sjezdy 
55=55,00000 [C] 
celkem 
A+B+C=16 397,50000 [D]</t>
  </si>
  <si>
    <t>ACL 16+ tl. 60 mm 
2445*6,6=16 137,00000 [A] 
křižovatka s II/602  
450*1,02=459,00000 [B] 
sjezdy 
55=55,00000 [C] 
celkem 
A+B+C=16 651,00000 [D]</t>
  </si>
  <si>
    <t>26</t>
  </si>
  <si>
    <t>587206</t>
  </si>
  <si>
    <t>PŘEDLÁŽDĚNÍ KRYTU Z BETONOVÝCH DLAŽDIC SE ZÁMKEM</t>
  </si>
  <si>
    <t>sjezd u GasNet s.r.o.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</si>
  <si>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</si>
  <si>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sjezdy, napojení křižovatek 
130=130,00000 [A] 
zalití hrany asfalt vozovka x plastová tvárnice (vnitřní oblouky) 
km 61,724 - 61,820 a km 62,010-62,089  
96+79=175,00000 [B] 
celkem 
A+B=305,00000 [C]</t>
  </si>
  <si>
    <t>31</t>
  </si>
  <si>
    <t>demontáž a zpětná montáž směrových sloupků  
km  61,068 45 - 61,140 (75m)</t>
  </si>
  <si>
    <t>32</t>
  </si>
  <si>
    <t>33</t>
  </si>
  <si>
    <t>935212</t>
  </si>
  <si>
    <t>PŘÍKOPOVÉ ŽLABY Z BETON TVÁRNIC ŠÍŘ DO 600MM DO BETONU TL 100MM</t>
  </si>
  <si>
    <t>betonová žlabovka v příkopě v km 61,368 - 61,492 - ochrana NET4GAS.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</si>
  <si>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</si>
  <si>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93852</t>
  </si>
  <si>
    <t>OČIŠTĚNÍ BETON KONSTR OD VEGETACE</t>
  </si>
  <si>
    <t>pročištění příkopových tvárnic DN 600 mm v km 62,750 - 63,362 
612*2*0,6=734,40000 [A]</t>
  </si>
  <si>
    <t>směrový sloupek z PVC flexibilní s bodcem 
((2445-75)*2/50)*1,1=104,28000 [A] 
červený směrový sloupek (3 x sjezd) 
6=6,00000 [B] 
(A+B)=110,28000 [C] 
zaokrouhlení 112=112,00000 [D]</t>
  </si>
  <si>
    <t>směrové sloupky - demontáž a odvoz na KSÚSV Velké Meziříčí 
(2445*2/50)*1,1=107,58000 [A] 
A-4=103,58000 [B] 
zaokrouhlení 104=104,00000 [C]</t>
  </si>
  <si>
    <t>27</t>
  </si>
  <si>
    <t>VDZ plast š. 250 mm 
2445*2*0,25=1 222,50000 [A] 
křižovatka II/602 
70*0,25=17,50000 [B] 
celkem 
A+B=1 240,00000 [C]</t>
  </si>
  <si>
    <t>917223</t>
  </si>
  <si>
    <t>SILNIČNÍ A CHODNÍKOVÉ OBRUBY Z BETONOVÝCH OBRUBNÍKŮ ŠÍŘ 100MM</t>
  </si>
  <si>
    <t>nové obrubníky na sjezdu k objektu GASNET s.r.o.</t>
  </si>
  <si>
    <t>Položka zahrnuje:  
dodání a pokládku betonových obrubníků o rozměrech předepsaných zadávací dokumentací  
betonové lože i boční betonovou opěrku.</t>
  </si>
  <si>
    <t>966118</t>
  </si>
  <si>
    <t>BOURÁNÍ KONSTRUKCÍ Z BETON DÍLCŮ S ODVOZEM DO 20KM</t>
  </si>
  <si>
    <t>vybourání silničních obrub u sjezdu k objektu GASNET s.r.o. 
odvoz na skládku 
10*0,1*0,2=0,20000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</si>
  <si>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</si>
  <si>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Objekt:</t>
  </si>
  <si>
    <t>SO 201</t>
  </si>
  <si>
    <t>Propustky</t>
  </si>
  <si>
    <t>O1</t>
  </si>
  <si>
    <t>SO 201.1</t>
  </si>
  <si>
    <t>Propustek 354-108P</t>
  </si>
  <si>
    <t>kamenivo, zemina 2000 kg/m3 
zemina z pročištění</t>
  </si>
  <si>
    <t>129946</t>
  </si>
  <si>
    <t>ČIŠTĚNÍ POTRUBÍ DN DO 400MM</t>
  </si>
  <si>
    <t>čištění propustku vč. vtoku, výtoku a příp. tokových jímek 
pročištění potrubí DN 400 mm, dl. 16m 
vtok, výtok 4m 
16+4+4=24,00000 [A]</t>
  </si>
  <si>
    <t>465512</t>
  </si>
  <si>
    <t>DLAŽBY Z LOMOVÉHO KAMENE NA MC</t>
  </si>
  <si>
    <t>včetně betonového lože tl. 100 mm 
odláždění vtoku a výtoku propustku  
dlažba z lom. kamene tl. 150 mm do beton. lože C20/25-XF3 tl. 100 mm  
10*0,25=2,50000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</si>
  <si>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</si>
  <si>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93641</t>
  </si>
  <si>
    <t>LAPAČ SPLAVENIN</t>
  </si>
  <si>
    <t>objekt na výtokové straně propustku 108P, napojení propustku na jednotnou kanalizaci 
provedení dle realizační dokumentace odsouhlasené TDS 
dle vyjádření VAS</t>
  </si>
  <si>
    <t>Položka zahrnuje veškerý materiál, výrobky a polotovary, včetně mimostaveništní a vnitrostaveništní dopravy (rovněž přesuny), včetně naložení a složení,případně s uložením.</t>
  </si>
  <si>
    <t>SO 201.2</t>
  </si>
  <si>
    <t>Propustek 354-109P</t>
  </si>
  <si>
    <t>žb, kámen 2400 kg/m3 
potrubí dl. 13m (500kg/m) 
13*0,50=6,50000 [A] 
čelo propustku 
2,8*1,5*0,5=2,10000 [B] 
celkem: 
A+B*2,4=11,54000 [C]</t>
  </si>
  <si>
    <t>nad potrubím propustku   
- vybouraný materiál bude použit znovu do stavby (před provedením recyklace za studena) 
8*2,0*0,25=4,00000 [A]</t>
  </si>
  <si>
    <t>odkop zeminy, kameniva nad propustkem 
materiál bude použit zpět do stavby 
11*2,0*1,4=30,80000 [A]</t>
  </si>
  <si>
    <t>132732</t>
  </si>
  <si>
    <t>HLOUBENÍ RÝH ŠÍŘ DO 2M PAŽ I NEPAŽ TŘ. I, ODVOZ DO 2KM</t>
  </si>
  <si>
    <t>materiál bude použit do stavby 
rýha pro propustek 
15*1,6*0,6=14,40000 [A] 
rýhy pro betonový základ u čel 
0,6*0,4*1,0*2=0,48000 [B] 
v případě nevyhovujícího podloží hl. 400 mm - ČERPÁNÍ SE SOUHLASEM TDS 
15*0,4*1,6=9,60000 [C] 
A+B+C=24,48000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</si>
  <si>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</si>
  <si>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zeminy ve stavbě 
30,8+24,48=55,28000 [A]</t>
  </si>
  <si>
    <t>17380</t>
  </si>
  <si>
    <t>ZEMNÍ KRAJNICE A DOSYPÁVKY Z NAKUPOVANÝCH MATERIÁLŮ</t>
  </si>
  <si>
    <t>1,5*1,5*2*0,5=2,25000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</si>
  <si>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</si>
  <si>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45152</t>
  </si>
  <si>
    <t>PODKLADNÍ A VÝPLŇOVÉ VRSTVY Z KAMENIVA DRCENÉHO</t>
  </si>
  <si>
    <t>zásyp propustku ze ŠD 0/32, hutněno po vrstvách max. 300 mm 
13*2,0*1,88-3,14*0,4*0,4*13=42,34880 [A]</t>
  </si>
  <si>
    <t>položka zahrnuje dodávku předepsaného kameniva, mimostaveništní a vnitrostaveništní dopravu a jeho uložení  
není-li v zadávací dokumentaci uvedeno jinak, jedná se o nakupovaný materiál</t>
  </si>
  <si>
    <t>ŠD 0/63 tl. 400 mm - v případě nevyhovujícího podloží  
- ČERPÁNÍ SE SOUHLASEM TDS 
15*1,6*0,4=9,60000 [A]</t>
  </si>
  <si>
    <t>45157</t>
  </si>
  <si>
    <t>PODKLADNÍ A VÝPLŇOVÉ VRSTVY Z KAMENIVA TĚŽENÉHO</t>
  </si>
  <si>
    <t>podklad pod PP/HDPE troubu 
štěrkopísek ŠP 0/22 tl. 200 mm 
(15*1,6-1*0,4*2)*0,2=4,64000 [A]</t>
  </si>
  <si>
    <t>dlažba z lom. kamene tl. 150 mm do bet. lože C20/25 XF3 tl. 100 mm  
odláždění svahu na vtoku a výtoku 
2*(2,5*1,8)*0,25=2,25000 [A] 
odláždění koryta na vtoku 
4*1,5*0,25=1,50000 [B] 
odláždění koryta na výtoku 
2*0,25=0,50000 [C] 
celkem 
A+B+C=4,25000 [D]</t>
  </si>
  <si>
    <t>467315</t>
  </si>
  <si>
    <t>STUPNĚ A PRAHY VODNÍCH KORYT Z PROSTÉHO BETONU C30/37</t>
  </si>
  <si>
    <t>betonové prahy C30/37-XF4 
2*0,8*0,4*1,0=0,64000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</si>
  <si>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</si>
  <si>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SC 8/10 tl. 170 mm 
8*2,0*0,17=2,72000 [A]</t>
  </si>
  <si>
    <t>91836</t>
  </si>
  <si>
    <t>PROPUSTY Z TRUB DN 800MM</t>
  </si>
  <si>
    <t>PP/HDPE trouba min. SN 12 s hladkou vnitřní stěnou a spirálově rýhovanou vnější stěnou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</si>
  <si>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</si>
  <si>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966138</t>
  </si>
  <si>
    <t>BOURÁNÍ KONSTRUKCÍ Z KAMENE NA MC S ODVOZEM DO 20KM</t>
  </si>
  <si>
    <t>vybourání vtokového čela  
2,8*1,5*0,5=2,10000 [A]</t>
  </si>
  <si>
    <t>966346</t>
  </si>
  <si>
    <t>BOURÁNÍ PROPUSTŮ Z TRUB DN DO 400MM</t>
  </si>
  <si>
    <t>vybourání trouby DN 400mm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</si>
  <si>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</si>
  <si>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201.3</t>
  </si>
  <si>
    <t>Propustek 354-110P</t>
  </si>
  <si>
    <t>žb, kámen 2400 kg/m2 
kamenné vtokové čelo 
1,5*1,0*0,5=0,75000 [A] 
bet. potrubí 
12*0,5=6,00000 [B] 
celkem 
A*2,4+B=7,80000 [C]</t>
  </si>
  <si>
    <t>odkop zeminy, kameniva nad propustkem 
materiál bude použit zpět do stavby 
1,85*2,0*12=44,40000 [A]</t>
  </si>
  <si>
    <t>materiál bude použit do stavby 
rýha pro propustek 
14*1,6*0,6=13,44000 [A] 
rýhy pro betonový základ u čel 
0,6*0,4*1,0*2=0,48000 [B] 
vyhloubení zasakovacího prostoru 
1,0*2,0*1,0=2,00000 [C] 
v případě nevyhovujícího podloží hl. 400 mm - ČERPÁNÍ SE SOUHLASEM TDS 
14*0,4*1,6=8,96000 [D] 
celkem 
A+B+C+D=24,88000 [E]</t>
  </si>
  <si>
    <t>uložení materiálu ve stavbě 
44,4+24,8=69,20000 [A]</t>
  </si>
  <si>
    <t>1,5*2,0*2*0,5=3,00000 [A]</t>
  </si>
  <si>
    <t>zásyp propustku ze ŠD 0/32, hutněno po vrstvách max. 300 mm 
12*2,0*2,33-3,14*0,4*0,4*12=49,89120 [A]</t>
  </si>
  <si>
    <t>kamenivo 32/63 - výplň zasakovacího prostoru 
2,0*1,0*1,0=2,00000 [A]</t>
  </si>
  <si>
    <t>ŠD 0/63 tl. 400 mm - v případě nevyhovujícího podloží  
- ČERPÁNÍ SE SOUHLASEM TDS 
14*1,6*0,4=8,96000 [A]</t>
  </si>
  <si>
    <t>podklad pod PP/HDPE troubu 
štěrkopísek ŠP 0/22 tl. 200 mm 
(14*1,6-1*0,4*2)*0,2=4,32000 [A]</t>
  </si>
  <si>
    <t>dlažba z lom. kamene tl. 150 mm do bet. lože C20/25 XF3 tl. 100 mm  
odláždění svahu na vtoku a výtoku 
2*(3,5*1,8)*0,25=3,15000 [A] 
odláždění koryta na vtoku 
4*1,5*0,25=1,50000 [B] 
odláždění koryta na výtoku 
1,5*0,25=0,37500 [C] 
celkem 
A+B+C=5,02500 [D]</t>
  </si>
  <si>
    <t>betonové prahy C30/37-XF4 
1,0*0,8*0,4*2=0,64000 [A]</t>
  </si>
  <si>
    <t>vybourání vtokového zbořeného čela 
1,5*1,0*0,5=0,75000 [A]</t>
  </si>
  <si>
    <t>SO 201.4</t>
  </si>
  <si>
    <t>Propustek 354-111P</t>
  </si>
  <si>
    <t>ŽB, kámen 2400 g/m3 
bet. potrubí 
9*0,45=4,05000 [A] 
bet. výtokové čelo 
1,7*1,0*0,5=0,85000 [B] 
celkem 
A+B*2,4=6,09000 [C]</t>
  </si>
  <si>
    <t>nad potrubím propustku   
- vybouraný materiál bude použit znovu do stavby (před provedením recyklace za studena) 
7*1,6*0,25=2,80000 [A]</t>
  </si>
  <si>
    <t>odkop zeminy, kameniva nad propustkem 
materiál bude použit zpět do stavby 
1,6*0,70*8=8,96000 [A]</t>
  </si>
  <si>
    <t>materiál bude použit do stavby 
rýha pro propustek 
10*1,2*0,6=7,20000 [A] 
rýhy pro betonový základ u čel 
0,6*0,4*1,0*2=0,48000 [B] 
vyhloubení zasakovacího prostoru 
1,0*2,0*1,0=2,00000 [C] 
celkem 
A+B+C=9,68000 [D]</t>
  </si>
  <si>
    <t>uložení materiálu ve stavbě 
8,96+9,68=18,64000 [A]</t>
  </si>
  <si>
    <t>1,0*1,5*2*0,5=1,50000 [A]</t>
  </si>
  <si>
    <t>zásyp propustku ze ŠD 0/32, hutněno po vrstvách max. 300 mm 
10*1,6*1,15-3,14*0,3*0,3*10=15,57400 [A]</t>
  </si>
  <si>
    <t>podklad pod PP/HDPE troubu 
štěrkopísek ŠP 0/22 tl. 200 mm 
(10*1,2-1*0,4*2)*0,2=2,24000 [A]</t>
  </si>
  <si>
    <t>dlažba z lom. kamene tl. 150 mm do bet. lože C20/25 XF3 tl. 100 mm  
odláždění svahu na vtoku a výtoku 
2*(2,6*1,6)*0,25=2,08000 [A] 
odláždění koryta na vtoku 
3*1,5*0,25=1,12500 [B] 
odláždění koryta na výtoku 
2,5*0,25=0,62500 [C] 
celkem 
A+B+C=3,83000 [D]</t>
  </si>
  <si>
    <t>918358</t>
  </si>
  <si>
    <t>PROPUSTY Z TRUB DN 600MM</t>
  </si>
  <si>
    <t>966158</t>
  </si>
  <si>
    <t>BOURÁNÍ KONSTRUKCÍ Z PROST BETONU S ODVOZEM DO 20KM</t>
  </si>
  <si>
    <t>vybourání výtokového čela 
1,7*1,0*0,5=0,85000 [A]</t>
  </si>
  <si>
    <t>966345</t>
  </si>
  <si>
    <t>BOURÁNÍ PROPUSTŮ Z TRUB DN DO 300MM</t>
  </si>
  <si>
    <t>SO 201.5</t>
  </si>
  <si>
    <t>Propustek 354-112P</t>
  </si>
  <si>
    <t>žb, kámen 2400 kg/m3 
bet. žlabovky 
(6,5+8,5)*0,6*0,15=1,35000 [A] 
celkem 
A*2,4=3,24000 [B]</t>
  </si>
  <si>
    <t>129958</t>
  </si>
  <si>
    <t>ČIŠTĚNÍ POTRUBÍ DN DO 600MM</t>
  </si>
  <si>
    <t>čištění propustku vč. vtoku, výtoku a příp. tokových jímek 
materiál bude použit zpět do stavby 
vyčištění prostoru na vtoku 7=7,00000 [A] 
na výtoku 7=7,00000 [B] 
potrubí 10=10,00000 [C] 
celkem 
A+B+C=24,00000 [D]</t>
  </si>
  <si>
    <t>dlažba z lom. kamene tl. 150 mm do bet. lože C20/25 XF3 tl. 100 mm  
odláždění prostoru  na vtoku 
(6,0+3,0)*1,5*0,25=3,37500 [A] 
odláždění prostoru na výtoku 
(6,0+3,0)*1,5*0,25=3,37500 [B] 
celkem 
A+B=6,75000 [C]</t>
  </si>
  <si>
    <t>Úpravy povrchů, podlahy, výplně otvorů</t>
  </si>
  <si>
    <t>626122</t>
  </si>
  <si>
    <t>REPROFILACE PODHLEDŮ, SVISLÝCH PLOCH SANAČNÍ MALTOU DVOUVRST TL 50MM</t>
  </si>
  <si>
    <t>vtok 
4,8*1,1=5,28000 [A] 
výtok 
5,0*1,1=5,50000 [B] 
celkem 
A+B=10,78000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</si>
  <si>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</si>
  <si>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626212</t>
  </si>
  <si>
    <t>REPROFILACE VODOROVNÝCH PLOCH SHORA SANAČNÍ MALTOU JEDNOVRST TL 20MM</t>
  </si>
  <si>
    <t>sanace říms 
(4,8+5,0)*0,5=4,90000 [A]</t>
  </si>
  <si>
    <t>doplnění žlabovek (pokračování příkopů) na vtoku a výtoku  
10+10=20,00000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</si>
  <si>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</si>
  <si>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očištění říms na vtoku a výtoku 
4,8*0,5+5,0*0,5=4,90000 [A]</t>
  </si>
  <si>
    <t>938542</t>
  </si>
  <si>
    <t>OČIŠTĚNÍ BETON KONSTR OTRYSKÁNÍM TLAK VODOU DO 500 BARŮ</t>
  </si>
  <si>
    <t>otryskání vtokového čela 
4,8*1,1=5,28000 [A] 
otryskání výtokového čela 
5,0*1,1=5,50000 [B] 
otryskání říms 
(5+4,8)*0,5=4,90000 [C] 
celkem  
A+B+C=15,68000 [D]</t>
  </si>
  <si>
    <t>966116</t>
  </si>
  <si>
    <t>BOURÁNÍ KONSTRUKCÍ Z BETON DÍLCŮ S ODVOZEM DO 12KM</t>
  </si>
  <si>
    <t>vybourání prasklých žlabovek na vtoku a výtoku 
(6,5+8,5)*0,6*0,15=1,35000 [A]</t>
  </si>
  <si>
    <t>SO 201.6</t>
  </si>
  <si>
    <t>Propustek 354-xxxP</t>
  </si>
  <si>
    <t>žb, kámen 2400 kg/m3 
vybourané vtokové čelo 
1,5*1,2*0,5=0,90000 [A] 
celkem 
A*2,4=2,16000 [B]</t>
  </si>
  <si>
    <t>odkop zeminy při prodloužení propustku 
1,5*1,0*0,3=0,45000 [A]</t>
  </si>
  <si>
    <t>rýha pro betonový práh 
1,0*0,6*1,0=0,60000 [A]</t>
  </si>
  <si>
    <t>1,5*1,5*0,5=1,12500 [A]</t>
  </si>
  <si>
    <t>Základy</t>
  </si>
  <si>
    <t>betonový práh na vtoku při prodloužení propustku   
C30/37-XF4  
0,6*1,0*1,0=0,60000 [A]</t>
  </si>
  <si>
    <t>451314</t>
  </si>
  <si>
    <t>PODKLADNÍ A VÝPLŇOVÉ VRSTVY Z PROSTÉHO BETONU C25/30</t>
  </si>
  <si>
    <t>betonová deska pod troubu z betonu C25/30 XF3 tl. 300 mm  
1,0*1,5*0,3=0,45000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</si>
  <si>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</si>
  <si>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dlažba z lom. kamene tl. 150 mm do bet. lože C20/25 XF3 tl. 100 mm  
odláždění svahu na vtoku 
2,5*1,5*0,25=0,93750 [A] 
odláždění vtoku 
3*1,0*0,25=0,75000 [B] 
celkem 
A+B=1,68750 [C]</t>
  </si>
  <si>
    <t>89722</t>
  </si>
  <si>
    <t>VPUSŤ KANALIZAČNÍ HORSKÁ KOMPLETNÍ Z BETON DÍLCŮ</t>
  </si>
  <si>
    <t>objekt na vtokové straně v km 62,272, zabraňující vniku splavenin do potrubí jednotné kanalizace VAS 
provedení dle realizační dokumentace odsouhlasené TDS 
dle vyjádření VAS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</si>
  <si>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</si>
  <si>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899574</t>
  </si>
  <si>
    <t>OBETONOVÁNÍ POTRUBÍ ZE ŽELEZOBETONU DO C25/30 VČETNĚ VÝZTUŽE</t>
  </si>
  <si>
    <t>obetonování trouby</t>
  </si>
  <si>
    <t>918346</t>
  </si>
  <si>
    <t>PROPUSTY Z TRUB DN 400MM</t>
  </si>
  <si>
    <t>ŽB trouba DN 400 mm</t>
  </si>
  <si>
    <t>966136</t>
  </si>
  <si>
    <t>BOURÁNÍ KONSTRUKCÍ Z KAMENE NA MC S ODVOZEM DO 12KM</t>
  </si>
  <si>
    <t>vybourání vtokového čela 
1,5*1,2*0,5=0,90000 [A]</t>
  </si>
  <si>
    <t>SO 901</t>
  </si>
  <si>
    <t>Dopravně inženýrská opatření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</si>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</sst>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SUM(C10:C20)</f>
      </c>
      <c s="1"/>
      <c s="1"/>
    </row>
    <row r="7" spans="1:5" ht="12.75" customHeight="1">
      <c r="A7" s="1"/>
      <c s="4" t="s">
        <v>4</v>
      </c>
      <c s="7">
        <f>SUM(E10:E20)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78</v>
      </c>
      <c s="20" t="s">
        <v>79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184</v>
      </c>
      <c s="20" t="s">
        <v>185</v>
      </c>
      <c s="21">
        <f>'SO 101.2'!I3</f>
      </c>
      <c s="21">
        <f>'SO 101.2'!O2</f>
      </c>
      <c s="21">
        <f>C12+D12</f>
      </c>
    </row>
    <row r="13" spans="1:5" ht="12.75" customHeight="1">
      <c r="A13" s="20" t="s">
        <v>238</v>
      </c>
      <c s="20" t="s">
        <v>239</v>
      </c>
      <c s="21">
        <f>'SO 101.3'!I3</f>
      </c>
      <c s="21">
        <f>'SO 101.3'!O2</f>
      </c>
      <c s="21">
        <f>C13+D13</f>
      </c>
    </row>
    <row r="14" spans="1:5" ht="12.75" customHeight="1">
      <c r="A14" s="42" t="s">
        <v>310</v>
      </c>
      <c s="42" t="s">
        <v>311</v>
      </c>
      <c s="43">
        <f>'SO 201_SO 201.1'!I3</f>
      </c>
      <c s="43">
        <f>'SO 201_SO 201.1'!O2</f>
      </c>
      <c s="43">
        <f>C14+D14</f>
      </c>
    </row>
    <row r="15" spans="1:5" ht="12.75" customHeight="1">
      <c r="A15" s="42" t="s">
        <v>324</v>
      </c>
      <c s="42" t="s">
        <v>325</v>
      </c>
      <c s="43">
        <f>'SO 201_SO 201.2'!I3</f>
      </c>
      <c s="43">
        <f>'SO 201_SO 201.2'!O2</f>
      </c>
      <c s="43">
        <f>C15+D15</f>
      </c>
    </row>
    <row r="16" spans="1:5" ht="12.75" customHeight="1">
      <c r="A16" s="42" t="s">
        <v>363</v>
      </c>
      <c s="42" t="s">
        <v>364</v>
      </c>
      <c s="43">
        <f>'SO 201_SO 201.3'!I3</f>
      </c>
      <c s="43">
        <f>'SO 201_SO 201.3'!O2</f>
      </c>
      <c s="43">
        <f>C16+D16</f>
      </c>
    </row>
    <row r="17" spans="1:5" ht="12.75" customHeight="1">
      <c r="A17" s="42" t="s">
        <v>377</v>
      </c>
      <c s="42" t="s">
        <v>378</v>
      </c>
      <c s="43">
        <f>'SO 201_SO 201.4'!I3</f>
      </c>
      <c s="43">
        <f>'SO 201_SO 201.4'!O2</f>
      </c>
      <c s="43">
        <f>C17+D17</f>
      </c>
    </row>
    <row r="18" spans="1:5" ht="12.75" customHeight="1">
      <c r="A18" s="42" t="s">
        <v>395</v>
      </c>
      <c s="42" t="s">
        <v>396</v>
      </c>
      <c s="43">
        <f>'SO 201_SO 201.5'!I3</f>
      </c>
      <c s="43">
        <f>'SO 201_SO 201.5'!O2</f>
      </c>
      <c s="43">
        <f>C18+D18</f>
      </c>
    </row>
    <row r="19" spans="1:5" ht="12.75" customHeight="1">
      <c r="A19" s="42" t="s">
        <v>419</v>
      </c>
      <c s="42" t="s">
        <v>420</v>
      </c>
      <c s="43">
        <f>'SO 201_SO 201.6'!I3</f>
      </c>
      <c s="43">
        <f>'SO 201_SO 201.6'!O2</f>
      </c>
      <c s="43">
        <f>C19+D19</f>
      </c>
    </row>
    <row r="20" spans="1:5" ht="12.75" customHeight="1">
      <c r="A20" s="20" t="s">
        <v>445</v>
      </c>
      <c s="20" t="s">
        <v>446</v>
      </c>
      <c s="21">
        <f>'SO 901'!I3</f>
      </c>
      <c s="21">
        <f>'SO 901'!O2</f>
      </c>
      <c s="21">
        <f>C20+D20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0+O9+O14+O19+O24+O33+O46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395</v>
      </c>
      <c s="38">
        <f>0+I9+I14+I19+I24+I33+I46</f>
      </c>
      <c r="O3" t="s">
        <v>18</v>
      </c>
      <c t="s">
        <v>23</v>
      </c>
    </row>
    <row r="4" spans="1:16" ht="15" customHeight="1">
      <c r="A4" t="s">
        <v>16</v>
      </c>
      <c s="12" t="s">
        <v>306</v>
      </c>
      <c s="13" t="s">
        <v>307</v>
      </c>
      <c s="1"/>
      <c s="14" t="s">
        <v>308</v>
      </c>
      <c s="1"/>
      <c s="1"/>
      <c s="11"/>
      <c s="11"/>
      <c r="O4" t="s">
        <v>19</v>
      </c>
      <c t="s">
        <v>23</v>
      </c>
    </row>
    <row r="5" spans="1:16" ht="12.75" customHeight="1">
      <c r="A5" t="s">
        <v>309</v>
      </c>
      <c s="16" t="s">
        <v>17</v>
      </c>
      <c s="17" t="s">
        <v>395</v>
      </c>
      <c s="6"/>
      <c s="18" t="s">
        <v>396</v>
      </c>
      <c s="6"/>
      <c s="6"/>
      <c s="6"/>
      <c s="6"/>
      <c r="O5" t="s">
        <v>20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27</v>
      </c>
      <c s="19"/>
      <c s="27" t="s">
        <v>43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44</v>
      </c>
      <c s="29" t="s">
        <v>72</v>
      </c>
      <c s="29" t="s">
        <v>80</v>
      </c>
      <c s="25" t="s">
        <v>46</v>
      </c>
      <c s="30" t="s">
        <v>81</v>
      </c>
      <c s="31" t="s">
        <v>82</v>
      </c>
      <c s="32">
        <v>3.24</v>
      </c>
      <c s="33">
        <v>0</v>
      </c>
      <c s="33">
        <f>ROUND(ROUND(H10,2)*ROUND(G10,5),2)</f>
      </c>
      <c r="O10">
        <f>(I10*21)/100</f>
      </c>
      <c t="s">
        <v>23</v>
      </c>
    </row>
    <row r="11" spans="1:5" ht="12.75">
      <c r="A11" s="34" t="s">
        <v>49</v>
      </c>
      <c r="E11" s="35" t="s">
        <v>46</v>
      </c>
    </row>
    <row r="12" spans="1:5" ht="63.75">
      <c r="A12" s="36" t="s">
        <v>50</v>
      </c>
      <c r="E12" s="37" t="s">
        <v>397</v>
      </c>
    </row>
    <row r="13" spans="1:5" ht="25.5">
      <c r="A13" t="s">
        <v>51</v>
      </c>
      <c r="E13" s="35" t="s">
        <v>85</v>
      </c>
    </row>
    <row r="14" spans="1:18" ht="12.75" customHeight="1">
      <c r="A14" s="6" t="s">
        <v>42</v>
      </c>
      <c s="6"/>
      <c s="40" t="s">
        <v>29</v>
      </c>
      <c s="6"/>
      <c s="27" t="s">
        <v>92</v>
      </c>
      <c s="6"/>
      <c s="6"/>
      <c s="6"/>
      <c s="41">
        <f>0+Q14</f>
      </c>
      <c r="O14">
        <f>0+R14</f>
      </c>
      <c r="Q14">
        <f>0+I15</f>
      </c>
      <c>
        <f>0+O15</f>
      </c>
    </row>
    <row r="15" spans="1:16" ht="12.75">
      <c r="A15" s="25" t="s">
        <v>44</v>
      </c>
      <c s="29" t="s">
        <v>29</v>
      </c>
      <c s="29" t="s">
        <v>398</v>
      </c>
      <c s="25" t="s">
        <v>46</v>
      </c>
      <c s="30" t="s">
        <v>399</v>
      </c>
      <c s="31" t="s">
        <v>113</v>
      </c>
      <c s="32">
        <v>24</v>
      </c>
      <c s="33">
        <v>0</v>
      </c>
      <c s="33">
        <f>ROUND(ROUND(H15,2)*ROUND(G15,5),2)</f>
      </c>
      <c r="O15">
        <f>(I15*21)/100</f>
      </c>
      <c t="s">
        <v>23</v>
      </c>
    </row>
    <row r="16" spans="1:5" ht="12.75">
      <c r="A16" s="34" t="s">
        <v>49</v>
      </c>
      <c r="E16" s="35" t="s">
        <v>46</v>
      </c>
    </row>
    <row r="17" spans="1:5" ht="89.25">
      <c r="A17" s="36" t="s">
        <v>50</v>
      </c>
      <c r="E17" s="37" t="s">
        <v>400</v>
      </c>
    </row>
    <row r="18" spans="1:5" ht="63.75">
      <c r="A18" t="s">
        <v>51</v>
      </c>
      <c r="E18" s="35" t="s">
        <v>115</v>
      </c>
    </row>
    <row r="19" spans="1:18" ht="12.75" customHeight="1">
      <c r="A19" s="6" t="s">
        <v>42</v>
      </c>
      <c s="6"/>
      <c s="40" t="s">
        <v>33</v>
      </c>
      <c s="6"/>
      <c s="27" t="s">
        <v>252</v>
      </c>
      <c s="6"/>
      <c s="6"/>
      <c s="6"/>
      <c s="41">
        <f>0+Q19</f>
      </c>
      <c r="O19">
        <f>0+R19</f>
      </c>
      <c r="Q19">
        <f>0+I20</f>
      </c>
      <c>
        <f>0+O20</f>
      </c>
    </row>
    <row r="20" spans="1:16" ht="12.75">
      <c r="A20" s="25" t="s">
        <v>44</v>
      </c>
      <c s="29" t="s">
        <v>36</v>
      </c>
      <c s="29" t="s">
        <v>316</v>
      </c>
      <c s="25" t="s">
        <v>46</v>
      </c>
      <c s="30" t="s">
        <v>317</v>
      </c>
      <c s="31" t="s">
        <v>96</v>
      </c>
      <c s="32">
        <v>6.75</v>
      </c>
      <c s="33">
        <v>0</v>
      </c>
      <c s="33">
        <f>ROUND(ROUND(H20,2)*ROUND(G20,5),2)</f>
      </c>
      <c r="O20">
        <f>(I20*21)/100</f>
      </c>
      <c t="s">
        <v>23</v>
      </c>
    </row>
    <row r="21" spans="1:5" ht="12.75">
      <c r="A21" s="34" t="s">
        <v>49</v>
      </c>
      <c r="E21" s="35" t="s">
        <v>46</v>
      </c>
    </row>
    <row r="22" spans="1:5" ht="89.25">
      <c r="A22" s="36" t="s">
        <v>50</v>
      </c>
      <c r="E22" s="37" t="s">
        <v>401</v>
      </c>
    </row>
    <row r="23" spans="1:5" ht="102">
      <c r="A23" t="s">
        <v>51</v>
      </c>
      <c r="E23" s="35" t="s">
        <v>319</v>
      </c>
    </row>
    <row r="24" spans="1:18" ht="12.75" customHeight="1">
      <c r="A24" s="6" t="s">
        <v>42</v>
      </c>
      <c s="6"/>
      <c s="40" t="s">
        <v>36</v>
      </c>
      <c s="6"/>
      <c s="27" t="s">
        <v>402</v>
      </c>
      <c s="6"/>
      <c s="6"/>
      <c s="6"/>
      <c s="41">
        <f>0+Q24</f>
      </c>
      <c r="O24">
        <f>0+R24</f>
      </c>
      <c r="Q24">
        <f>0+I25+I29</f>
      </c>
      <c>
        <f>0+O25+O29</f>
      </c>
    </row>
    <row r="25" spans="1:16" ht="25.5">
      <c r="A25" s="25" t="s">
        <v>44</v>
      </c>
      <c s="29" t="s">
        <v>22</v>
      </c>
      <c s="29" t="s">
        <v>403</v>
      </c>
      <c s="25" t="s">
        <v>46</v>
      </c>
      <c s="30" t="s">
        <v>404</v>
      </c>
      <c s="31" t="s">
        <v>124</v>
      </c>
      <c s="32">
        <v>10.78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76.5">
      <c r="A27" s="36" t="s">
        <v>50</v>
      </c>
      <c r="E27" s="37" t="s">
        <v>405</v>
      </c>
    </row>
    <row r="28" spans="1:5" ht="76.5">
      <c r="A28" t="s">
        <v>51</v>
      </c>
      <c r="E28" s="35" t="s">
        <v>406</v>
      </c>
    </row>
    <row r="29" spans="1:16" ht="25.5">
      <c r="A29" s="25" t="s">
        <v>44</v>
      </c>
      <c s="29" t="s">
        <v>33</v>
      </c>
      <c s="29" t="s">
        <v>407</v>
      </c>
      <c s="25" t="s">
        <v>46</v>
      </c>
      <c s="30" t="s">
        <v>408</v>
      </c>
      <c s="31" t="s">
        <v>124</v>
      </c>
      <c s="32">
        <v>4.9</v>
      </c>
      <c s="33">
        <v>0</v>
      </c>
      <c s="33">
        <f>ROUND(ROUND(H29,2)*ROUND(G29,5),2)</f>
      </c>
      <c r="O29">
        <f>(I29*21)/100</f>
      </c>
      <c t="s">
        <v>23</v>
      </c>
    </row>
    <row r="30" spans="1:5" ht="12.75">
      <c r="A30" s="34" t="s">
        <v>49</v>
      </c>
      <c r="E30" s="35" t="s">
        <v>46</v>
      </c>
    </row>
    <row r="31" spans="1:5" ht="25.5">
      <c r="A31" s="36" t="s">
        <v>50</v>
      </c>
      <c r="E31" s="37" t="s">
        <v>409</v>
      </c>
    </row>
    <row r="32" spans="1:5" ht="76.5">
      <c r="A32" t="s">
        <v>51</v>
      </c>
      <c r="E32" s="35" t="s">
        <v>406</v>
      </c>
    </row>
    <row r="33" spans="1:18" ht="12.75" customHeight="1">
      <c r="A33" s="6" t="s">
        <v>42</v>
      </c>
      <c s="6"/>
      <c s="40" t="s">
        <v>39</v>
      </c>
      <c s="6"/>
      <c s="27" t="s">
        <v>161</v>
      </c>
      <c s="6"/>
      <c s="6"/>
      <c s="6"/>
      <c s="41">
        <f>0+Q33</f>
      </c>
      <c r="O33">
        <f>0+R33</f>
      </c>
      <c r="Q33">
        <f>0+I34+I38+I42</f>
      </c>
      <c>
        <f>0+O34+O38+O42</f>
      </c>
    </row>
    <row r="34" spans="1:16" ht="12.75">
      <c r="A34" s="25" t="s">
        <v>44</v>
      </c>
      <c s="29" t="s">
        <v>39</v>
      </c>
      <c s="29" t="s">
        <v>287</v>
      </c>
      <c s="25" t="s">
        <v>46</v>
      </c>
      <c s="30" t="s">
        <v>288</v>
      </c>
      <c s="31" t="s">
        <v>113</v>
      </c>
      <c s="32">
        <v>20</v>
      </c>
      <c s="33">
        <v>0</v>
      </c>
      <c s="33">
        <f>ROUND(ROUND(H34,2)*ROUND(G34,5),2)</f>
      </c>
      <c r="O34">
        <f>(I34*21)/100</f>
      </c>
      <c t="s">
        <v>23</v>
      </c>
    </row>
    <row r="35" spans="1:5" ht="12.75">
      <c r="A35" s="34" t="s">
        <v>49</v>
      </c>
      <c r="E35" s="35" t="s">
        <v>46</v>
      </c>
    </row>
    <row r="36" spans="1:5" ht="25.5">
      <c r="A36" s="36" t="s">
        <v>50</v>
      </c>
      <c r="E36" s="37" t="s">
        <v>410</v>
      </c>
    </row>
    <row r="37" spans="1:5" ht="89.25">
      <c r="A37" t="s">
        <v>51</v>
      </c>
      <c r="E37" s="35" t="s">
        <v>411</v>
      </c>
    </row>
    <row r="38" spans="1:16" ht="12.75">
      <c r="A38" s="25" t="s">
        <v>44</v>
      </c>
      <c s="29" t="s">
        <v>21</v>
      </c>
      <c s="29" t="s">
        <v>291</v>
      </c>
      <c s="25" t="s">
        <v>46</v>
      </c>
      <c s="30" t="s">
        <v>292</v>
      </c>
      <c s="31" t="s">
        <v>124</v>
      </c>
      <c s="32">
        <v>4.9</v>
      </c>
      <c s="33">
        <v>0</v>
      </c>
      <c s="33">
        <f>ROUND(ROUND(H38,2)*ROUND(G38,5),2)</f>
      </c>
      <c r="O38">
        <f>(I38*21)/100</f>
      </c>
      <c t="s">
        <v>23</v>
      </c>
    </row>
    <row r="39" spans="1:5" ht="12.75">
      <c r="A39" s="34" t="s">
        <v>49</v>
      </c>
      <c r="E39" s="35" t="s">
        <v>46</v>
      </c>
    </row>
    <row r="40" spans="1:5" ht="25.5">
      <c r="A40" s="36" t="s">
        <v>50</v>
      </c>
      <c r="E40" s="37" t="s">
        <v>412</v>
      </c>
    </row>
    <row r="41" spans="1:5" ht="25.5">
      <c r="A41" t="s">
        <v>51</v>
      </c>
      <c r="E41" s="35" t="s">
        <v>165</v>
      </c>
    </row>
    <row r="42" spans="1:16" ht="12.75">
      <c r="A42" s="25" t="s">
        <v>44</v>
      </c>
      <c s="29" t="s">
        <v>23</v>
      </c>
      <c s="29" t="s">
        <v>413</v>
      </c>
      <c s="25" t="s">
        <v>46</v>
      </c>
      <c s="30" t="s">
        <v>414</v>
      </c>
      <c s="31" t="s">
        <v>124</v>
      </c>
      <c s="32">
        <v>15.68</v>
      </c>
      <c s="33">
        <v>0</v>
      </c>
      <c s="33">
        <f>ROUND(ROUND(H42,2)*ROUND(G42,5),2)</f>
      </c>
      <c r="O42">
        <f>(I42*21)/100</f>
      </c>
      <c t="s">
        <v>23</v>
      </c>
    </row>
    <row r="43" spans="1:5" ht="12.75">
      <c r="A43" s="34" t="s">
        <v>49</v>
      </c>
      <c r="E43" s="35" t="s">
        <v>46</v>
      </c>
    </row>
    <row r="44" spans="1:5" ht="102">
      <c r="A44" s="36" t="s">
        <v>50</v>
      </c>
      <c r="E44" s="37" t="s">
        <v>415</v>
      </c>
    </row>
    <row r="45" spans="1:5" ht="25.5">
      <c r="A45" t="s">
        <v>51</v>
      </c>
      <c r="E45" s="35" t="s">
        <v>165</v>
      </c>
    </row>
    <row r="46" spans="1:18" ht="12.75" customHeight="1">
      <c r="A46" s="6" t="s">
        <v>42</v>
      </c>
      <c s="6"/>
      <c s="40" t="s">
        <v>177</v>
      </c>
      <c s="6"/>
      <c s="27" t="s">
        <v>178</v>
      </c>
      <c s="6"/>
      <c s="6"/>
      <c s="6"/>
      <c s="41">
        <f>0+Q46</f>
      </c>
      <c r="O46">
        <f>0+R46</f>
      </c>
      <c r="Q46">
        <f>0+I47</f>
      </c>
      <c>
        <f>0+O47</f>
      </c>
    </row>
    <row r="47" spans="1:16" ht="12.75">
      <c r="A47" s="25" t="s">
        <v>44</v>
      </c>
      <c s="29" t="s">
        <v>64</v>
      </c>
      <c s="29" t="s">
        <v>416</v>
      </c>
      <c s="25" t="s">
        <v>46</v>
      </c>
      <c s="30" t="s">
        <v>417</v>
      </c>
      <c s="31" t="s">
        <v>96</v>
      </c>
      <c s="32">
        <v>1.35</v>
      </c>
      <c s="33">
        <v>0</v>
      </c>
      <c s="33">
        <f>ROUND(ROUND(H47,2)*ROUND(G47,5),2)</f>
      </c>
      <c r="O47">
        <f>(I47*21)/100</f>
      </c>
      <c t="s">
        <v>23</v>
      </c>
    </row>
    <row r="48" spans="1:5" ht="12.75">
      <c r="A48" s="34" t="s">
        <v>49</v>
      </c>
      <c r="E48" s="35" t="s">
        <v>46</v>
      </c>
    </row>
    <row r="49" spans="1:5" ht="25.5">
      <c r="A49" s="36" t="s">
        <v>50</v>
      </c>
      <c r="E49" s="37" t="s">
        <v>418</v>
      </c>
    </row>
    <row r="50" spans="1:5" ht="102">
      <c r="A50" t="s">
        <v>51</v>
      </c>
      <c r="E50" s="35" t="s">
        <v>305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0+O9+O14+O27+O32+O41+O50+O55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419</v>
      </c>
      <c s="38">
        <f>0+I9+I14+I27+I32+I41+I50+I55</f>
      </c>
      <c r="O3" t="s">
        <v>18</v>
      </c>
      <c t="s">
        <v>23</v>
      </c>
    </row>
    <row r="4" spans="1:16" ht="15" customHeight="1">
      <c r="A4" t="s">
        <v>16</v>
      </c>
      <c s="12" t="s">
        <v>306</v>
      </c>
      <c s="13" t="s">
        <v>307</v>
      </c>
      <c s="1"/>
      <c s="14" t="s">
        <v>308</v>
      </c>
      <c s="1"/>
      <c s="1"/>
      <c s="11"/>
      <c s="11"/>
      <c r="O4" t="s">
        <v>19</v>
      </c>
      <c t="s">
        <v>23</v>
      </c>
    </row>
    <row r="5" spans="1:16" ht="12.75" customHeight="1">
      <c r="A5" t="s">
        <v>309</v>
      </c>
      <c s="16" t="s">
        <v>17</v>
      </c>
      <c s="17" t="s">
        <v>419</v>
      </c>
      <c s="6"/>
      <c s="18" t="s">
        <v>420</v>
      </c>
      <c s="6"/>
      <c s="6"/>
      <c s="6"/>
      <c s="6"/>
      <c r="O5" t="s">
        <v>20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27</v>
      </c>
      <c s="19"/>
      <c s="27" t="s">
        <v>43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44</v>
      </c>
      <c s="29" t="s">
        <v>23</v>
      </c>
      <c s="29" t="s">
        <v>80</v>
      </c>
      <c s="25" t="s">
        <v>46</v>
      </c>
      <c s="30" t="s">
        <v>81</v>
      </c>
      <c s="31" t="s">
        <v>82</v>
      </c>
      <c s="32">
        <v>2.16</v>
      </c>
      <c s="33">
        <v>0</v>
      </c>
      <c s="33">
        <f>ROUND(ROUND(H10,2)*ROUND(G10,5),2)</f>
      </c>
      <c r="O10">
        <f>(I10*21)/100</f>
      </c>
      <c t="s">
        <v>23</v>
      </c>
    </row>
    <row r="11" spans="1:5" ht="12.75">
      <c r="A11" s="34" t="s">
        <v>49</v>
      </c>
      <c r="E11" s="35" t="s">
        <v>46</v>
      </c>
    </row>
    <row r="12" spans="1:5" ht="63.75">
      <c r="A12" s="36" t="s">
        <v>50</v>
      </c>
      <c r="E12" s="37" t="s">
        <v>421</v>
      </c>
    </row>
    <row r="13" spans="1:5" ht="25.5">
      <c r="A13" t="s">
        <v>51</v>
      </c>
      <c r="E13" s="35" t="s">
        <v>85</v>
      </c>
    </row>
    <row r="14" spans="1:18" ht="12.75" customHeight="1">
      <c r="A14" s="6" t="s">
        <v>42</v>
      </c>
      <c s="6"/>
      <c s="40" t="s">
        <v>29</v>
      </c>
      <c s="6"/>
      <c s="27" t="s">
        <v>92</v>
      </c>
      <c s="6"/>
      <c s="6"/>
      <c s="6"/>
      <c s="41">
        <f>0+Q14</f>
      </c>
      <c r="O14">
        <f>0+R14</f>
      </c>
      <c r="Q14">
        <f>0+I15+I19+I23</f>
      </c>
      <c>
        <f>0+O15+O19+O23</f>
      </c>
    </row>
    <row r="15" spans="1:16" ht="12.75">
      <c r="A15" s="25" t="s">
        <v>44</v>
      </c>
      <c s="29" t="s">
        <v>22</v>
      </c>
      <c s="29" t="s">
        <v>192</v>
      </c>
      <c s="25" t="s">
        <v>46</v>
      </c>
      <c s="30" t="s">
        <v>193</v>
      </c>
      <c s="31" t="s">
        <v>96</v>
      </c>
      <c s="32">
        <v>0.45</v>
      </c>
      <c s="33">
        <v>0</v>
      </c>
      <c s="33">
        <f>ROUND(ROUND(H15,2)*ROUND(G15,5),2)</f>
      </c>
      <c r="O15">
        <f>(I15*21)/100</f>
      </c>
      <c t="s">
        <v>23</v>
      </c>
    </row>
    <row r="16" spans="1:5" ht="12.75">
      <c r="A16" s="34" t="s">
        <v>49</v>
      </c>
      <c r="E16" s="35" t="s">
        <v>46</v>
      </c>
    </row>
    <row r="17" spans="1:5" ht="25.5">
      <c r="A17" s="36" t="s">
        <v>50</v>
      </c>
      <c r="E17" s="37" t="s">
        <v>422</v>
      </c>
    </row>
    <row r="18" spans="1:5" ht="369.75">
      <c r="A18" t="s">
        <v>51</v>
      </c>
      <c r="E18" s="35" t="s">
        <v>106</v>
      </c>
    </row>
    <row r="19" spans="1:16" ht="12.75">
      <c r="A19" s="25" t="s">
        <v>44</v>
      </c>
      <c s="29" t="s">
        <v>41</v>
      </c>
      <c s="29" t="s">
        <v>329</v>
      </c>
      <c s="25" t="s">
        <v>46</v>
      </c>
      <c s="30" t="s">
        <v>330</v>
      </c>
      <c s="31" t="s">
        <v>96</v>
      </c>
      <c s="32">
        <v>0.6</v>
      </c>
      <c s="33">
        <v>0</v>
      </c>
      <c s="33">
        <f>ROUND(ROUND(H19,2)*ROUND(G19,5),2)</f>
      </c>
      <c r="O19">
        <f>(I19*21)/100</f>
      </c>
      <c t="s">
        <v>23</v>
      </c>
    </row>
    <row r="20" spans="1:5" ht="12.75">
      <c r="A20" s="34" t="s">
        <v>49</v>
      </c>
      <c r="E20" s="35" t="s">
        <v>46</v>
      </c>
    </row>
    <row r="21" spans="1:5" ht="25.5">
      <c r="A21" s="36" t="s">
        <v>50</v>
      </c>
      <c r="E21" s="37" t="s">
        <v>423</v>
      </c>
    </row>
    <row r="22" spans="1:5" ht="318.75">
      <c r="A22" t="s">
        <v>51</v>
      </c>
      <c r="E22" s="35" t="s">
        <v>332</v>
      </c>
    </row>
    <row r="23" spans="1:16" ht="12.75">
      <c r="A23" s="25" t="s">
        <v>44</v>
      </c>
      <c s="29" t="s">
        <v>39</v>
      </c>
      <c s="29" t="s">
        <v>334</v>
      </c>
      <c s="25" t="s">
        <v>46</v>
      </c>
      <c s="30" t="s">
        <v>335</v>
      </c>
      <c s="31" t="s">
        <v>96</v>
      </c>
      <c s="32">
        <v>1.125</v>
      </c>
      <c s="33">
        <v>0</v>
      </c>
      <c s="33">
        <f>ROUND(ROUND(H23,2)*ROUND(G23,5),2)</f>
      </c>
      <c r="O23">
        <f>(I23*21)/100</f>
      </c>
      <c t="s">
        <v>23</v>
      </c>
    </row>
    <row r="24" spans="1:5" ht="12.75">
      <c r="A24" s="34" t="s">
        <v>49</v>
      </c>
      <c r="E24" s="35" t="s">
        <v>46</v>
      </c>
    </row>
    <row r="25" spans="1:5" ht="12.75">
      <c r="A25" s="36" t="s">
        <v>50</v>
      </c>
      <c r="E25" s="37" t="s">
        <v>424</v>
      </c>
    </row>
    <row r="26" spans="1:5" ht="242.25">
      <c r="A26" t="s">
        <v>51</v>
      </c>
      <c r="E26" s="35" t="s">
        <v>337</v>
      </c>
    </row>
    <row r="27" spans="1:18" ht="12.75" customHeight="1">
      <c r="A27" s="6" t="s">
        <v>42</v>
      </c>
      <c s="6"/>
      <c s="40" t="s">
        <v>23</v>
      </c>
      <c s="6"/>
      <c s="27" t="s">
        <v>425</v>
      </c>
      <c s="6"/>
      <c s="6"/>
      <c s="6"/>
      <c s="41">
        <f>0+Q27</f>
      </c>
      <c r="O27">
        <f>0+R27</f>
      </c>
      <c r="Q27">
        <f>0+I28</f>
      </c>
      <c>
        <f>0+O28</f>
      </c>
    </row>
    <row r="28" spans="1:16" ht="12.75">
      <c r="A28" s="25" t="s">
        <v>44</v>
      </c>
      <c s="29" t="s">
        <v>21</v>
      </c>
      <c s="29" t="s">
        <v>347</v>
      </c>
      <c s="25" t="s">
        <v>46</v>
      </c>
      <c s="30" t="s">
        <v>348</v>
      </c>
      <c s="31" t="s">
        <v>96</v>
      </c>
      <c s="32">
        <v>0.6</v>
      </c>
      <c s="33">
        <v>0</v>
      </c>
      <c s="33">
        <f>ROUND(ROUND(H28,2)*ROUND(G28,5),2)</f>
      </c>
      <c r="O28">
        <f>(I28*21)/100</f>
      </c>
      <c t="s">
        <v>23</v>
      </c>
    </row>
    <row r="29" spans="1:5" ht="12.75">
      <c r="A29" s="34" t="s">
        <v>49</v>
      </c>
      <c r="E29" s="35" t="s">
        <v>46</v>
      </c>
    </row>
    <row r="30" spans="1:5" ht="38.25">
      <c r="A30" s="36" t="s">
        <v>50</v>
      </c>
      <c r="E30" s="37" t="s">
        <v>426</v>
      </c>
    </row>
    <row r="31" spans="1:5" ht="357">
      <c r="A31" t="s">
        <v>51</v>
      </c>
      <c r="E31" s="35" t="s">
        <v>350</v>
      </c>
    </row>
    <row r="32" spans="1:18" ht="12.75" customHeight="1">
      <c r="A32" s="6" t="s">
        <v>42</v>
      </c>
      <c s="6"/>
      <c s="40" t="s">
        <v>33</v>
      </c>
      <c s="6"/>
      <c s="27" t="s">
        <v>252</v>
      </c>
      <c s="6"/>
      <c s="6"/>
      <c s="6"/>
      <c s="41">
        <f>0+Q32</f>
      </c>
      <c r="O32">
        <f>0+R32</f>
      </c>
      <c r="Q32">
        <f>0+I33+I37</f>
      </c>
      <c>
        <f>0+O33+O37</f>
      </c>
    </row>
    <row r="33" spans="1:16" ht="12.75">
      <c r="A33" s="25" t="s">
        <v>44</v>
      </c>
      <c s="29" t="s">
        <v>36</v>
      </c>
      <c s="29" t="s">
        <v>427</v>
      </c>
      <c s="25" t="s">
        <v>46</v>
      </c>
      <c s="30" t="s">
        <v>428</v>
      </c>
      <c s="31" t="s">
        <v>96</v>
      </c>
      <c s="32">
        <v>0.45</v>
      </c>
      <c s="33">
        <v>0</v>
      </c>
      <c s="33">
        <f>ROUND(ROUND(H33,2)*ROUND(G33,5),2)</f>
      </c>
      <c r="O33">
        <f>(I33*21)/100</f>
      </c>
      <c t="s">
        <v>23</v>
      </c>
    </row>
    <row r="34" spans="1:5" ht="12.75">
      <c r="A34" s="34" t="s">
        <v>49</v>
      </c>
      <c r="E34" s="35" t="s">
        <v>46</v>
      </c>
    </row>
    <row r="35" spans="1:5" ht="25.5">
      <c r="A35" s="36" t="s">
        <v>50</v>
      </c>
      <c r="E35" s="37" t="s">
        <v>429</v>
      </c>
    </row>
    <row r="36" spans="1:5" ht="369.75">
      <c r="A36" t="s">
        <v>51</v>
      </c>
      <c r="E36" s="35" t="s">
        <v>430</v>
      </c>
    </row>
    <row r="37" spans="1:16" ht="12.75">
      <c r="A37" s="25" t="s">
        <v>44</v>
      </c>
      <c s="29" t="s">
        <v>72</v>
      </c>
      <c s="29" t="s">
        <v>316</v>
      </c>
      <c s="25" t="s">
        <v>46</v>
      </c>
      <c s="30" t="s">
        <v>317</v>
      </c>
      <c s="31" t="s">
        <v>96</v>
      </c>
      <c s="32">
        <v>1.6875</v>
      </c>
      <c s="33">
        <v>0</v>
      </c>
      <c s="33">
        <f>ROUND(ROUND(H37,2)*ROUND(G37,5),2)</f>
      </c>
      <c r="O37">
        <f>(I37*21)/100</f>
      </c>
      <c t="s">
        <v>23</v>
      </c>
    </row>
    <row r="38" spans="1:5" ht="12.75">
      <c r="A38" s="34" t="s">
        <v>49</v>
      </c>
      <c r="E38" s="35" t="s">
        <v>46</v>
      </c>
    </row>
    <row r="39" spans="1:5" ht="89.25">
      <c r="A39" s="36" t="s">
        <v>50</v>
      </c>
      <c r="E39" s="37" t="s">
        <v>431</v>
      </c>
    </row>
    <row r="40" spans="1:5" ht="102">
      <c r="A40" t="s">
        <v>51</v>
      </c>
      <c r="E40" s="35" t="s">
        <v>319</v>
      </c>
    </row>
    <row r="41" spans="1:18" ht="12.75" customHeight="1">
      <c r="A41" s="6" t="s">
        <v>42</v>
      </c>
      <c s="6"/>
      <c s="40" t="s">
        <v>72</v>
      </c>
      <c s="6"/>
      <c s="27" t="s">
        <v>151</v>
      </c>
      <c s="6"/>
      <c s="6"/>
      <c s="6"/>
      <c s="41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44</v>
      </c>
      <c s="29" t="s">
        <v>139</v>
      </c>
      <c s="29" t="s">
        <v>432</v>
      </c>
      <c s="25" t="s">
        <v>46</v>
      </c>
      <c s="30" t="s">
        <v>433</v>
      </c>
      <c s="31" t="s">
        <v>75</v>
      </c>
      <c s="32">
        <v>1</v>
      </c>
      <c s="33">
        <v>0</v>
      </c>
      <c s="33">
        <f>ROUND(ROUND(H42,2)*ROUND(G42,5),2)</f>
      </c>
      <c r="O42">
        <f>(I42*21)/100</f>
      </c>
      <c t="s">
        <v>23</v>
      </c>
    </row>
    <row r="43" spans="1:5" ht="12.75">
      <c r="A43" s="34" t="s">
        <v>49</v>
      </c>
      <c r="E43" s="35" t="s">
        <v>46</v>
      </c>
    </row>
    <row r="44" spans="1:5" ht="51">
      <c r="A44" s="36" t="s">
        <v>50</v>
      </c>
      <c r="E44" s="37" t="s">
        <v>434</v>
      </c>
    </row>
    <row r="45" spans="1:5" ht="76.5">
      <c r="A45" t="s">
        <v>51</v>
      </c>
      <c r="E45" s="35" t="s">
        <v>435</v>
      </c>
    </row>
    <row r="46" spans="1:16" ht="12.75">
      <c r="A46" s="25" t="s">
        <v>44</v>
      </c>
      <c s="29" t="s">
        <v>64</v>
      </c>
      <c s="29" t="s">
        <v>436</v>
      </c>
      <c s="25" t="s">
        <v>46</v>
      </c>
      <c s="30" t="s">
        <v>437</v>
      </c>
      <c s="31" t="s">
        <v>96</v>
      </c>
      <c s="32">
        <v>2.5</v>
      </c>
      <c s="33">
        <v>0</v>
      </c>
      <c s="33">
        <f>ROUND(ROUND(H46,2)*ROUND(G46,5),2)</f>
      </c>
      <c r="O46">
        <f>(I46*21)/100</f>
      </c>
      <c t="s">
        <v>23</v>
      </c>
    </row>
    <row r="47" spans="1:5" ht="12.75">
      <c r="A47" s="34" t="s">
        <v>49</v>
      </c>
      <c r="E47" s="35" t="s">
        <v>46</v>
      </c>
    </row>
    <row r="48" spans="1:5" ht="12.75">
      <c r="A48" s="36" t="s">
        <v>50</v>
      </c>
      <c r="E48" s="37" t="s">
        <v>438</v>
      </c>
    </row>
    <row r="49" spans="1:5" ht="369.75">
      <c r="A49" t="s">
        <v>51</v>
      </c>
      <c r="E49" s="35" t="s">
        <v>430</v>
      </c>
    </row>
    <row r="50" spans="1:18" ht="12.75" customHeight="1">
      <c r="A50" s="6" t="s">
        <v>42</v>
      </c>
      <c s="6"/>
      <c s="40" t="s">
        <v>166</v>
      </c>
      <c s="6"/>
      <c s="27" t="s">
        <v>167</v>
      </c>
      <c s="6"/>
      <c s="6"/>
      <c s="6"/>
      <c s="41">
        <f>0+Q50</f>
      </c>
      <c r="O50">
        <f>0+R50</f>
      </c>
      <c r="Q50">
        <f>0+I51</f>
      </c>
      <c>
        <f>0+O51</f>
      </c>
    </row>
    <row r="51" spans="1:16" ht="12.75">
      <c r="A51" s="25" t="s">
        <v>44</v>
      </c>
      <c s="29" t="s">
        <v>33</v>
      </c>
      <c s="29" t="s">
        <v>439</v>
      </c>
      <c s="25" t="s">
        <v>46</v>
      </c>
      <c s="30" t="s">
        <v>440</v>
      </c>
      <c s="31" t="s">
        <v>113</v>
      </c>
      <c s="32">
        <v>1.5</v>
      </c>
      <c s="33">
        <v>0</v>
      </c>
      <c s="33">
        <f>ROUND(ROUND(H51,2)*ROUND(G51,5),2)</f>
      </c>
      <c r="O51">
        <f>(I51*21)/100</f>
      </c>
      <c t="s">
        <v>23</v>
      </c>
    </row>
    <row r="52" spans="1:5" ht="12.75">
      <c r="A52" s="34" t="s">
        <v>49</v>
      </c>
      <c r="E52" s="35" t="s">
        <v>46</v>
      </c>
    </row>
    <row r="53" spans="1:5" ht="12.75">
      <c r="A53" s="36" t="s">
        <v>50</v>
      </c>
      <c r="E53" s="37" t="s">
        <v>441</v>
      </c>
    </row>
    <row r="54" spans="1:5" ht="63.75">
      <c r="A54" t="s">
        <v>51</v>
      </c>
      <c r="E54" s="35" t="s">
        <v>355</v>
      </c>
    </row>
    <row r="55" spans="1:18" ht="12.75" customHeight="1">
      <c r="A55" s="6" t="s">
        <v>42</v>
      </c>
      <c s="6"/>
      <c s="40" t="s">
        <v>177</v>
      </c>
      <c s="6"/>
      <c s="27" t="s">
        <v>178</v>
      </c>
      <c s="6"/>
      <c s="6"/>
      <c s="6"/>
      <c s="41">
        <f>0+Q55</f>
      </c>
      <c r="O55">
        <f>0+R55</f>
      </c>
      <c r="Q55">
        <f>0+I56</f>
      </c>
      <c>
        <f>0+O56</f>
      </c>
    </row>
    <row r="56" spans="1:16" ht="12.75">
      <c r="A56" s="25" t="s">
        <v>44</v>
      </c>
      <c s="29" t="s">
        <v>29</v>
      </c>
      <c s="29" t="s">
        <v>442</v>
      </c>
      <c s="25" t="s">
        <v>46</v>
      </c>
      <c s="30" t="s">
        <v>443</v>
      </c>
      <c s="31" t="s">
        <v>96</v>
      </c>
      <c s="32">
        <v>0.9</v>
      </c>
      <c s="33">
        <v>0</v>
      </c>
      <c s="33">
        <f>ROUND(ROUND(H56,2)*ROUND(G56,5),2)</f>
      </c>
      <c r="O56">
        <f>(I56*21)/100</f>
      </c>
      <c t="s">
        <v>23</v>
      </c>
    </row>
    <row r="57" spans="1:5" ht="12.75">
      <c r="A57" s="34" t="s">
        <v>49</v>
      </c>
      <c r="E57" s="35" t="s">
        <v>46</v>
      </c>
    </row>
    <row r="58" spans="1:5" ht="25.5">
      <c r="A58" s="36" t="s">
        <v>50</v>
      </c>
      <c r="E58" s="37" t="s">
        <v>444</v>
      </c>
    </row>
    <row r="59" spans="1:5" ht="102">
      <c r="A59" t="s">
        <v>51</v>
      </c>
      <c r="E59" s="35" t="s">
        <v>305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445</v>
      </c>
      <c s="38">
        <f>0+I8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445</v>
      </c>
      <c s="6"/>
      <c s="18" t="s">
        <v>446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29</v>
      </c>
      <c s="29" t="s">
        <v>447</v>
      </c>
      <c s="25" t="s">
        <v>46</v>
      </c>
      <c s="30" t="s">
        <v>448</v>
      </c>
      <c s="31" t="s">
        <v>48</v>
      </c>
      <c s="32">
        <v>1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25.5">
      <c r="A11" s="36" t="s">
        <v>50</v>
      </c>
      <c r="E11" s="37" t="s">
        <v>449</v>
      </c>
    </row>
    <row r="12" spans="1:5" ht="12.75">
      <c r="A12" t="s">
        <v>51</v>
      </c>
      <c r="E12" s="35" t="s">
        <v>56</v>
      </c>
    </row>
    <row r="13" spans="1:16" ht="12.75">
      <c r="A13" s="25" t="s">
        <v>44</v>
      </c>
      <c s="29" t="s">
        <v>23</v>
      </c>
      <c s="29" t="s">
        <v>450</v>
      </c>
      <c s="25" t="s">
        <v>46</v>
      </c>
      <c s="30" t="s">
        <v>451</v>
      </c>
      <c s="31" t="s">
        <v>48</v>
      </c>
      <c s="32">
        <v>1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38.25">
      <c r="A15" s="36" t="s">
        <v>50</v>
      </c>
      <c r="E15" s="37" t="s">
        <v>452</v>
      </c>
    </row>
    <row r="16" spans="1:5" ht="12.75">
      <c r="A16" t="s">
        <v>51</v>
      </c>
      <c r="E16" s="35" t="s">
        <v>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</v>
      </c>
      <c s="38">
        <f>0+I8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24</v>
      </c>
      <c s="6"/>
      <c s="18" t="s">
        <v>25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44</v>
      </c>
      <c s="29" t="s">
        <v>23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12.75">
      <c r="A12" t="s">
        <v>51</v>
      </c>
      <c r="E12" s="35" t="s">
        <v>52</v>
      </c>
    </row>
    <row r="13" spans="1:16" ht="12.75">
      <c r="A13" s="25" t="s">
        <v>44</v>
      </c>
      <c s="29" t="s">
        <v>39</v>
      </c>
      <c s="29" t="s">
        <v>53</v>
      </c>
      <c s="25" t="s">
        <v>46</v>
      </c>
      <c s="30" t="s">
        <v>54</v>
      </c>
      <c s="31" t="s">
        <v>48</v>
      </c>
      <c s="32">
        <v>1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51">
      <c r="A15" s="36" t="s">
        <v>50</v>
      </c>
      <c r="E15" s="37" t="s">
        <v>55</v>
      </c>
    </row>
    <row r="16" spans="1:5" ht="12.75">
      <c r="A16" t="s">
        <v>51</v>
      </c>
      <c r="E16" s="35" t="s">
        <v>56</v>
      </c>
    </row>
    <row r="17" spans="1:16" ht="12.75">
      <c r="A17" s="25" t="s">
        <v>44</v>
      </c>
      <c s="29" t="s">
        <v>22</v>
      </c>
      <c s="29" t="s">
        <v>57</v>
      </c>
      <c s="25" t="s">
        <v>46</v>
      </c>
      <c s="30" t="s">
        <v>58</v>
      </c>
      <c s="31" t="s">
        <v>48</v>
      </c>
      <c s="32">
        <v>1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50</v>
      </c>
      <c r="E19" s="37" t="s">
        <v>59</v>
      </c>
    </row>
    <row r="20" spans="1:5" ht="12.75">
      <c r="A20" t="s">
        <v>51</v>
      </c>
      <c r="E20" s="35" t="s">
        <v>60</v>
      </c>
    </row>
    <row r="21" spans="1:16" ht="12.75">
      <c r="A21" s="25" t="s">
        <v>44</v>
      </c>
      <c s="29" t="s">
        <v>33</v>
      </c>
      <c s="29" t="s">
        <v>57</v>
      </c>
      <c s="25" t="s">
        <v>29</v>
      </c>
      <c s="30" t="s">
        <v>61</v>
      </c>
      <c s="31" t="s">
        <v>62</v>
      </c>
      <c s="32">
        <v>4.27</v>
      </c>
      <c s="33">
        <v>0</v>
      </c>
      <c s="33">
        <f>ROUND(ROUND(H21,2)*ROUND(G21,5),2)</f>
      </c>
      <c r="O21">
        <f>(I21*21)/100</f>
      </c>
      <c t="s">
        <v>23</v>
      </c>
    </row>
    <row r="22" spans="1:5" ht="12.75">
      <c r="A22" s="34" t="s">
        <v>49</v>
      </c>
      <c r="E22" s="35" t="s">
        <v>63</v>
      </c>
    </row>
    <row r="23" spans="1:5" ht="12.75">
      <c r="A23" s="36" t="s">
        <v>50</v>
      </c>
      <c r="E23" s="37" t="s">
        <v>46</v>
      </c>
    </row>
    <row r="24" spans="1:5" ht="12.75">
      <c r="A24" t="s">
        <v>51</v>
      </c>
      <c r="E24" s="35" t="s">
        <v>60</v>
      </c>
    </row>
    <row r="25" spans="1:16" ht="12.75">
      <c r="A25" s="25" t="s">
        <v>44</v>
      </c>
      <c s="29" t="s">
        <v>64</v>
      </c>
      <c s="29" t="s">
        <v>57</v>
      </c>
      <c s="25" t="s">
        <v>23</v>
      </c>
      <c s="30" t="s">
        <v>65</v>
      </c>
      <c s="31" t="s">
        <v>48</v>
      </c>
      <c s="32">
        <v>1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25.5">
      <c r="A27" s="36" t="s">
        <v>50</v>
      </c>
      <c r="E27" s="37" t="s">
        <v>66</v>
      </c>
    </row>
    <row r="28" spans="1:5" ht="12.75">
      <c r="A28" t="s">
        <v>51</v>
      </c>
      <c r="E28" s="35" t="s">
        <v>60</v>
      </c>
    </row>
    <row r="29" spans="1:16" ht="12.75">
      <c r="A29" s="25" t="s">
        <v>44</v>
      </c>
      <c s="29" t="s">
        <v>21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ROUND(ROUND(H29,2)*ROUND(G29,5),2)</f>
      </c>
      <c r="O29">
        <f>(I29*21)/100</f>
      </c>
      <c t="s">
        <v>23</v>
      </c>
    </row>
    <row r="30" spans="1:5" ht="12.75">
      <c r="A30" s="34" t="s">
        <v>49</v>
      </c>
      <c r="E30" s="35" t="s">
        <v>46</v>
      </c>
    </row>
    <row r="31" spans="1:5" ht="38.25">
      <c r="A31" s="36" t="s">
        <v>50</v>
      </c>
      <c r="E31" s="37" t="s">
        <v>69</v>
      </c>
    </row>
    <row r="32" spans="1:5" ht="12.75">
      <c r="A32" t="s">
        <v>51</v>
      </c>
      <c r="E32" s="35" t="s">
        <v>60</v>
      </c>
    </row>
    <row r="33" spans="1:16" ht="12.75">
      <c r="A33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48</v>
      </c>
      <c s="32">
        <v>1</v>
      </c>
      <c s="33">
        <v>0</v>
      </c>
      <c s="33">
        <f>ROUND(ROUND(H33,2)*ROUND(G33,5),2)</f>
      </c>
      <c r="O33">
        <f>(I33*21)/100</f>
      </c>
      <c t="s">
        <v>23</v>
      </c>
    </row>
    <row r="34" spans="1:5" ht="12.75">
      <c r="A34" s="34" t="s">
        <v>49</v>
      </c>
      <c r="E34" s="35" t="s">
        <v>46</v>
      </c>
    </row>
    <row r="35" spans="1:5" ht="12.75">
      <c r="A35" s="36" t="s">
        <v>50</v>
      </c>
      <c r="E35" s="37" t="s">
        <v>46</v>
      </c>
    </row>
    <row r="36" spans="1:5" ht="12.75">
      <c r="A36" t="s">
        <v>51</v>
      </c>
      <c r="E36" s="35" t="s">
        <v>60</v>
      </c>
    </row>
    <row r="37" spans="1:16" ht="12.75">
      <c r="A37" s="25" t="s">
        <v>44</v>
      </c>
      <c s="29" t="s">
        <v>72</v>
      </c>
      <c s="29" t="s">
        <v>73</v>
      </c>
      <c s="25" t="s">
        <v>46</v>
      </c>
      <c s="30" t="s">
        <v>74</v>
      </c>
      <c s="31" t="s">
        <v>75</v>
      </c>
      <c s="32">
        <v>1</v>
      </c>
      <c s="33">
        <v>0</v>
      </c>
      <c s="33">
        <f>ROUND(ROUND(H37,2)*ROUND(G37,5),2)</f>
      </c>
      <c r="O37">
        <f>(I37*21)/100</f>
      </c>
      <c t="s">
        <v>23</v>
      </c>
    </row>
    <row r="38" spans="1:5" ht="12.75">
      <c r="A38" s="34" t="s">
        <v>49</v>
      </c>
      <c r="E38" s="35" t="s">
        <v>76</v>
      </c>
    </row>
    <row r="39" spans="1:5" ht="12.75">
      <c r="A39" s="36" t="s">
        <v>50</v>
      </c>
      <c r="E39" s="37" t="s">
        <v>46</v>
      </c>
    </row>
    <row r="40" spans="1:5" ht="89.25">
      <c r="A40" t="s">
        <v>51</v>
      </c>
      <c r="E40" s="35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0+O8+O21+O46+O75+O84+O89+O98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78</v>
      </c>
      <c s="38">
        <f>0+I8+I21+I46+I75+I84+I89+I98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78</v>
      </c>
      <c s="6"/>
      <c s="18" t="s">
        <v>79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21</v>
      </c>
      <c s="29" t="s">
        <v>80</v>
      </c>
      <c s="25" t="s">
        <v>46</v>
      </c>
      <c s="30" t="s">
        <v>81</v>
      </c>
      <c s="31" t="s">
        <v>82</v>
      </c>
      <c s="32">
        <v>47.835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83</v>
      </c>
    </row>
    <row r="11" spans="1:5" ht="76.5">
      <c r="A11" s="36" t="s">
        <v>50</v>
      </c>
      <c r="E11" s="37" t="s">
        <v>84</v>
      </c>
    </row>
    <row r="12" spans="1:5" ht="25.5">
      <c r="A12" t="s">
        <v>51</v>
      </c>
      <c r="E12" s="35" t="s">
        <v>85</v>
      </c>
    </row>
    <row r="13" spans="1:16" ht="12.75">
      <c r="A13" s="25" t="s">
        <v>44</v>
      </c>
      <c s="29" t="s">
        <v>86</v>
      </c>
      <c s="29" t="s">
        <v>80</v>
      </c>
      <c s="25" t="s">
        <v>33</v>
      </c>
      <c s="30" t="s">
        <v>81</v>
      </c>
      <c s="31" t="s">
        <v>82</v>
      </c>
      <c s="32">
        <v>2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87</v>
      </c>
    </row>
    <row r="15" spans="1:5" ht="38.25">
      <c r="A15" s="36" t="s">
        <v>50</v>
      </c>
      <c r="E15" s="37" t="s">
        <v>88</v>
      </c>
    </row>
    <row r="16" spans="1:5" ht="25.5">
      <c r="A16" t="s">
        <v>51</v>
      </c>
      <c r="E16" s="35" t="s">
        <v>85</v>
      </c>
    </row>
    <row r="17" spans="1:16" ht="12.75">
      <c r="A17" s="25" t="s">
        <v>44</v>
      </c>
      <c s="29" t="s">
        <v>89</v>
      </c>
      <c s="29" t="s">
        <v>80</v>
      </c>
      <c s="25" t="s">
        <v>36</v>
      </c>
      <c s="30" t="s">
        <v>81</v>
      </c>
      <c s="31" t="s">
        <v>82</v>
      </c>
      <c s="32">
        <v>0.25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12.75">
      <c r="A18" s="34" t="s">
        <v>49</v>
      </c>
      <c r="E18" s="35" t="s">
        <v>90</v>
      </c>
    </row>
    <row r="19" spans="1:5" ht="25.5">
      <c r="A19" s="36" t="s">
        <v>50</v>
      </c>
      <c r="E19" s="37" t="s">
        <v>91</v>
      </c>
    </row>
    <row r="20" spans="1:5" ht="25.5">
      <c r="A20" t="s">
        <v>51</v>
      </c>
      <c r="E20" s="35" t="s">
        <v>85</v>
      </c>
    </row>
    <row r="21" spans="1:18" ht="12.75" customHeight="1">
      <c r="A21" s="6" t="s">
        <v>42</v>
      </c>
      <c s="6"/>
      <c s="40" t="s">
        <v>29</v>
      </c>
      <c s="6"/>
      <c s="27" t="s">
        <v>92</v>
      </c>
      <c s="6"/>
      <c s="6"/>
      <c s="6"/>
      <c s="41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25" t="s">
        <v>44</v>
      </c>
      <c s="29" t="s">
        <v>93</v>
      </c>
      <c s="29" t="s">
        <v>94</v>
      </c>
      <c s="25" t="s">
        <v>46</v>
      </c>
      <c s="30" t="s">
        <v>95</v>
      </c>
      <c s="31" t="s">
        <v>96</v>
      </c>
      <c s="32">
        <v>14.4</v>
      </c>
      <c s="33">
        <v>0</v>
      </c>
      <c s="33">
        <f>ROUND(ROUND(H22,2)*ROUND(G22,5),2)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38.25">
      <c r="A24" s="36" t="s">
        <v>50</v>
      </c>
      <c r="E24" s="37" t="s">
        <v>97</v>
      </c>
    </row>
    <row r="25" spans="1:5" ht="63.75">
      <c r="A25" t="s">
        <v>51</v>
      </c>
      <c r="E25" s="35" t="s">
        <v>98</v>
      </c>
    </row>
    <row r="26" spans="1:16" ht="12.75">
      <c r="A26" s="25" t="s">
        <v>44</v>
      </c>
      <c s="29" t="s">
        <v>29</v>
      </c>
      <c s="29" t="s">
        <v>99</v>
      </c>
      <c s="25" t="s">
        <v>46</v>
      </c>
      <c s="30" t="s">
        <v>100</v>
      </c>
      <c s="31" t="s">
        <v>96</v>
      </c>
      <c s="32">
        <v>156.71</v>
      </c>
      <c s="33">
        <v>0</v>
      </c>
      <c s="33">
        <f>ROUND(ROUND(H26,2)*ROUND(G26,5),2)</f>
      </c>
      <c r="O26">
        <f>(I26*21)/100</f>
      </c>
      <c t="s">
        <v>23</v>
      </c>
    </row>
    <row r="27" spans="1:5" ht="12.75">
      <c r="A27" s="34" t="s">
        <v>49</v>
      </c>
      <c r="E27" s="35" t="s">
        <v>46</v>
      </c>
    </row>
    <row r="28" spans="1:5" ht="127.5">
      <c r="A28" s="36" t="s">
        <v>50</v>
      </c>
      <c r="E28" s="37" t="s">
        <v>101</v>
      </c>
    </row>
    <row r="29" spans="1:5" ht="63.75">
      <c r="A29" t="s">
        <v>51</v>
      </c>
      <c r="E29" s="35" t="s">
        <v>98</v>
      </c>
    </row>
    <row r="30" spans="1:16" ht="12.75">
      <c r="A30" s="25" t="s">
        <v>44</v>
      </c>
      <c s="29" t="s">
        <v>102</v>
      </c>
      <c s="29" t="s">
        <v>103</v>
      </c>
      <c s="25" t="s">
        <v>46</v>
      </c>
      <c s="30" t="s">
        <v>104</v>
      </c>
      <c s="31" t="s">
        <v>96</v>
      </c>
      <c s="32">
        <v>1</v>
      </c>
      <c s="33">
        <v>0</v>
      </c>
      <c s="33">
        <f>ROUND(ROUND(H30,2)*ROUND(G30,5),2)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25.5">
      <c r="A32" s="36" t="s">
        <v>50</v>
      </c>
      <c r="E32" s="37" t="s">
        <v>105</v>
      </c>
    </row>
    <row r="33" spans="1:5" ht="369.75">
      <c r="A33" t="s">
        <v>51</v>
      </c>
      <c r="E33" s="35" t="s">
        <v>106</v>
      </c>
    </row>
    <row r="34" spans="1:16" ht="12.75">
      <c r="A34" s="25" t="s">
        <v>44</v>
      </c>
      <c s="29" t="s">
        <v>22</v>
      </c>
      <c s="29" t="s">
        <v>107</v>
      </c>
      <c s="25" t="s">
        <v>46</v>
      </c>
      <c s="30" t="s">
        <v>108</v>
      </c>
      <c s="31" t="s">
        <v>96</v>
      </c>
      <c s="32">
        <v>9.075</v>
      </c>
      <c s="33">
        <v>0</v>
      </c>
      <c s="33">
        <f>ROUND(ROUND(H34,2)*ROUND(G34,5),2)</f>
      </c>
      <c r="O34">
        <f>(I34*21)/100</f>
      </c>
      <c t="s">
        <v>23</v>
      </c>
    </row>
    <row r="35" spans="1:5" ht="12.75">
      <c r="A35" s="34" t="s">
        <v>49</v>
      </c>
      <c r="E35" s="35" t="s">
        <v>46</v>
      </c>
    </row>
    <row r="36" spans="1:5" ht="25.5">
      <c r="A36" s="36" t="s">
        <v>50</v>
      </c>
      <c r="E36" s="37" t="s">
        <v>109</v>
      </c>
    </row>
    <row r="37" spans="1:5" ht="63.75">
      <c r="A37" t="s">
        <v>51</v>
      </c>
      <c r="E37" s="35" t="s">
        <v>110</v>
      </c>
    </row>
    <row r="38" spans="1:16" ht="12.75">
      <c r="A38" s="25" t="s">
        <v>44</v>
      </c>
      <c s="29" t="s">
        <v>33</v>
      </c>
      <c s="29" t="s">
        <v>111</v>
      </c>
      <c s="25" t="s">
        <v>46</v>
      </c>
      <c s="30" t="s">
        <v>112</v>
      </c>
      <c s="31" t="s">
        <v>113</v>
      </c>
      <c s="32">
        <v>70</v>
      </c>
      <c s="33">
        <v>0</v>
      </c>
      <c s="33">
        <f>ROUND(ROUND(H38,2)*ROUND(G38,5),2)</f>
      </c>
      <c r="O38">
        <f>(I38*21)/100</f>
      </c>
      <c t="s">
        <v>23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50</v>
      </c>
      <c r="E40" s="37" t="s">
        <v>114</v>
      </c>
    </row>
    <row r="41" spans="1:5" ht="63.75">
      <c r="A41" t="s">
        <v>51</v>
      </c>
      <c r="E41" s="35" t="s">
        <v>115</v>
      </c>
    </row>
    <row r="42" spans="1:16" ht="12.75">
      <c r="A42" s="25" t="s">
        <v>44</v>
      </c>
      <c s="29" t="s">
        <v>116</v>
      </c>
      <c s="29" t="s">
        <v>117</v>
      </c>
      <c s="25" t="s">
        <v>46</v>
      </c>
      <c s="30" t="s">
        <v>118</v>
      </c>
      <c s="31" t="s">
        <v>96</v>
      </c>
      <c s="32">
        <v>1</v>
      </c>
      <c s="33">
        <v>0</v>
      </c>
      <c s="33">
        <f>ROUND(ROUND(H42,2)*ROUND(G42,5),2)</f>
      </c>
      <c r="O42">
        <f>(I42*21)/100</f>
      </c>
      <c t="s">
        <v>23</v>
      </c>
    </row>
    <row r="43" spans="1:5" ht="12.75">
      <c r="A43" s="34" t="s">
        <v>49</v>
      </c>
      <c r="E43" s="35" t="s">
        <v>46</v>
      </c>
    </row>
    <row r="44" spans="1:5" ht="25.5">
      <c r="A44" s="36" t="s">
        <v>50</v>
      </c>
      <c r="E44" s="37" t="s">
        <v>119</v>
      </c>
    </row>
    <row r="45" spans="1:5" ht="229.5">
      <c r="A45" t="s">
        <v>51</v>
      </c>
      <c r="E45" s="35" t="s">
        <v>120</v>
      </c>
    </row>
    <row r="46" spans="1:18" ht="12.75" customHeight="1">
      <c r="A46" s="6" t="s">
        <v>42</v>
      </c>
      <c s="6"/>
      <c s="40" t="s">
        <v>21</v>
      </c>
      <c s="6"/>
      <c s="27" t="s">
        <v>121</v>
      </c>
      <c s="6"/>
      <c s="6"/>
      <c s="6"/>
      <c s="41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25" t="s">
        <v>44</v>
      </c>
      <c s="29" t="s">
        <v>72</v>
      </c>
      <c s="29" t="s">
        <v>122</v>
      </c>
      <c s="25" t="s">
        <v>46</v>
      </c>
      <c s="30" t="s">
        <v>123</v>
      </c>
      <c s="31" t="s">
        <v>124</v>
      </c>
      <c s="32">
        <v>181.5</v>
      </c>
      <c s="33">
        <v>0</v>
      </c>
      <c s="33">
        <f>ROUND(ROUND(H47,2)*ROUND(G47,5),2)</f>
      </c>
      <c r="O47">
        <f>(I47*21)/100</f>
      </c>
      <c t="s">
        <v>23</v>
      </c>
    </row>
    <row r="48" spans="1:5" ht="12.75">
      <c r="A48" s="34" t="s">
        <v>49</v>
      </c>
      <c r="E48" s="35" t="s">
        <v>46</v>
      </c>
    </row>
    <row r="49" spans="1:5" ht="25.5">
      <c r="A49" s="36" t="s">
        <v>50</v>
      </c>
      <c r="E49" s="37" t="s">
        <v>125</v>
      </c>
    </row>
    <row r="50" spans="1:5" ht="102">
      <c r="A50" t="s">
        <v>51</v>
      </c>
      <c r="E50" s="35" t="s">
        <v>126</v>
      </c>
    </row>
    <row r="51" spans="1:16" ht="12.75">
      <c r="A51" s="25" t="s">
        <v>44</v>
      </c>
      <c s="29" t="s">
        <v>64</v>
      </c>
      <c s="29" t="s">
        <v>127</v>
      </c>
      <c s="25" t="s">
        <v>46</v>
      </c>
      <c s="30" t="s">
        <v>128</v>
      </c>
      <c s="31" t="s">
        <v>124</v>
      </c>
      <c s="32">
        <v>3460</v>
      </c>
      <c s="33">
        <v>0</v>
      </c>
      <c s="33">
        <f>ROUND(ROUND(H51,2)*ROUND(G51,5),2)</f>
      </c>
      <c r="O51">
        <f>(I51*21)/100</f>
      </c>
      <c t="s">
        <v>23</v>
      </c>
    </row>
    <row r="52" spans="1:5" ht="12.75">
      <c r="A52" s="34" t="s">
        <v>49</v>
      </c>
      <c r="E52" s="35" t="s">
        <v>46</v>
      </c>
    </row>
    <row r="53" spans="1:5" ht="127.5">
      <c r="A53" s="36" t="s">
        <v>50</v>
      </c>
      <c r="E53" s="37" t="s">
        <v>129</v>
      </c>
    </row>
    <row r="54" spans="1:5" ht="51">
      <c r="A54" t="s">
        <v>51</v>
      </c>
      <c r="E54" s="35" t="s">
        <v>130</v>
      </c>
    </row>
    <row r="55" spans="1:16" ht="12.75">
      <c r="A55" s="25" t="s">
        <v>44</v>
      </c>
      <c s="29" t="s">
        <v>41</v>
      </c>
      <c s="29" t="s">
        <v>131</v>
      </c>
      <c s="25" t="s">
        <v>46</v>
      </c>
      <c s="30" t="s">
        <v>132</v>
      </c>
      <c s="31" t="s">
        <v>124</v>
      </c>
      <c s="32">
        <v>272.25</v>
      </c>
      <c s="33">
        <v>0</v>
      </c>
      <c s="33">
        <f>ROUND(ROUND(H55,2)*ROUND(G55,5),2)</f>
      </c>
      <c r="O55">
        <f>(I55*21)/100</f>
      </c>
      <c t="s">
        <v>23</v>
      </c>
    </row>
    <row r="56" spans="1:5" ht="12.75">
      <c r="A56" s="34" t="s">
        <v>49</v>
      </c>
      <c r="E56" s="35" t="s">
        <v>46</v>
      </c>
    </row>
    <row r="57" spans="1:5" ht="38.25">
      <c r="A57" s="36" t="s">
        <v>50</v>
      </c>
      <c r="E57" s="37" t="s">
        <v>133</v>
      </c>
    </row>
    <row r="58" spans="1:5" ht="51">
      <c r="A58" t="s">
        <v>51</v>
      </c>
      <c r="E58" s="35" t="s">
        <v>134</v>
      </c>
    </row>
    <row r="59" spans="1:16" ht="12.75">
      <c r="A59" s="25" t="s">
        <v>44</v>
      </c>
      <c s="29" t="s">
        <v>39</v>
      </c>
      <c s="29" t="s">
        <v>135</v>
      </c>
      <c s="25" t="s">
        <v>46</v>
      </c>
      <c s="30" t="s">
        <v>136</v>
      </c>
      <c s="31" t="s">
        <v>124</v>
      </c>
      <c s="32">
        <v>2807.5</v>
      </c>
      <c s="33">
        <v>0</v>
      </c>
      <c s="33">
        <f>ROUND(ROUND(H59,2)*ROUND(G59,5),2)</f>
      </c>
      <c r="O59">
        <f>(I59*21)/100</f>
      </c>
      <c t="s">
        <v>23</v>
      </c>
    </row>
    <row r="60" spans="1:5" ht="12.75">
      <c r="A60" s="34" t="s">
        <v>49</v>
      </c>
      <c r="E60" s="35" t="s">
        <v>46</v>
      </c>
    </row>
    <row r="61" spans="1:5" ht="25.5">
      <c r="A61" s="36" t="s">
        <v>50</v>
      </c>
      <c r="E61" s="37" t="s">
        <v>137</v>
      </c>
    </row>
    <row r="62" spans="1:5" ht="140.25">
      <c r="A62" t="s">
        <v>51</v>
      </c>
      <c r="E62" s="35" t="s">
        <v>138</v>
      </c>
    </row>
    <row r="63" spans="1:16" ht="12.75">
      <c r="A63" s="25" t="s">
        <v>44</v>
      </c>
      <c s="29" t="s">
        <v>139</v>
      </c>
      <c s="29" t="s">
        <v>140</v>
      </c>
      <c s="25" t="s">
        <v>46</v>
      </c>
      <c s="30" t="s">
        <v>141</v>
      </c>
      <c s="31" t="s">
        <v>124</v>
      </c>
      <c s="32">
        <v>380.25</v>
      </c>
      <c s="33">
        <v>0</v>
      </c>
      <c s="33">
        <f>ROUND(ROUND(H63,2)*ROUND(G63,5),2)</f>
      </c>
      <c r="O63">
        <f>(I63*21)/100</f>
      </c>
      <c t="s">
        <v>23</v>
      </c>
    </row>
    <row r="64" spans="1:5" ht="12.75">
      <c r="A64" s="34" t="s">
        <v>49</v>
      </c>
      <c r="E64" s="35" t="s">
        <v>46</v>
      </c>
    </row>
    <row r="65" spans="1:5" ht="102">
      <c r="A65" s="36" t="s">
        <v>50</v>
      </c>
      <c r="E65" s="37" t="s">
        <v>142</v>
      </c>
    </row>
    <row r="66" spans="1:5" ht="140.25">
      <c r="A66" t="s">
        <v>51</v>
      </c>
      <c r="E66" s="35" t="s">
        <v>138</v>
      </c>
    </row>
    <row r="67" spans="1:16" ht="12.75">
      <c r="A67" s="25" t="s">
        <v>44</v>
      </c>
      <c s="29" t="s">
        <v>36</v>
      </c>
      <c s="29" t="s">
        <v>143</v>
      </c>
      <c s="25" t="s">
        <v>46</v>
      </c>
      <c s="30" t="s">
        <v>144</v>
      </c>
      <c s="31" t="s">
        <v>113</v>
      </c>
      <c s="32">
        <v>50</v>
      </c>
      <c s="33">
        <v>0</v>
      </c>
      <c s="33">
        <f>ROUND(ROUND(H67,2)*ROUND(G67,5),2)</f>
      </c>
      <c r="O67">
        <f>(I67*21)/100</f>
      </c>
      <c t="s">
        <v>23</v>
      </c>
    </row>
    <row r="68" spans="1:5" ht="12.75">
      <c r="A68" s="34" t="s">
        <v>49</v>
      </c>
      <c r="E68" s="35" t="s">
        <v>46</v>
      </c>
    </row>
    <row r="69" spans="1:5" ht="12.75">
      <c r="A69" s="36" t="s">
        <v>50</v>
      </c>
      <c r="E69" s="37" t="s">
        <v>114</v>
      </c>
    </row>
    <row r="70" spans="1:5" ht="51">
      <c r="A70" t="s">
        <v>51</v>
      </c>
      <c r="E70" s="35" t="s">
        <v>145</v>
      </c>
    </row>
    <row r="71" spans="1:16" ht="12.75">
      <c r="A71" s="25" t="s">
        <v>44</v>
      </c>
      <c s="29" t="s">
        <v>146</v>
      </c>
      <c s="29" t="s">
        <v>147</v>
      </c>
      <c s="25" t="s">
        <v>46</v>
      </c>
      <c s="30" t="s">
        <v>148</v>
      </c>
      <c s="31" t="s">
        <v>113</v>
      </c>
      <c s="32">
        <v>67</v>
      </c>
      <c s="33">
        <v>0</v>
      </c>
      <c s="33">
        <f>ROUND(ROUND(H71,2)*ROUND(G71,5),2)</f>
      </c>
      <c r="O71">
        <f>(I71*21)/100</f>
      </c>
      <c t="s">
        <v>23</v>
      </c>
    </row>
    <row r="72" spans="1:5" ht="12.75">
      <c r="A72" s="34" t="s">
        <v>49</v>
      </c>
      <c r="E72" s="35" t="s">
        <v>46</v>
      </c>
    </row>
    <row r="73" spans="1:5" ht="12.75">
      <c r="A73" s="36" t="s">
        <v>50</v>
      </c>
      <c r="E73" s="37" t="s">
        <v>149</v>
      </c>
    </row>
    <row r="74" spans="1:5" ht="38.25">
      <c r="A74" t="s">
        <v>51</v>
      </c>
      <c r="E74" s="35" t="s">
        <v>150</v>
      </c>
    </row>
    <row r="75" spans="1:18" ht="12.75" customHeight="1">
      <c r="A75" s="6" t="s">
        <v>42</v>
      </c>
      <c s="6"/>
      <c s="40" t="s">
        <v>72</v>
      </c>
      <c s="6"/>
      <c s="27" t="s">
        <v>151</v>
      </c>
      <c s="6"/>
      <c s="6"/>
      <c s="6"/>
      <c s="41">
        <f>0+Q75</f>
      </c>
      <c r="O75">
        <f>0+R75</f>
      </c>
      <c r="Q75">
        <f>0+I76+I80</f>
      </c>
      <c>
        <f>0+O76+O80</f>
      </c>
    </row>
    <row r="76" spans="1:16" ht="12.75">
      <c r="A76" s="25" t="s">
        <v>44</v>
      </c>
      <c s="29" t="s">
        <v>152</v>
      </c>
      <c s="29" t="s">
        <v>153</v>
      </c>
      <c s="25" t="s">
        <v>46</v>
      </c>
      <c s="30" t="s">
        <v>154</v>
      </c>
      <c s="31" t="s">
        <v>75</v>
      </c>
      <c s="32">
        <v>1</v>
      </c>
      <c s="33">
        <v>0</v>
      </c>
      <c s="33">
        <f>ROUND(ROUND(H76,2)*ROUND(G76,5),2)</f>
      </c>
      <c r="O76">
        <f>(I76*21)/100</f>
      </c>
      <c t="s">
        <v>23</v>
      </c>
    </row>
    <row r="77" spans="1:5" ht="12.75">
      <c r="A77" s="34" t="s">
        <v>49</v>
      </c>
      <c r="E77" s="35" t="s">
        <v>46</v>
      </c>
    </row>
    <row r="78" spans="1:5" ht="12.75">
      <c r="A78" s="36" t="s">
        <v>50</v>
      </c>
      <c r="E78" s="37" t="s">
        <v>155</v>
      </c>
    </row>
    <row r="79" spans="1:5" ht="76.5">
      <c r="A79" t="s">
        <v>51</v>
      </c>
      <c r="E79" s="35" t="s">
        <v>156</v>
      </c>
    </row>
    <row r="80" spans="1:16" ht="12.75">
      <c r="A80" s="25" t="s">
        <v>44</v>
      </c>
      <c s="29" t="s">
        <v>157</v>
      </c>
      <c s="29" t="s">
        <v>158</v>
      </c>
      <c s="25" t="s">
        <v>46</v>
      </c>
      <c s="30" t="s">
        <v>159</v>
      </c>
      <c s="31" t="s">
        <v>75</v>
      </c>
      <c s="32">
        <v>1</v>
      </c>
      <c s="33">
        <v>0</v>
      </c>
      <c s="33">
        <f>ROUND(ROUND(H80,2)*ROUND(G80,5),2)</f>
      </c>
      <c r="O80">
        <f>(I80*21)/100</f>
      </c>
      <c t="s">
        <v>23</v>
      </c>
    </row>
    <row r="81" spans="1:5" ht="12.75">
      <c r="A81" s="34" t="s">
        <v>49</v>
      </c>
      <c r="E81" s="35" t="s">
        <v>46</v>
      </c>
    </row>
    <row r="82" spans="1:5" ht="12.75">
      <c r="A82" s="36" t="s">
        <v>50</v>
      </c>
      <c r="E82" s="37" t="s">
        <v>155</v>
      </c>
    </row>
    <row r="83" spans="1:5" ht="25.5">
      <c r="A83" t="s">
        <v>51</v>
      </c>
      <c r="E83" s="35" t="s">
        <v>160</v>
      </c>
    </row>
    <row r="84" spans="1:18" ht="12.75" customHeight="1">
      <c r="A84" s="6" t="s">
        <v>42</v>
      </c>
      <c s="6"/>
      <c s="40" t="s">
        <v>39</v>
      </c>
      <c s="6"/>
      <c s="27" t="s">
        <v>161</v>
      </c>
      <c s="6"/>
      <c s="6"/>
      <c s="6"/>
      <c s="41">
        <f>0+Q84</f>
      </c>
      <c r="O84">
        <f>0+R84</f>
      </c>
      <c r="Q84">
        <f>0+I85</f>
      </c>
      <c>
        <f>0+O85</f>
      </c>
    </row>
    <row r="85" spans="1:16" ht="12.75">
      <c r="A85" s="25" t="s">
        <v>44</v>
      </c>
      <c s="29" t="s">
        <v>23</v>
      </c>
      <c s="29" t="s">
        <v>162</v>
      </c>
      <c s="25" t="s">
        <v>46</v>
      </c>
      <c s="30" t="s">
        <v>163</v>
      </c>
      <c s="31" t="s">
        <v>124</v>
      </c>
      <c s="32">
        <v>3079.75</v>
      </c>
      <c s="33">
        <v>0</v>
      </c>
      <c s="33">
        <f>ROUND(ROUND(H85,2)*ROUND(G85,5),2)</f>
      </c>
      <c r="O85">
        <f>(I85*21)/100</f>
      </c>
      <c t="s">
        <v>23</v>
      </c>
    </row>
    <row r="86" spans="1:5" ht="12.75">
      <c r="A86" s="34" t="s">
        <v>49</v>
      </c>
      <c r="E86" s="35" t="s">
        <v>46</v>
      </c>
    </row>
    <row r="87" spans="1:5" ht="89.25">
      <c r="A87" s="36" t="s">
        <v>50</v>
      </c>
      <c r="E87" s="37" t="s">
        <v>164</v>
      </c>
    </row>
    <row r="88" spans="1:5" ht="25.5">
      <c r="A88" t="s">
        <v>51</v>
      </c>
      <c r="E88" s="35" t="s">
        <v>165</v>
      </c>
    </row>
    <row r="89" spans="1:18" ht="12.75" customHeight="1">
      <c r="A89" s="6" t="s">
        <v>42</v>
      </c>
      <c s="6"/>
      <c s="40" t="s">
        <v>166</v>
      </c>
      <c s="6"/>
      <c s="27" t="s">
        <v>167</v>
      </c>
      <c s="6"/>
      <c s="6"/>
      <c s="6"/>
      <c s="41">
        <f>0+Q89</f>
      </c>
      <c r="O89">
        <f>0+R89</f>
      </c>
      <c r="Q89">
        <f>0+I90+I94</f>
      </c>
      <c>
        <f>0+O90+O94</f>
      </c>
    </row>
    <row r="90" spans="1:16" ht="12.75">
      <c r="A90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124</v>
      </c>
      <c s="32">
        <v>181.5</v>
      </c>
      <c s="33">
        <v>0</v>
      </c>
      <c s="33">
        <f>ROUND(ROUND(H90,2)*ROUND(G90,5),2)</f>
      </c>
      <c r="O90">
        <f>(I90*21)/100</f>
      </c>
      <c t="s">
        <v>23</v>
      </c>
    </row>
    <row r="91" spans="1:5" ht="12.75">
      <c r="A91" s="34" t="s">
        <v>49</v>
      </c>
      <c r="E91" s="35" t="s">
        <v>46</v>
      </c>
    </row>
    <row r="92" spans="1:5" ht="25.5">
      <c r="A92" s="36" t="s">
        <v>50</v>
      </c>
      <c r="E92" s="37" t="s">
        <v>171</v>
      </c>
    </row>
    <row r="93" spans="1:5" ht="38.25">
      <c r="A93" t="s">
        <v>51</v>
      </c>
      <c r="E93" s="35" t="s">
        <v>172</v>
      </c>
    </row>
    <row r="94" spans="1:16" ht="12.75">
      <c r="A94" s="25" t="s">
        <v>44</v>
      </c>
      <c s="29" t="s">
        <v>173</v>
      </c>
      <c s="29" t="s">
        <v>174</v>
      </c>
      <c s="25" t="s">
        <v>46</v>
      </c>
      <c s="30" t="s">
        <v>175</v>
      </c>
      <c s="31" t="s">
        <v>113</v>
      </c>
      <c s="32">
        <v>67</v>
      </c>
      <c s="33">
        <v>0</v>
      </c>
      <c s="33">
        <f>ROUND(ROUND(H94,2)*ROUND(G94,5),2)</f>
      </c>
      <c r="O94">
        <f>(I94*21)/100</f>
      </c>
      <c t="s">
        <v>23</v>
      </c>
    </row>
    <row r="95" spans="1:5" ht="12.75">
      <c r="A95" s="34" t="s">
        <v>49</v>
      </c>
      <c r="E95" s="35" t="s">
        <v>46</v>
      </c>
    </row>
    <row r="96" spans="1:5" ht="12.75">
      <c r="A96" s="36" t="s">
        <v>50</v>
      </c>
      <c r="E96" s="37" t="s">
        <v>46</v>
      </c>
    </row>
    <row r="97" spans="1:5" ht="25.5">
      <c r="A97" t="s">
        <v>51</v>
      </c>
      <c r="E97" s="35" t="s">
        <v>176</v>
      </c>
    </row>
    <row r="98" spans="1:18" ht="12.75" customHeight="1">
      <c r="A98" s="6" t="s">
        <v>42</v>
      </c>
      <c s="6"/>
      <c s="40" t="s">
        <v>177</v>
      </c>
      <c s="6"/>
      <c s="27" t="s">
        <v>178</v>
      </c>
      <c s="6"/>
      <c s="6"/>
      <c s="6"/>
      <c s="41">
        <f>0+Q98</f>
      </c>
      <c r="O98">
        <f>0+R98</f>
      </c>
      <c r="Q98">
        <f>0+I99</f>
      </c>
      <c>
        <f>0+O99</f>
      </c>
    </row>
    <row r="99" spans="1:16" ht="12.75">
      <c r="A99" s="25" t="s">
        <v>44</v>
      </c>
      <c s="29" t="s">
        <v>179</v>
      </c>
      <c s="29" t="s">
        <v>180</v>
      </c>
      <c s="25" t="s">
        <v>46</v>
      </c>
      <c s="30" t="s">
        <v>181</v>
      </c>
      <c s="31" t="s">
        <v>75</v>
      </c>
      <c s="32">
        <v>1</v>
      </c>
      <c s="33">
        <v>0</v>
      </c>
      <c s="33">
        <f>ROUND(ROUND(H99,2)*ROUND(G99,5),2)</f>
      </c>
      <c r="O99">
        <f>(I99*21)/100</f>
      </c>
      <c t="s">
        <v>23</v>
      </c>
    </row>
    <row r="100" spans="1:5" ht="12.75">
      <c r="A100" s="34" t="s">
        <v>49</v>
      </c>
      <c r="E100" s="35" t="s">
        <v>46</v>
      </c>
    </row>
    <row r="101" spans="1:5" ht="25.5">
      <c r="A101" s="36" t="s">
        <v>50</v>
      </c>
      <c r="E101" s="37" t="s">
        <v>182</v>
      </c>
    </row>
    <row r="102" spans="1:5" ht="89.25">
      <c r="A102" t="s">
        <v>51</v>
      </c>
      <c r="E102" s="35" t="s">
        <v>183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0+O8+O13+O34+O67+O76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184</v>
      </c>
      <c s="38">
        <f>0+I8+I13+I34+I67+I76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184</v>
      </c>
      <c s="6"/>
      <c s="18" t="s">
        <v>185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23</v>
      </c>
      <c s="29" t="s">
        <v>80</v>
      </c>
      <c s="25" t="s">
        <v>21</v>
      </c>
      <c s="30" t="s">
        <v>81</v>
      </c>
      <c s="31" t="s">
        <v>82</v>
      </c>
      <c s="32">
        <v>131.22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186</v>
      </c>
    </row>
    <row r="11" spans="1:5" ht="25.5">
      <c r="A11" s="36" t="s">
        <v>50</v>
      </c>
      <c r="E11" s="37" t="s">
        <v>187</v>
      </c>
    </row>
    <row r="12" spans="1:5" ht="25.5">
      <c r="A12" t="s">
        <v>51</v>
      </c>
      <c r="E12" s="35" t="s">
        <v>85</v>
      </c>
    </row>
    <row r="13" spans="1:18" ht="12.75" customHeight="1">
      <c r="A13" s="6" t="s">
        <v>42</v>
      </c>
      <c s="6"/>
      <c s="40" t="s">
        <v>29</v>
      </c>
      <c s="6"/>
      <c s="27" t="s">
        <v>92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44</v>
      </c>
      <c s="29" t="s">
        <v>173</v>
      </c>
      <c s="29" t="s">
        <v>188</v>
      </c>
      <c s="25" t="s">
        <v>46</v>
      </c>
      <c s="30" t="s">
        <v>189</v>
      </c>
      <c s="31" t="s">
        <v>96</v>
      </c>
      <c s="32">
        <v>85.1472</v>
      </c>
      <c s="33">
        <v>0</v>
      </c>
      <c s="33">
        <f>ROUND(ROUND(H14,2)*ROUND(G14,5),2)</f>
      </c>
      <c r="O14">
        <f>(I14*21)/100</f>
      </c>
      <c t="s">
        <v>23</v>
      </c>
    </row>
    <row r="15" spans="1:5" ht="12.75">
      <c r="A15" s="34" t="s">
        <v>49</v>
      </c>
      <c r="E15" s="35" t="s">
        <v>46</v>
      </c>
    </row>
    <row r="16" spans="1:5" ht="38.25">
      <c r="A16" s="36" t="s">
        <v>50</v>
      </c>
      <c r="E16" s="37" t="s">
        <v>190</v>
      </c>
    </row>
    <row r="17" spans="1:5" ht="63.75">
      <c r="A17" t="s">
        <v>51</v>
      </c>
      <c r="E17" s="35" t="s">
        <v>98</v>
      </c>
    </row>
    <row r="18" spans="1:16" ht="12.75">
      <c r="A18" s="25" t="s">
        <v>44</v>
      </c>
      <c s="29" t="s">
        <v>22</v>
      </c>
      <c s="29" t="s">
        <v>99</v>
      </c>
      <c s="25" t="s">
        <v>46</v>
      </c>
      <c s="30" t="s">
        <v>100</v>
      </c>
      <c s="31" t="s">
        <v>96</v>
      </c>
      <c s="32">
        <v>564.1002</v>
      </c>
      <c s="33">
        <v>0</v>
      </c>
      <c s="33">
        <f>ROUND(ROUND(H18,2)*ROUND(G18,5),2)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114.75">
      <c r="A20" s="36" t="s">
        <v>50</v>
      </c>
      <c r="E20" s="37" t="s">
        <v>191</v>
      </c>
    </row>
    <row r="21" spans="1:5" ht="63.75">
      <c r="A21" t="s">
        <v>51</v>
      </c>
      <c r="E21" s="35" t="s">
        <v>98</v>
      </c>
    </row>
    <row r="22" spans="1:16" ht="12.75">
      <c r="A22" s="25" t="s">
        <v>44</v>
      </c>
      <c s="29" t="s">
        <v>168</v>
      </c>
      <c s="29" t="s">
        <v>192</v>
      </c>
      <c s="25" t="s">
        <v>46</v>
      </c>
      <c s="30" t="s">
        <v>193</v>
      </c>
      <c s="31" t="s">
        <v>96</v>
      </c>
      <c s="32">
        <v>218.1897</v>
      </c>
      <c s="33">
        <v>0</v>
      </c>
      <c s="33">
        <f>ROUND(ROUND(H22,2)*ROUND(G22,5),2)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89.25">
      <c r="A24" s="36" t="s">
        <v>50</v>
      </c>
      <c r="E24" s="37" t="s">
        <v>194</v>
      </c>
    </row>
    <row r="25" spans="1:5" ht="369.75">
      <c r="A25" t="s">
        <v>51</v>
      </c>
      <c r="E25" s="35" t="s">
        <v>195</v>
      </c>
    </row>
    <row r="26" spans="1:16" ht="12.75">
      <c r="A26" s="25" t="s">
        <v>44</v>
      </c>
      <c s="29" t="s">
        <v>86</v>
      </c>
      <c s="29" t="s">
        <v>107</v>
      </c>
      <c s="25" t="s">
        <v>46</v>
      </c>
      <c s="30" t="s">
        <v>108</v>
      </c>
      <c s="31" t="s">
        <v>96</v>
      </c>
      <c s="32">
        <v>72.9</v>
      </c>
      <c s="33">
        <v>0</v>
      </c>
      <c s="33">
        <f>ROUND(ROUND(H26,2)*ROUND(G26,5),2)</f>
      </c>
      <c r="O26">
        <f>(I26*21)/100</f>
      </c>
      <c t="s">
        <v>23</v>
      </c>
    </row>
    <row r="27" spans="1:5" ht="12.75">
      <c r="A27" s="34" t="s">
        <v>49</v>
      </c>
      <c r="E27" s="35" t="s">
        <v>46</v>
      </c>
    </row>
    <row r="28" spans="1:5" ht="25.5">
      <c r="A28" s="36" t="s">
        <v>50</v>
      </c>
      <c r="E28" s="37" t="s">
        <v>196</v>
      </c>
    </row>
    <row r="29" spans="1:5" ht="63.75">
      <c r="A29" t="s">
        <v>51</v>
      </c>
      <c r="E29" s="35" t="s">
        <v>110</v>
      </c>
    </row>
    <row r="30" spans="1:16" ht="12.75">
      <c r="A30" s="25" t="s">
        <v>44</v>
      </c>
      <c s="29" t="s">
        <v>197</v>
      </c>
      <c s="29" t="s">
        <v>198</v>
      </c>
      <c s="25" t="s">
        <v>46</v>
      </c>
      <c s="30" t="s">
        <v>199</v>
      </c>
      <c s="31" t="s">
        <v>96</v>
      </c>
      <c s="32">
        <v>218.1897</v>
      </c>
      <c s="33">
        <v>0</v>
      </c>
      <c s="33">
        <f>ROUND(ROUND(H30,2)*ROUND(G30,5),2)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25.5">
      <c r="A32" s="36" t="s">
        <v>50</v>
      </c>
      <c r="E32" s="37" t="s">
        <v>200</v>
      </c>
    </row>
    <row r="33" spans="1:5" ht="267.75">
      <c r="A33" t="s">
        <v>51</v>
      </c>
      <c r="E33" s="35" t="s">
        <v>201</v>
      </c>
    </row>
    <row r="34" spans="1:18" ht="12.75" customHeight="1">
      <c r="A34" s="6" t="s">
        <v>42</v>
      </c>
      <c s="6"/>
      <c s="40" t="s">
        <v>21</v>
      </c>
      <c s="6"/>
      <c s="27" t="s">
        <v>121</v>
      </c>
      <c s="6"/>
      <c s="6"/>
      <c s="6"/>
      <c s="41">
        <f>0+Q34</f>
      </c>
      <c r="O34">
        <f>0+R34</f>
      </c>
      <c r="Q34">
        <f>0+I35+I39+I43+I47+I51+I55+I59+I63</f>
      </c>
      <c>
        <f>0+O35+O39+O43+O47+O51+O55+O59+O63</f>
      </c>
    </row>
    <row r="35" spans="1:16" ht="12.75">
      <c r="A35" s="25" t="s">
        <v>44</v>
      </c>
      <c s="29" t="s">
        <v>89</v>
      </c>
      <c s="29" t="s">
        <v>202</v>
      </c>
      <c s="25" t="s">
        <v>46</v>
      </c>
      <c s="30" t="s">
        <v>203</v>
      </c>
      <c s="31" t="s">
        <v>96</v>
      </c>
      <c s="32">
        <v>90.4689</v>
      </c>
      <c s="33">
        <v>0</v>
      </c>
      <c s="33">
        <f>ROUND(ROUND(H35,2)*ROUND(G35,5),2)</f>
      </c>
      <c r="O35">
        <f>(I35*21)/100</f>
      </c>
      <c t="s">
        <v>23</v>
      </c>
    </row>
    <row r="36" spans="1:5" ht="12.75">
      <c r="A36" s="34" t="s">
        <v>49</v>
      </c>
      <c r="E36" s="35" t="s">
        <v>46</v>
      </c>
    </row>
    <row r="37" spans="1:5" ht="38.25">
      <c r="A37" s="36" t="s">
        <v>50</v>
      </c>
      <c r="E37" s="37" t="s">
        <v>204</v>
      </c>
    </row>
    <row r="38" spans="1:5" ht="127.5">
      <c r="A38" t="s">
        <v>51</v>
      </c>
      <c r="E38" s="35" t="s">
        <v>205</v>
      </c>
    </row>
    <row r="39" spans="1:16" ht="12.75">
      <c r="A39" s="25" t="s">
        <v>44</v>
      </c>
      <c s="29" t="s">
        <v>152</v>
      </c>
      <c s="29" t="s">
        <v>206</v>
      </c>
      <c s="25" t="s">
        <v>22</v>
      </c>
      <c s="30" t="s">
        <v>207</v>
      </c>
      <c s="31" t="s">
        <v>96</v>
      </c>
      <c s="32">
        <v>212.868</v>
      </c>
      <c s="33">
        <v>0</v>
      </c>
      <c s="33">
        <f>ROUND(ROUND(H39,2)*ROUND(G39,5),2)</f>
      </c>
      <c r="O39">
        <f>(I39*21)/100</f>
      </c>
      <c t="s">
        <v>23</v>
      </c>
    </row>
    <row r="40" spans="1:5" ht="12.75">
      <c r="A40" s="34" t="s">
        <v>49</v>
      </c>
      <c r="E40" s="35" t="s">
        <v>46</v>
      </c>
    </row>
    <row r="41" spans="1:5" ht="102">
      <c r="A41" s="36" t="s">
        <v>50</v>
      </c>
      <c r="E41" s="37" t="s">
        <v>208</v>
      </c>
    </row>
    <row r="42" spans="1:5" ht="51">
      <c r="A42" t="s">
        <v>51</v>
      </c>
      <c r="E42" s="35" t="s">
        <v>209</v>
      </c>
    </row>
    <row r="43" spans="1:16" ht="12.75">
      <c r="A43" s="25" t="s">
        <v>44</v>
      </c>
      <c s="29" t="s">
        <v>21</v>
      </c>
      <c s="29" t="s">
        <v>210</v>
      </c>
      <c s="25" t="s">
        <v>46</v>
      </c>
      <c s="30" t="s">
        <v>211</v>
      </c>
      <c s="31" t="s">
        <v>124</v>
      </c>
      <c s="32">
        <v>1458</v>
      </c>
      <c s="33">
        <v>0</v>
      </c>
      <c s="33">
        <f>ROUND(ROUND(H43,2)*ROUND(G43,5),2)</f>
      </c>
      <c r="O43">
        <f>(I43*21)/100</f>
      </c>
      <c t="s">
        <v>23</v>
      </c>
    </row>
    <row r="44" spans="1:5" ht="12.75">
      <c r="A44" s="34" t="s">
        <v>49</v>
      </c>
      <c r="E44" s="35" t="s">
        <v>46</v>
      </c>
    </row>
    <row r="45" spans="1:5" ht="25.5">
      <c r="A45" s="36" t="s">
        <v>50</v>
      </c>
      <c r="E45" s="37" t="s">
        <v>212</v>
      </c>
    </row>
    <row r="46" spans="1:5" ht="102">
      <c r="A46" t="s">
        <v>51</v>
      </c>
      <c r="E46" s="35" t="s">
        <v>213</v>
      </c>
    </row>
    <row r="47" spans="1:16" ht="12.75">
      <c r="A47" s="25" t="s">
        <v>44</v>
      </c>
      <c s="29" t="s">
        <v>41</v>
      </c>
      <c s="29" t="s">
        <v>127</v>
      </c>
      <c s="25" t="s">
        <v>46</v>
      </c>
      <c s="30" t="s">
        <v>128</v>
      </c>
      <c s="31" t="s">
        <v>124</v>
      </c>
      <c s="32">
        <v>22752.74</v>
      </c>
      <c s="33">
        <v>0</v>
      </c>
      <c s="33">
        <f>ROUND(ROUND(H47,2)*ROUND(G47,5),2)</f>
      </c>
      <c r="O47">
        <f>(I47*21)/100</f>
      </c>
      <c t="s">
        <v>23</v>
      </c>
    </row>
    <row r="48" spans="1:5" ht="12.75">
      <c r="A48" s="34" t="s">
        <v>49</v>
      </c>
      <c r="E48" s="35" t="s">
        <v>46</v>
      </c>
    </row>
    <row r="49" spans="1:5" ht="153">
      <c r="A49" s="36" t="s">
        <v>50</v>
      </c>
      <c r="E49" s="37" t="s">
        <v>214</v>
      </c>
    </row>
    <row r="50" spans="1:5" ht="51">
      <c r="A50" t="s">
        <v>51</v>
      </c>
      <c r="E50" s="35" t="s">
        <v>130</v>
      </c>
    </row>
    <row r="51" spans="1:16" ht="12.75">
      <c r="A51" s="25" t="s">
        <v>44</v>
      </c>
      <c s="29" t="s">
        <v>146</v>
      </c>
      <c s="29" t="s">
        <v>131</v>
      </c>
      <c s="25" t="s">
        <v>46</v>
      </c>
      <c s="30" t="s">
        <v>132</v>
      </c>
      <c s="31" t="s">
        <v>124</v>
      </c>
      <c s="32">
        <v>532.17</v>
      </c>
      <c s="33">
        <v>0</v>
      </c>
      <c s="33">
        <f>ROUND(ROUND(H51,2)*ROUND(G51,5),2)</f>
      </c>
      <c r="O51">
        <f>(I51*21)/100</f>
      </c>
      <c t="s">
        <v>23</v>
      </c>
    </row>
    <row r="52" spans="1:5" ht="12.75">
      <c r="A52" s="34" t="s">
        <v>49</v>
      </c>
      <c r="E52" s="35" t="s">
        <v>46</v>
      </c>
    </row>
    <row r="53" spans="1:5" ht="38.25">
      <c r="A53" s="36" t="s">
        <v>50</v>
      </c>
      <c r="E53" s="37" t="s">
        <v>215</v>
      </c>
    </row>
    <row r="54" spans="1:5" ht="51">
      <c r="A54" t="s">
        <v>51</v>
      </c>
      <c r="E54" s="35" t="s">
        <v>134</v>
      </c>
    </row>
    <row r="55" spans="1:16" ht="12.75">
      <c r="A55" s="25" t="s">
        <v>44</v>
      </c>
      <c s="29" t="s">
        <v>72</v>
      </c>
      <c s="29" t="s">
        <v>135</v>
      </c>
      <c s="25" t="s">
        <v>46</v>
      </c>
      <c s="30" t="s">
        <v>136</v>
      </c>
      <c s="31" t="s">
        <v>124</v>
      </c>
      <c s="32">
        <v>10698.4</v>
      </c>
      <c s="33">
        <v>0</v>
      </c>
      <c s="33">
        <f>ROUND(ROUND(H55,2)*ROUND(G55,5),2)</f>
      </c>
      <c r="O55">
        <f>(I55*21)/100</f>
      </c>
      <c t="s">
        <v>23</v>
      </c>
    </row>
    <row r="56" spans="1:5" ht="12.75">
      <c r="A56" s="34" t="s">
        <v>49</v>
      </c>
      <c r="E56" s="35" t="s">
        <v>46</v>
      </c>
    </row>
    <row r="57" spans="1:5" ht="76.5">
      <c r="A57" s="36" t="s">
        <v>50</v>
      </c>
      <c r="E57" s="37" t="s">
        <v>216</v>
      </c>
    </row>
    <row r="58" spans="1:5" ht="140.25">
      <c r="A58" t="s">
        <v>51</v>
      </c>
      <c r="E58" s="35" t="s">
        <v>138</v>
      </c>
    </row>
    <row r="59" spans="1:16" ht="12.75">
      <c r="A59" s="25" t="s">
        <v>44</v>
      </c>
      <c s="29" t="s">
        <v>39</v>
      </c>
      <c s="29" t="s">
        <v>140</v>
      </c>
      <c s="25" t="s">
        <v>46</v>
      </c>
      <c s="30" t="s">
        <v>141</v>
      </c>
      <c s="31" t="s">
        <v>124</v>
      </c>
      <c s="32">
        <v>11376.37</v>
      </c>
      <c s="33">
        <v>0</v>
      </c>
      <c s="33">
        <f>ROUND(ROUND(H59,2)*ROUND(G59,5),2)</f>
      </c>
      <c r="O59">
        <f>(I59*21)/100</f>
      </c>
      <c t="s">
        <v>23</v>
      </c>
    </row>
    <row r="60" spans="1:5" ht="12.75">
      <c r="A60" s="34" t="s">
        <v>49</v>
      </c>
      <c r="E60" s="35" t="s">
        <v>46</v>
      </c>
    </row>
    <row r="61" spans="1:5" ht="102">
      <c r="A61" s="36" t="s">
        <v>50</v>
      </c>
      <c r="E61" s="37" t="s">
        <v>217</v>
      </c>
    </row>
    <row r="62" spans="1:5" ht="140.25">
      <c r="A62" t="s">
        <v>51</v>
      </c>
      <c r="E62" s="35" t="s">
        <v>138</v>
      </c>
    </row>
    <row r="63" spans="1:16" ht="12.75">
      <c r="A63" s="25" t="s">
        <v>44</v>
      </c>
      <c s="29" t="s">
        <v>179</v>
      </c>
      <c s="29" t="s">
        <v>147</v>
      </c>
      <c s="25" t="s">
        <v>46</v>
      </c>
      <c s="30" t="s">
        <v>148</v>
      </c>
      <c s="31" t="s">
        <v>113</v>
      </c>
      <c s="32">
        <v>50</v>
      </c>
      <c s="33">
        <v>0</v>
      </c>
      <c s="33">
        <f>ROUND(ROUND(H63,2)*ROUND(G63,5),2)</f>
      </c>
      <c r="O63">
        <f>(I63*21)/100</f>
      </c>
      <c t="s">
        <v>23</v>
      </c>
    </row>
    <row r="64" spans="1:5" ht="12.75">
      <c r="A64" s="34" t="s">
        <v>49</v>
      </c>
      <c r="E64" s="35" t="s">
        <v>46</v>
      </c>
    </row>
    <row r="65" spans="1:5" ht="12.75">
      <c r="A65" s="36" t="s">
        <v>50</v>
      </c>
      <c r="E65" s="37" t="s">
        <v>218</v>
      </c>
    </row>
    <row r="66" spans="1:5" ht="38.25">
      <c r="A66" t="s">
        <v>51</v>
      </c>
      <c r="E66" s="35" t="s">
        <v>150</v>
      </c>
    </row>
    <row r="67" spans="1:18" ht="12.75" customHeight="1">
      <c r="A67" s="6" t="s">
        <v>42</v>
      </c>
      <c s="6"/>
      <c s="40" t="s">
        <v>39</v>
      </c>
      <c s="6"/>
      <c s="27" t="s">
        <v>161</v>
      </c>
      <c s="6"/>
      <c s="6"/>
      <c s="6"/>
      <c s="41">
        <f>0+Q67</f>
      </c>
      <c r="O67">
        <f>0+R67</f>
      </c>
      <c r="Q67">
        <f>0+I68+I72</f>
      </c>
      <c>
        <f>0+O68+O72</f>
      </c>
    </row>
    <row r="68" spans="1:16" ht="12.75">
      <c r="A68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75</v>
      </c>
      <c s="32">
        <v>38</v>
      </c>
      <c s="33">
        <v>0</v>
      </c>
      <c s="33">
        <f>ROUND(ROUND(H68,2)*ROUND(G68,5),2)</f>
      </c>
      <c r="O68">
        <f>(I68*21)/100</f>
      </c>
      <c t="s">
        <v>23</v>
      </c>
    </row>
    <row r="69" spans="1:5" ht="12.75">
      <c r="A69" s="34" t="s">
        <v>49</v>
      </c>
      <c r="E69" s="35" t="s">
        <v>46</v>
      </c>
    </row>
    <row r="70" spans="1:5" ht="76.5">
      <c r="A70" s="36" t="s">
        <v>50</v>
      </c>
      <c r="E70" s="37" t="s">
        <v>222</v>
      </c>
    </row>
    <row r="71" spans="1:5" ht="51">
      <c r="A71" t="s">
        <v>51</v>
      </c>
      <c r="E71" s="35" t="s">
        <v>223</v>
      </c>
    </row>
    <row r="72" spans="1:16" ht="12.75">
      <c r="A72" s="25" t="s">
        <v>44</v>
      </c>
      <c s="29" t="s">
        <v>36</v>
      </c>
      <c s="29" t="s">
        <v>162</v>
      </c>
      <c s="25" t="s">
        <v>46</v>
      </c>
      <c s="30" t="s">
        <v>163</v>
      </c>
      <c s="31" t="s">
        <v>124</v>
      </c>
      <c s="32">
        <v>11175.57</v>
      </c>
      <c s="33">
        <v>0</v>
      </c>
      <c s="33">
        <f>ROUND(ROUND(H72,2)*ROUND(G72,5),2)</f>
      </c>
      <c r="O72">
        <f>(I72*21)/100</f>
      </c>
      <c t="s">
        <v>23</v>
      </c>
    </row>
    <row r="73" spans="1:5" ht="12.75">
      <c r="A73" s="34" t="s">
        <v>49</v>
      </c>
      <c r="E73" s="35" t="s">
        <v>46</v>
      </c>
    </row>
    <row r="74" spans="1:5" ht="89.25">
      <c r="A74" s="36" t="s">
        <v>50</v>
      </c>
      <c r="E74" s="37" t="s">
        <v>224</v>
      </c>
    </row>
    <row r="75" spans="1:5" ht="25.5">
      <c r="A75" t="s">
        <v>51</v>
      </c>
      <c r="E75" s="35" t="s">
        <v>165</v>
      </c>
    </row>
    <row r="76" spans="1:18" ht="12.75" customHeight="1">
      <c r="A76" s="6" t="s">
        <v>42</v>
      </c>
      <c s="6"/>
      <c s="40" t="s">
        <v>166</v>
      </c>
      <c s="6"/>
      <c s="27" t="s">
        <v>167</v>
      </c>
      <c s="6"/>
      <c s="6"/>
      <c s="6"/>
      <c s="41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25" t="s">
        <v>44</v>
      </c>
      <c s="29" t="s">
        <v>102</v>
      </c>
      <c s="29" t="s">
        <v>225</v>
      </c>
      <c s="25" t="s">
        <v>46</v>
      </c>
      <c s="30" t="s">
        <v>226</v>
      </c>
      <c s="31" t="s">
        <v>75</v>
      </c>
      <c s="32">
        <v>36</v>
      </c>
      <c s="33">
        <v>0</v>
      </c>
      <c s="33">
        <f>ROUND(ROUND(H77,2)*ROUND(G77,5),2)</f>
      </c>
      <c r="O77">
        <f>(I77*21)/100</f>
      </c>
      <c t="s">
        <v>23</v>
      </c>
    </row>
    <row r="78" spans="1:5" ht="12.75">
      <c r="A78" s="34" t="s">
        <v>49</v>
      </c>
      <c r="E78" s="35" t="s">
        <v>46</v>
      </c>
    </row>
    <row r="79" spans="1:5" ht="76.5">
      <c r="A79" s="36" t="s">
        <v>50</v>
      </c>
      <c r="E79" s="37" t="s">
        <v>227</v>
      </c>
    </row>
    <row r="80" spans="1:5" ht="51">
      <c r="A80" t="s">
        <v>51</v>
      </c>
      <c r="E80" s="35" t="s">
        <v>228</v>
      </c>
    </row>
    <row r="81" spans="1:16" ht="12.75">
      <c r="A81" s="25" t="s">
        <v>44</v>
      </c>
      <c s="29" t="s">
        <v>93</v>
      </c>
      <c s="29" t="s">
        <v>229</v>
      </c>
      <c s="25" t="s">
        <v>46</v>
      </c>
      <c s="30" t="s">
        <v>230</v>
      </c>
      <c s="31" t="s">
        <v>75</v>
      </c>
      <c s="32">
        <v>28</v>
      </c>
      <c s="33">
        <v>0</v>
      </c>
      <c s="33">
        <f>ROUND(ROUND(H81,2)*ROUND(G81,5),2)</f>
      </c>
      <c r="O81">
        <f>(I81*21)/100</f>
      </c>
      <c t="s">
        <v>23</v>
      </c>
    </row>
    <row r="82" spans="1:5" ht="12.75">
      <c r="A82" s="34" t="s">
        <v>49</v>
      </c>
      <c r="E82" s="35" t="s">
        <v>46</v>
      </c>
    </row>
    <row r="83" spans="1:5" ht="63.75">
      <c r="A83" s="36" t="s">
        <v>50</v>
      </c>
      <c r="E83" s="37" t="s">
        <v>231</v>
      </c>
    </row>
    <row r="84" spans="1:5" ht="25.5">
      <c r="A84" t="s">
        <v>51</v>
      </c>
      <c r="E84" s="35" t="s">
        <v>232</v>
      </c>
    </row>
    <row r="85" spans="1:16" ht="12.75">
      <c r="A85" s="25" t="s">
        <v>44</v>
      </c>
      <c s="29" t="s">
        <v>116</v>
      </c>
      <c s="29" t="s">
        <v>233</v>
      </c>
      <c s="25" t="s">
        <v>46</v>
      </c>
      <c s="30" t="s">
        <v>234</v>
      </c>
      <c s="31" t="s">
        <v>75</v>
      </c>
      <c s="32">
        <v>38</v>
      </c>
      <c s="33">
        <v>0</v>
      </c>
      <c s="33">
        <f>ROUND(ROUND(H85,2)*ROUND(G85,5),2)</f>
      </c>
      <c r="O85">
        <f>(I85*21)/100</f>
      </c>
      <c t="s">
        <v>23</v>
      </c>
    </row>
    <row r="86" spans="1:5" ht="12.75">
      <c r="A86" s="34" t="s">
        <v>49</v>
      </c>
      <c r="E86" s="35" t="s">
        <v>46</v>
      </c>
    </row>
    <row r="87" spans="1:5" ht="12.75">
      <c r="A87" s="36" t="s">
        <v>50</v>
      </c>
      <c r="E87" s="37" t="s">
        <v>235</v>
      </c>
    </row>
    <row r="88" spans="1:5" ht="12.75">
      <c r="A88" t="s">
        <v>51</v>
      </c>
      <c r="E88" s="35" t="s">
        <v>236</v>
      </c>
    </row>
    <row r="89" spans="1:16" ht="12.75">
      <c r="A89" s="25" t="s">
        <v>44</v>
      </c>
      <c s="29" t="s">
        <v>64</v>
      </c>
      <c s="29" t="s">
        <v>169</v>
      </c>
      <c s="25" t="s">
        <v>46</v>
      </c>
      <c s="30" t="s">
        <v>170</v>
      </c>
      <c s="31" t="s">
        <v>124</v>
      </c>
      <c s="32">
        <v>729</v>
      </c>
      <c s="33">
        <v>0</v>
      </c>
      <c s="33">
        <f>ROUND(ROUND(H89,2)*ROUND(G89,5),2)</f>
      </c>
      <c r="O89">
        <f>(I89*21)/100</f>
      </c>
      <c t="s">
        <v>23</v>
      </c>
    </row>
    <row r="90" spans="1:5" ht="12.75">
      <c r="A90" s="34" t="s">
        <v>49</v>
      </c>
      <c r="E90" s="35" t="s">
        <v>46</v>
      </c>
    </row>
    <row r="91" spans="1:5" ht="25.5">
      <c r="A91" s="36" t="s">
        <v>50</v>
      </c>
      <c r="E91" s="37" t="s">
        <v>237</v>
      </c>
    </row>
    <row r="92" spans="1:5" ht="38.25">
      <c r="A92" t="s">
        <v>51</v>
      </c>
      <c r="E92" s="35" t="s">
        <v>172</v>
      </c>
    </row>
    <row r="93" spans="1:16" ht="12.75">
      <c r="A93" s="25" t="s">
        <v>44</v>
      </c>
      <c s="29" t="s">
        <v>139</v>
      </c>
      <c s="29" t="s">
        <v>174</v>
      </c>
      <c s="25" t="s">
        <v>46</v>
      </c>
      <c s="30" t="s">
        <v>175</v>
      </c>
      <c s="31" t="s">
        <v>113</v>
      </c>
      <c s="32">
        <v>50</v>
      </c>
      <c s="33">
        <v>0</v>
      </c>
      <c s="33">
        <f>ROUND(ROUND(H93,2)*ROUND(G93,5),2)</f>
      </c>
      <c r="O93">
        <f>(I93*21)/100</f>
      </c>
      <c t="s">
        <v>23</v>
      </c>
    </row>
    <row r="94" spans="1:5" ht="12.75">
      <c r="A94" s="34" t="s">
        <v>49</v>
      </c>
      <c r="E94" s="35" t="s">
        <v>46</v>
      </c>
    </row>
    <row r="95" spans="1:5" ht="12.75">
      <c r="A95" s="36" t="s">
        <v>50</v>
      </c>
      <c r="E95" s="37" t="s">
        <v>218</v>
      </c>
    </row>
    <row r="96" spans="1:5" ht="25.5">
      <c r="A96" t="s">
        <v>51</v>
      </c>
      <c r="E96" s="35" t="s">
        <v>176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0+O8+O17+O42+O47+O96+O113+O134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238</v>
      </c>
      <c s="38">
        <f>0+I8+I17+I42+I47+I96+I113+I134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238</v>
      </c>
      <c s="6"/>
      <c s="18" t="s">
        <v>239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22</v>
      </c>
      <c s="29" t="s">
        <v>80</v>
      </c>
      <c s="25" t="s">
        <v>46</v>
      </c>
      <c s="30" t="s">
        <v>81</v>
      </c>
      <c s="31" t="s">
        <v>82</v>
      </c>
      <c s="32">
        <v>1237.95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186</v>
      </c>
    </row>
    <row r="11" spans="1:5" ht="76.5">
      <c r="A11" s="36" t="s">
        <v>50</v>
      </c>
      <c r="E11" s="37" t="s">
        <v>240</v>
      </c>
    </row>
    <row r="12" spans="1:5" ht="25.5">
      <c r="A12" t="s">
        <v>51</v>
      </c>
      <c r="E12" s="35" t="s">
        <v>85</v>
      </c>
    </row>
    <row r="13" spans="1:16" ht="12.75">
      <c r="A13" s="25" t="s">
        <v>44</v>
      </c>
      <c s="29" t="s">
        <v>241</v>
      </c>
      <c s="29" t="s">
        <v>80</v>
      </c>
      <c s="25" t="s">
        <v>29</v>
      </c>
      <c s="30" t="s">
        <v>81</v>
      </c>
      <c s="31" t="s">
        <v>82</v>
      </c>
      <c s="32">
        <v>0.9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51">
      <c r="A15" s="36" t="s">
        <v>50</v>
      </c>
      <c r="E15" s="37" t="s">
        <v>242</v>
      </c>
    </row>
    <row r="16" spans="1:5" ht="25.5">
      <c r="A16" t="s">
        <v>51</v>
      </c>
      <c r="E16" s="35" t="s">
        <v>85</v>
      </c>
    </row>
    <row r="17" spans="1:18" ht="12.75" customHeight="1">
      <c r="A17" s="6" t="s">
        <v>42</v>
      </c>
      <c s="6"/>
      <c s="40" t="s">
        <v>29</v>
      </c>
      <c s="6"/>
      <c s="27" t="s">
        <v>92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44</v>
      </c>
      <c s="29" t="s">
        <v>64</v>
      </c>
      <c s="29" t="s">
        <v>243</v>
      </c>
      <c s="25" t="s">
        <v>46</v>
      </c>
      <c s="30" t="s">
        <v>244</v>
      </c>
      <c s="31" t="s">
        <v>96</v>
      </c>
      <c s="32">
        <v>476.775</v>
      </c>
      <c s="33">
        <v>0</v>
      </c>
      <c s="33">
        <f>ROUND(ROUND(H18,2)*ROUND(G18,5),2)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38.25">
      <c r="A20" s="36" t="s">
        <v>50</v>
      </c>
      <c r="E20" s="37" t="s">
        <v>245</v>
      </c>
    </row>
    <row r="21" spans="1:5" ht="63.75">
      <c r="A21" t="s">
        <v>51</v>
      </c>
      <c r="E21" s="35" t="s">
        <v>98</v>
      </c>
    </row>
    <row r="22" spans="1:16" ht="12.75">
      <c r="A22" s="25" t="s">
        <v>44</v>
      </c>
      <c s="29" t="s">
        <v>29</v>
      </c>
      <c s="29" t="s">
        <v>99</v>
      </c>
      <c s="25" t="s">
        <v>46</v>
      </c>
      <c s="30" t="s">
        <v>100</v>
      </c>
      <c s="31" t="s">
        <v>96</v>
      </c>
      <c s="32">
        <v>794.625</v>
      </c>
      <c s="33">
        <v>0</v>
      </c>
      <c s="33">
        <f>ROUND(ROUND(H22,2)*ROUND(G22,5),2)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51">
      <c r="A24" s="36" t="s">
        <v>50</v>
      </c>
      <c r="E24" s="37" t="s">
        <v>246</v>
      </c>
    </row>
    <row r="25" spans="1:5" ht="63.75">
      <c r="A25" t="s">
        <v>51</v>
      </c>
      <c r="E25" s="35" t="s">
        <v>98</v>
      </c>
    </row>
    <row r="26" spans="1:16" ht="12.75">
      <c r="A26" s="25" t="s">
        <v>44</v>
      </c>
      <c s="29" t="s">
        <v>72</v>
      </c>
      <c s="29" t="s">
        <v>192</v>
      </c>
      <c s="25" t="s">
        <v>46</v>
      </c>
      <c s="30" t="s">
        <v>193</v>
      </c>
      <c s="31" t="s">
        <v>96</v>
      </c>
      <c s="32">
        <v>1354.88125</v>
      </c>
      <c s="33">
        <v>0</v>
      </c>
      <c s="33">
        <f>ROUND(ROUND(H26,2)*ROUND(G26,5),2)</f>
      </c>
      <c r="O26">
        <f>(I26*21)/100</f>
      </c>
      <c t="s">
        <v>23</v>
      </c>
    </row>
    <row r="27" spans="1:5" ht="12.75">
      <c r="A27" s="34" t="s">
        <v>49</v>
      </c>
      <c r="E27" s="35" t="s">
        <v>46</v>
      </c>
    </row>
    <row r="28" spans="1:5" ht="102">
      <c r="A28" s="36" t="s">
        <v>50</v>
      </c>
      <c r="E28" s="37" t="s">
        <v>247</v>
      </c>
    </row>
    <row r="29" spans="1:5" ht="369.75">
      <c r="A29" t="s">
        <v>51</v>
      </c>
      <c r="E29" s="35" t="s">
        <v>195</v>
      </c>
    </row>
    <row r="30" spans="1:16" ht="12.75">
      <c r="A30" s="25" t="s">
        <v>44</v>
      </c>
      <c s="29" t="s">
        <v>23</v>
      </c>
      <c s="29" t="s">
        <v>107</v>
      </c>
      <c s="25" t="s">
        <v>46</v>
      </c>
      <c s="30" t="s">
        <v>108</v>
      </c>
      <c s="31" t="s">
        <v>96</v>
      </c>
      <c s="32">
        <v>122.25</v>
      </c>
      <c s="33">
        <v>0</v>
      </c>
      <c s="33">
        <f>ROUND(ROUND(H30,2)*ROUND(G30,5),2)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25.5">
      <c r="A32" s="36" t="s">
        <v>50</v>
      </c>
      <c r="E32" s="37" t="s">
        <v>248</v>
      </c>
    </row>
    <row r="33" spans="1:5" ht="63.75">
      <c r="A33" t="s">
        <v>51</v>
      </c>
      <c r="E33" s="35" t="s">
        <v>110</v>
      </c>
    </row>
    <row r="34" spans="1:16" ht="12.75">
      <c r="A34" s="25" t="s">
        <v>44</v>
      </c>
      <c s="29" t="s">
        <v>33</v>
      </c>
      <c s="29" t="s">
        <v>111</v>
      </c>
      <c s="25" t="s">
        <v>46</v>
      </c>
      <c s="30" t="s">
        <v>112</v>
      </c>
      <c s="31" t="s">
        <v>113</v>
      </c>
      <c s="32">
        <v>2262</v>
      </c>
      <c s="33">
        <v>0</v>
      </c>
      <c s="33">
        <f>ROUND(ROUND(H34,2)*ROUND(G34,5),2)</f>
      </c>
      <c r="O34">
        <f>(I34*21)/100</f>
      </c>
      <c t="s">
        <v>23</v>
      </c>
    </row>
    <row r="35" spans="1:5" ht="12.75">
      <c r="A35" s="34" t="s">
        <v>49</v>
      </c>
      <c r="E35" s="35" t="s">
        <v>46</v>
      </c>
    </row>
    <row r="36" spans="1:5" ht="25.5">
      <c r="A36" s="36" t="s">
        <v>50</v>
      </c>
      <c r="E36" s="37" t="s">
        <v>249</v>
      </c>
    </row>
    <row r="37" spans="1:5" ht="63.75">
      <c r="A37" t="s">
        <v>51</v>
      </c>
      <c r="E37" s="35" t="s">
        <v>115</v>
      </c>
    </row>
    <row r="38" spans="1:16" ht="12.75">
      <c r="A38" s="25" t="s">
        <v>44</v>
      </c>
      <c s="29" t="s">
        <v>250</v>
      </c>
      <c s="29" t="s">
        <v>198</v>
      </c>
      <c s="25" t="s">
        <v>46</v>
      </c>
      <c s="30" t="s">
        <v>199</v>
      </c>
      <c s="31" t="s">
        <v>96</v>
      </c>
      <c s="32">
        <v>1354.88125</v>
      </c>
      <c s="33">
        <v>0</v>
      </c>
      <c s="33">
        <f>ROUND(ROUND(H38,2)*ROUND(G38,5),2)</f>
      </c>
      <c r="O38">
        <f>(I38*21)/100</f>
      </c>
      <c t="s">
        <v>23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50</v>
      </c>
      <c r="E40" s="37" t="s">
        <v>251</v>
      </c>
    </row>
    <row r="41" spans="1:5" ht="267.75">
      <c r="A41" t="s">
        <v>51</v>
      </c>
      <c r="E41" s="35" t="s">
        <v>201</v>
      </c>
    </row>
    <row r="42" spans="1:18" ht="12.75" customHeight="1">
      <c r="A42" s="6" t="s">
        <v>42</v>
      </c>
      <c s="6"/>
      <c s="40" t="s">
        <v>33</v>
      </c>
      <c s="6"/>
      <c s="27" t="s">
        <v>252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44</v>
      </c>
      <c s="29" t="s">
        <v>197</v>
      </c>
      <c s="29" t="s">
        <v>253</v>
      </c>
      <c s="25" t="s">
        <v>46</v>
      </c>
      <c s="30" t="s">
        <v>254</v>
      </c>
      <c s="31" t="s">
        <v>124</v>
      </c>
      <c s="32">
        <v>87.5</v>
      </c>
      <c s="33">
        <v>0</v>
      </c>
      <c s="33">
        <f>ROUND(ROUND(H43,2)*ROUND(G43,5),2)</f>
      </c>
      <c r="O43">
        <f>(I43*21)/100</f>
      </c>
      <c t="s">
        <v>23</v>
      </c>
    </row>
    <row r="44" spans="1:5" ht="12.75">
      <c r="A44" s="34" t="s">
        <v>49</v>
      </c>
      <c r="E44" s="35" t="s">
        <v>46</v>
      </c>
    </row>
    <row r="45" spans="1:5" ht="63.75">
      <c r="A45" s="36" t="s">
        <v>50</v>
      </c>
      <c r="E45" s="37" t="s">
        <v>255</v>
      </c>
    </row>
    <row r="46" spans="1:5" ht="127.5">
      <c r="A46" t="s">
        <v>51</v>
      </c>
      <c r="E46" s="35" t="s">
        <v>256</v>
      </c>
    </row>
    <row r="47" spans="1:18" ht="12.75" customHeight="1">
      <c r="A47" s="6" t="s">
        <v>42</v>
      </c>
      <c s="6"/>
      <c s="40" t="s">
        <v>21</v>
      </c>
      <c s="6"/>
      <c s="27" t="s">
        <v>121</v>
      </c>
      <c s="6"/>
      <c s="6"/>
      <c s="6"/>
      <c s="41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25" t="s">
        <v>44</v>
      </c>
      <c s="29" t="s">
        <v>41</v>
      </c>
      <c s="29" t="s">
        <v>206</v>
      </c>
      <c s="25" t="s">
        <v>46</v>
      </c>
      <c s="30" t="s">
        <v>207</v>
      </c>
      <c s="31" t="s">
        <v>96</v>
      </c>
      <c s="32">
        <v>715.1625</v>
      </c>
      <c s="33">
        <v>0</v>
      </c>
      <c s="33">
        <f>ROUND(ROUND(H48,2)*ROUND(G48,5),2)</f>
      </c>
      <c r="O48">
        <f>(I48*21)/100</f>
      </c>
      <c t="s">
        <v>23</v>
      </c>
    </row>
    <row r="49" spans="1:5" ht="12.75">
      <c r="A49" s="34" t="s">
        <v>49</v>
      </c>
      <c r="E49" s="35" t="s">
        <v>46</v>
      </c>
    </row>
    <row r="50" spans="1:5" ht="38.25">
      <c r="A50" s="36" t="s">
        <v>50</v>
      </c>
      <c r="E50" s="37" t="s">
        <v>257</v>
      </c>
    </row>
    <row r="51" spans="1:5" ht="51">
      <c r="A51" t="s">
        <v>51</v>
      </c>
      <c r="E51" s="35" t="s">
        <v>209</v>
      </c>
    </row>
    <row r="52" spans="1:16" ht="12.75">
      <c r="A52" s="25" t="s">
        <v>44</v>
      </c>
      <c s="29" t="s">
        <v>258</v>
      </c>
      <c s="29" t="s">
        <v>206</v>
      </c>
      <c s="25" t="s">
        <v>29</v>
      </c>
      <c s="30" t="s">
        <v>207</v>
      </c>
      <c s="31" t="s">
        <v>96</v>
      </c>
      <c s="32">
        <v>4.375</v>
      </c>
      <c s="33">
        <v>0</v>
      </c>
      <c s="33">
        <f>ROUND(ROUND(H52,2)*ROUND(G52,5),2)</f>
      </c>
      <c r="O52">
        <f>(I52*21)/100</f>
      </c>
      <c t="s">
        <v>23</v>
      </c>
    </row>
    <row r="53" spans="1:5" ht="12.75">
      <c r="A53" s="34" t="s">
        <v>49</v>
      </c>
      <c r="E53" s="35" t="s">
        <v>46</v>
      </c>
    </row>
    <row r="54" spans="1:5" ht="51">
      <c r="A54" s="36" t="s">
        <v>50</v>
      </c>
      <c r="E54" s="37" t="s">
        <v>259</v>
      </c>
    </row>
    <row r="55" spans="1:5" ht="51">
      <c r="A55" t="s">
        <v>51</v>
      </c>
      <c r="E55" s="35" t="s">
        <v>209</v>
      </c>
    </row>
    <row r="56" spans="1:16" ht="12.75">
      <c r="A56" s="25" t="s">
        <v>44</v>
      </c>
      <c s="29" t="s">
        <v>260</v>
      </c>
      <c s="29" t="s">
        <v>206</v>
      </c>
      <c s="25" t="s">
        <v>23</v>
      </c>
      <c s="30" t="s">
        <v>207</v>
      </c>
      <c s="31" t="s">
        <v>96</v>
      </c>
      <c s="32">
        <v>52.5</v>
      </c>
      <c s="33">
        <v>0</v>
      </c>
      <c s="33">
        <f>ROUND(ROUND(H56,2)*ROUND(G56,5),2)</f>
      </c>
      <c r="O56">
        <f>(I56*21)/100</f>
      </c>
      <c t="s">
        <v>23</v>
      </c>
    </row>
    <row r="57" spans="1:5" ht="12.75">
      <c r="A57" s="34" t="s">
        <v>49</v>
      </c>
      <c r="E57" s="35" t="s">
        <v>46</v>
      </c>
    </row>
    <row r="58" spans="1:5" ht="38.25">
      <c r="A58" s="36" t="s">
        <v>50</v>
      </c>
      <c r="E58" s="37" t="s">
        <v>261</v>
      </c>
    </row>
    <row r="59" spans="1:5" ht="51">
      <c r="A59" t="s">
        <v>51</v>
      </c>
      <c r="E59" s="35" t="s">
        <v>209</v>
      </c>
    </row>
    <row r="60" spans="1:16" ht="12.75">
      <c r="A60" s="25" t="s">
        <v>44</v>
      </c>
      <c s="29" t="s">
        <v>139</v>
      </c>
      <c s="29" t="s">
        <v>262</v>
      </c>
      <c s="25" t="s">
        <v>46</v>
      </c>
      <c s="30" t="s">
        <v>263</v>
      </c>
      <c s="31" t="s">
        <v>124</v>
      </c>
      <c s="32">
        <v>2383.875</v>
      </c>
      <c s="33">
        <v>0</v>
      </c>
      <c s="33">
        <f>ROUND(ROUND(H60,2)*ROUND(G60,5),2)</f>
      </c>
      <c r="O60">
        <f>(I60*21)/100</f>
      </c>
      <c t="s">
        <v>23</v>
      </c>
    </row>
    <row r="61" spans="1:5" ht="12.75">
      <c r="A61" s="34" t="s">
        <v>49</v>
      </c>
      <c r="E61" s="35" t="s">
        <v>46</v>
      </c>
    </row>
    <row r="62" spans="1:5" ht="38.25">
      <c r="A62" s="36" t="s">
        <v>50</v>
      </c>
      <c r="E62" s="37" t="s">
        <v>264</v>
      </c>
    </row>
    <row r="63" spans="1:5" ht="51">
      <c r="A63" t="s">
        <v>51</v>
      </c>
      <c r="E63" s="35" t="s">
        <v>209</v>
      </c>
    </row>
    <row r="64" spans="1:16" ht="12.75">
      <c r="A64" s="25" t="s">
        <v>44</v>
      </c>
      <c s="29" t="s">
        <v>36</v>
      </c>
      <c s="29" t="s">
        <v>265</v>
      </c>
      <c s="25" t="s">
        <v>46</v>
      </c>
      <c s="30" t="s">
        <v>266</v>
      </c>
      <c s="31" t="s">
        <v>96</v>
      </c>
      <c s="32">
        <v>3518.4</v>
      </c>
      <c s="33">
        <v>0</v>
      </c>
      <c s="33">
        <f>ROUND(ROUND(H64,2)*ROUND(G64,5),2)</f>
      </c>
      <c r="O64">
        <f>(I64*21)/100</f>
      </c>
      <c t="s">
        <v>23</v>
      </c>
    </row>
    <row r="65" spans="1:5" ht="114.75">
      <c r="A65" s="34" t="s">
        <v>49</v>
      </c>
      <c r="E65" s="35" t="s">
        <v>267</v>
      </c>
    </row>
    <row r="66" spans="1:5" ht="76.5">
      <c r="A66" s="36" t="s">
        <v>50</v>
      </c>
      <c r="E66" s="37" t="s">
        <v>268</v>
      </c>
    </row>
    <row r="67" spans="1:5" ht="76.5">
      <c r="A67" t="s">
        <v>51</v>
      </c>
      <c r="E67" s="35" t="s">
        <v>269</v>
      </c>
    </row>
    <row r="68" spans="1:16" ht="12.75">
      <c r="A68" s="25" t="s">
        <v>44</v>
      </c>
      <c s="29" t="s">
        <v>152</v>
      </c>
      <c s="29" t="s">
        <v>210</v>
      </c>
      <c s="25" t="s">
        <v>46</v>
      </c>
      <c s="30" t="s">
        <v>211</v>
      </c>
      <c s="31" t="s">
        <v>124</v>
      </c>
      <c s="32">
        <v>2485</v>
      </c>
      <c s="33">
        <v>0</v>
      </c>
      <c s="33">
        <f>ROUND(ROUND(H68,2)*ROUND(G68,5),2)</f>
      </c>
      <c r="O68">
        <f>(I68*21)/100</f>
      </c>
      <c t="s">
        <v>23</v>
      </c>
    </row>
    <row r="69" spans="1:5" ht="12.75">
      <c r="A69" s="34" t="s">
        <v>49</v>
      </c>
      <c r="E69" s="35" t="s">
        <v>46</v>
      </c>
    </row>
    <row r="70" spans="1:5" ht="76.5">
      <c r="A70" s="36" t="s">
        <v>50</v>
      </c>
      <c r="E70" s="37" t="s">
        <v>270</v>
      </c>
    </row>
    <row r="71" spans="1:5" ht="102">
      <c r="A71" t="s">
        <v>51</v>
      </c>
      <c r="E71" s="35" t="s">
        <v>213</v>
      </c>
    </row>
    <row r="72" spans="1:16" ht="12.75">
      <c r="A72" s="25" t="s">
        <v>44</v>
      </c>
      <c s="29" t="s">
        <v>146</v>
      </c>
      <c s="29" t="s">
        <v>271</v>
      </c>
      <c s="25" t="s">
        <v>46</v>
      </c>
      <c s="30" t="s">
        <v>272</v>
      </c>
      <c s="31" t="s">
        <v>124</v>
      </c>
      <c s="32">
        <v>16605</v>
      </c>
      <c s="33">
        <v>0</v>
      </c>
      <c s="33">
        <f>ROUND(ROUND(H72,2)*ROUND(G72,5),2)</f>
      </c>
      <c r="O72">
        <f>(I72*21)/100</f>
      </c>
      <c t="s">
        <v>23</v>
      </c>
    </row>
    <row r="73" spans="1:5" ht="12.75">
      <c r="A73" s="34" t="s">
        <v>49</v>
      </c>
      <c r="E73" s="35" t="s">
        <v>46</v>
      </c>
    </row>
    <row r="74" spans="1:5" ht="76.5">
      <c r="A74" s="36" t="s">
        <v>50</v>
      </c>
      <c r="E74" s="37" t="s">
        <v>273</v>
      </c>
    </row>
    <row r="75" spans="1:5" ht="51">
      <c r="A75" t="s">
        <v>51</v>
      </c>
      <c r="E75" s="35" t="s">
        <v>130</v>
      </c>
    </row>
    <row r="76" spans="1:16" ht="12.75">
      <c r="A76" s="25" t="s">
        <v>44</v>
      </c>
      <c s="29" t="s">
        <v>168</v>
      </c>
      <c s="29" t="s">
        <v>127</v>
      </c>
      <c s="25" t="s">
        <v>46</v>
      </c>
      <c s="30" t="s">
        <v>128</v>
      </c>
      <c s="31" t="s">
        <v>124</v>
      </c>
      <c s="32">
        <v>16706</v>
      </c>
      <c s="33">
        <v>0</v>
      </c>
      <c s="33">
        <f>ROUND(ROUND(H76,2)*ROUND(G76,5),2)</f>
      </c>
      <c r="O76">
        <f>(I76*21)/100</f>
      </c>
      <c t="s">
        <v>23</v>
      </c>
    </row>
    <row r="77" spans="1:5" ht="12.75">
      <c r="A77" s="34" t="s">
        <v>49</v>
      </c>
      <c r="E77" s="35" t="s">
        <v>46</v>
      </c>
    </row>
    <row r="78" spans="1:5" ht="102">
      <c r="A78" s="36" t="s">
        <v>50</v>
      </c>
      <c r="E78" s="37" t="s">
        <v>274</v>
      </c>
    </row>
    <row r="79" spans="1:5" ht="51">
      <c r="A79" t="s">
        <v>51</v>
      </c>
      <c r="E79" s="35" t="s">
        <v>130</v>
      </c>
    </row>
    <row r="80" spans="1:16" ht="12.75">
      <c r="A80" s="25" t="s">
        <v>44</v>
      </c>
      <c s="29" t="s">
        <v>157</v>
      </c>
      <c s="29" t="s">
        <v>135</v>
      </c>
      <c s="25" t="s">
        <v>46</v>
      </c>
      <c s="30" t="s">
        <v>136</v>
      </c>
      <c s="31" t="s">
        <v>124</v>
      </c>
      <c s="32">
        <v>16397.5</v>
      </c>
      <c s="33">
        <v>0</v>
      </c>
      <c s="33">
        <f>ROUND(ROUND(H80,2)*ROUND(G80,5),2)</f>
      </c>
      <c r="O80">
        <f>(I80*21)/100</f>
      </c>
      <c t="s">
        <v>23</v>
      </c>
    </row>
    <row r="81" spans="1:5" ht="12.75">
      <c r="A81" s="34" t="s">
        <v>49</v>
      </c>
      <c r="E81" s="35" t="s">
        <v>46</v>
      </c>
    </row>
    <row r="82" spans="1:5" ht="102">
      <c r="A82" s="36" t="s">
        <v>50</v>
      </c>
      <c r="E82" s="37" t="s">
        <v>275</v>
      </c>
    </row>
    <row r="83" spans="1:5" ht="140.25">
      <c r="A83" t="s">
        <v>51</v>
      </c>
      <c r="E83" s="35" t="s">
        <v>138</v>
      </c>
    </row>
    <row r="84" spans="1:16" ht="12.75">
      <c r="A84" s="25" t="s">
        <v>44</v>
      </c>
      <c s="29" t="s">
        <v>173</v>
      </c>
      <c s="29" t="s">
        <v>140</v>
      </c>
      <c s="25" t="s">
        <v>46</v>
      </c>
      <c s="30" t="s">
        <v>141</v>
      </c>
      <c s="31" t="s">
        <v>124</v>
      </c>
      <c s="32">
        <v>16651</v>
      </c>
      <c s="33">
        <v>0</v>
      </c>
      <c s="33">
        <f>ROUND(ROUND(H84,2)*ROUND(G84,5),2)</f>
      </c>
      <c r="O84">
        <f>(I84*21)/100</f>
      </c>
      <c t="s">
        <v>23</v>
      </c>
    </row>
    <row r="85" spans="1:5" ht="12.75">
      <c r="A85" s="34" t="s">
        <v>49</v>
      </c>
      <c r="E85" s="35" t="s">
        <v>46</v>
      </c>
    </row>
    <row r="86" spans="1:5" ht="102">
      <c r="A86" s="36" t="s">
        <v>50</v>
      </c>
      <c r="E86" s="37" t="s">
        <v>276</v>
      </c>
    </row>
    <row r="87" spans="1:5" ht="140.25">
      <c r="A87" t="s">
        <v>51</v>
      </c>
      <c r="E87" s="35" t="s">
        <v>138</v>
      </c>
    </row>
    <row r="88" spans="1:16" ht="12.75">
      <c r="A88" s="25" t="s">
        <v>44</v>
      </c>
      <c s="29" t="s">
        <v>277</v>
      </c>
      <c s="29" t="s">
        <v>278</v>
      </c>
      <c s="25" t="s">
        <v>46</v>
      </c>
      <c s="30" t="s">
        <v>279</v>
      </c>
      <c s="31" t="s">
        <v>124</v>
      </c>
      <c s="32">
        <v>20</v>
      </c>
      <c s="33">
        <v>0</v>
      </c>
      <c s="33">
        <f>ROUND(ROUND(H88,2)*ROUND(G88,5),2)</f>
      </c>
      <c r="O88">
        <f>(I88*21)/100</f>
      </c>
      <c t="s">
        <v>23</v>
      </c>
    </row>
    <row r="89" spans="1:5" ht="12.75">
      <c r="A89" s="34" t="s">
        <v>49</v>
      </c>
      <c r="E89" s="35" t="s">
        <v>46</v>
      </c>
    </row>
    <row r="90" spans="1:5" ht="12.75">
      <c r="A90" s="36" t="s">
        <v>50</v>
      </c>
      <c r="E90" s="37" t="s">
        <v>280</v>
      </c>
    </row>
    <row r="91" spans="1:5" ht="89.25">
      <c r="A91" t="s">
        <v>51</v>
      </c>
      <c r="E91" s="35" t="s">
        <v>281</v>
      </c>
    </row>
    <row r="92" spans="1:16" ht="12.75">
      <c r="A92" s="25" t="s">
        <v>44</v>
      </c>
      <c s="29" t="s">
        <v>102</v>
      </c>
      <c s="29" t="s">
        <v>147</v>
      </c>
      <c s="25" t="s">
        <v>46</v>
      </c>
      <c s="30" t="s">
        <v>148</v>
      </c>
      <c s="31" t="s">
        <v>113</v>
      </c>
      <c s="32">
        <v>305</v>
      </c>
      <c s="33">
        <v>0</v>
      </c>
      <c s="33">
        <f>ROUND(ROUND(H92,2)*ROUND(G92,5),2)</f>
      </c>
      <c r="O92">
        <f>(I92*21)/100</f>
      </c>
      <c t="s">
        <v>23</v>
      </c>
    </row>
    <row r="93" spans="1:5" ht="12.75">
      <c r="A93" s="34" t="s">
        <v>49</v>
      </c>
      <c r="E93" s="35" t="s">
        <v>46</v>
      </c>
    </row>
    <row r="94" spans="1:5" ht="89.25">
      <c r="A94" s="36" t="s">
        <v>50</v>
      </c>
      <c r="E94" s="37" t="s">
        <v>282</v>
      </c>
    </row>
    <row r="95" spans="1:5" ht="38.25">
      <c r="A95" t="s">
        <v>51</v>
      </c>
      <c r="E95" s="35" t="s">
        <v>150</v>
      </c>
    </row>
    <row r="96" spans="1:18" ht="12.75" customHeight="1">
      <c r="A96" s="6" t="s">
        <v>42</v>
      </c>
      <c s="6"/>
      <c s="40" t="s">
        <v>39</v>
      </c>
      <c s="6"/>
      <c s="27" t="s">
        <v>161</v>
      </c>
      <c s="6"/>
      <c s="6"/>
      <c s="6"/>
      <c s="41">
        <f>0+Q96</f>
      </c>
      <c r="O96">
        <f>0+R96</f>
      </c>
      <c r="Q96">
        <f>0+I97+I101+I105+I109</f>
      </c>
      <c>
        <f>0+O97+O101+O105+O109</f>
      </c>
    </row>
    <row r="97" spans="1:16" ht="12.75">
      <c r="A97" s="25" t="s">
        <v>44</v>
      </c>
      <c s="29" t="s">
        <v>283</v>
      </c>
      <c s="29" t="s">
        <v>220</v>
      </c>
      <c s="25" t="s">
        <v>46</v>
      </c>
      <c s="30" t="s">
        <v>221</v>
      </c>
      <c s="31" t="s">
        <v>75</v>
      </c>
      <c s="32">
        <v>4</v>
      </c>
      <c s="33">
        <v>0</v>
      </c>
      <c s="33">
        <f>ROUND(ROUND(H97,2)*ROUND(G97,5),2)</f>
      </c>
      <c r="O97">
        <f>(I97*21)/100</f>
      </c>
      <c t="s">
        <v>23</v>
      </c>
    </row>
    <row r="98" spans="1:5" ht="12.75">
      <c r="A98" s="34" t="s">
        <v>49</v>
      </c>
      <c r="E98" s="35" t="s">
        <v>46</v>
      </c>
    </row>
    <row r="99" spans="1:5" ht="25.5">
      <c r="A99" s="36" t="s">
        <v>50</v>
      </c>
      <c r="E99" s="37" t="s">
        <v>284</v>
      </c>
    </row>
    <row r="100" spans="1:5" ht="51">
      <c r="A100" t="s">
        <v>51</v>
      </c>
      <c r="E100" s="35" t="s">
        <v>223</v>
      </c>
    </row>
    <row r="101" spans="1:16" ht="12.75">
      <c r="A101" s="25" t="s">
        <v>44</v>
      </c>
      <c s="29" t="s">
        <v>285</v>
      </c>
      <c s="29" t="s">
        <v>233</v>
      </c>
      <c s="25" t="s">
        <v>46</v>
      </c>
      <c s="30" t="s">
        <v>234</v>
      </c>
      <c s="31" t="s">
        <v>75</v>
      </c>
      <c s="32">
        <v>4</v>
      </c>
      <c s="33">
        <v>0</v>
      </c>
      <c s="33">
        <f>ROUND(ROUND(H101,2)*ROUND(G101,5),2)</f>
      </c>
      <c r="O101">
        <f>(I101*21)/100</f>
      </c>
      <c t="s">
        <v>23</v>
      </c>
    </row>
    <row r="102" spans="1:5" ht="12.75">
      <c r="A102" s="34" t="s">
        <v>49</v>
      </c>
      <c r="E102" s="35" t="s">
        <v>46</v>
      </c>
    </row>
    <row r="103" spans="1:5" ht="12.75">
      <c r="A103" s="36" t="s">
        <v>50</v>
      </c>
      <c r="E103" s="37" t="s">
        <v>46</v>
      </c>
    </row>
    <row r="104" spans="1:5" ht="12.75">
      <c r="A104" t="s">
        <v>51</v>
      </c>
      <c r="E104" s="35" t="s">
        <v>236</v>
      </c>
    </row>
    <row r="105" spans="1:16" ht="12.75">
      <c r="A105" s="25" t="s">
        <v>44</v>
      </c>
      <c s="29" t="s">
        <v>286</v>
      </c>
      <c s="29" t="s">
        <v>287</v>
      </c>
      <c s="25" t="s">
        <v>46</v>
      </c>
      <c s="30" t="s">
        <v>288</v>
      </c>
      <c s="31" t="s">
        <v>113</v>
      </c>
      <c s="32">
        <v>125</v>
      </c>
      <c s="33">
        <v>0</v>
      </c>
      <c s="33">
        <f>ROUND(ROUND(H105,2)*ROUND(G105,5),2)</f>
      </c>
      <c r="O105">
        <f>(I105*21)/100</f>
      </c>
      <c t="s">
        <v>23</v>
      </c>
    </row>
    <row r="106" spans="1:5" ht="12.75">
      <c r="A106" s="34" t="s">
        <v>49</v>
      </c>
      <c r="E106" s="35" t="s">
        <v>46</v>
      </c>
    </row>
    <row r="107" spans="1:5" ht="12.75">
      <c r="A107" s="36" t="s">
        <v>50</v>
      </c>
      <c r="E107" s="37" t="s">
        <v>289</v>
      </c>
    </row>
    <row r="108" spans="1:5" ht="89.25">
      <c r="A108" t="s">
        <v>51</v>
      </c>
      <c r="E108" s="35" t="s">
        <v>290</v>
      </c>
    </row>
    <row r="109" spans="1:16" ht="12.75">
      <c r="A109" s="25" t="s">
        <v>44</v>
      </c>
      <c s="29" t="s">
        <v>21</v>
      </c>
      <c s="29" t="s">
        <v>291</v>
      </c>
      <c s="25" t="s">
        <v>46</v>
      </c>
      <c s="30" t="s">
        <v>292</v>
      </c>
      <c s="31" t="s">
        <v>124</v>
      </c>
      <c s="32">
        <v>734.4</v>
      </c>
      <c s="33">
        <v>0</v>
      </c>
      <c s="33">
        <f>ROUND(ROUND(H109,2)*ROUND(G109,5),2)</f>
      </c>
      <c r="O109">
        <f>(I109*21)/100</f>
      </c>
      <c t="s">
        <v>23</v>
      </c>
    </row>
    <row r="110" spans="1:5" ht="12.75">
      <c r="A110" s="34" t="s">
        <v>49</v>
      </c>
      <c r="E110" s="35" t="s">
        <v>46</v>
      </c>
    </row>
    <row r="111" spans="1:5" ht="25.5">
      <c r="A111" s="36" t="s">
        <v>50</v>
      </c>
      <c r="E111" s="37" t="s">
        <v>293</v>
      </c>
    </row>
    <row r="112" spans="1:5" ht="25.5">
      <c r="A112" t="s">
        <v>51</v>
      </c>
      <c r="E112" s="35" t="s">
        <v>165</v>
      </c>
    </row>
    <row r="113" spans="1:18" ht="12.75" customHeight="1">
      <c r="A113" s="6" t="s">
        <v>42</v>
      </c>
      <c s="6"/>
      <c s="40" t="s">
        <v>166</v>
      </c>
      <c s="6"/>
      <c s="27" t="s">
        <v>167</v>
      </c>
      <c s="6"/>
      <c s="6"/>
      <c s="6"/>
      <c s="41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25" t="s">
        <v>44</v>
      </c>
      <c s="29" t="s">
        <v>179</v>
      </c>
      <c s="29" t="s">
        <v>225</v>
      </c>
      <c s="25" t="s">
        <v>46</v>
      </c>
      <c s="30" t="s">
        <v>226</v>
      </c>
      <c s="31" t="s">
        <v>75</v>
      </c>
      <c s="32">
        <v>112</v>
      </c>
      <c s="33">
        <v>0</v>
      </c>
      <c s="33">
        <f>ROUND(ROUND(H114,2)*ROUND(G114,5),2)</f>
      </c>
      <c r="O114">
        <f>(I114*21)/100</f>
      </c>
      <c t="s">
        <v>23</v>
      </c>
    </row>
    <row r="115" spans="1:5" ht="12.75">
      <c r="A115" s="34" t="s">
        <v>49</v>
      </c>
      <c r="E115" s="35" t="s">
        <v>46</v>
      </c>
    </row>
    <row r="116" spans="1:5" ht="76.5">
      <c r="A116" s="36" t="s">
        <v>50</v>
      </c>
      <c r="E116" s="37" t="s">
        <v>294</v>
      </c>
    </row>
    <row r="117" spans="1:5" ht="51">
      <c r="A117" t="s">
        <v>51</v>
      </c>
      <c r="E117" s="35" t="s">
        <v>228</v>
      </c>
    </row>
    <row r="118" spans="1:16" ht="12.75">
      <c r="A118" s="25" t="s">
        <v>44</v>
      </c>
      <c s="29" t="s">
        <v>89</v>
      </c>
      <c s="29" t="s">
        <v>229</v>
      </c>
      <c s="25" t="s">
        <v>46</v>
      </c>
      <c s="30" t="s">
        <v>230</v>
      </c>
      <c s="31" t="s">
        <v>75</v>
      </c>
      <c s="32">
        <v>104</v>
      </c>
      <c s="33">
        <v>0</v>
      </c>
      <c s="33">
        <f>ROUND(ROUND(H118,2)*ROUND(G118,5),2)</f>
      </c>
      <c r="O118">
        <f>(I118*21)/100</f>
      </c>
      <c t="s">
        <v>23</v>
      </c>
    </row>
    <row r="119" spans="1:5" ht="12.75">
      <c r="A119" s="34" t="s">
        <v>49</v>
      </c>
      <c r="E119" s="35" t="s">
        <v>46</v>
      </c>
    </row>
    <row r="120" spans="1:5" ht="51">
      <c r="A120" s="36" t="s">
        <v>50</v>
      </c>
      <c r="E120" s="37" t="s">
        <v>295</v>
      </c>
    </row>
    <row r="121" spans="1:5" ht="25.5">
      <c r="A121" t="s">
        <v>51</v>
      </c>
      <c r="E121" s="35" t="s">
        <v>232</v>
      </c>
    </row>
    <row r="122" spans="1:16" ht="12.75">
      <c r="A122" s="25" t="s">
        <v>44</v>
      </c>
      <c s="29" t="s">
        <v>296</v>
      </c>
      <c s="29" t="s">
        <v>169</v>
      </c>
      <c s="25" t="s">
        <v>46</v>
      </c>
      <c s="30" t="s">
        <v>170</v>
      </c>
      <c s="31" t="s">
        <v>124</v>
      </c>
      <c s="32">
        <v>1240</v>
      </c>
      <c s="33">
        <v>0</v>
      </c>
      <c s="33">
        <f>ROUND(ROUND(H122,2)*ROUND(G122,5),2)</f>
      </c>
      <c r="O122">
        <f>(I122*21)/100</f>
      </c>
      <c t="s">
        <v>23</v>
      </c>
    </row>
    <row r="123" spans="1:5" ht="12.75">
      <c r="A123" s="34" t="s">
        <v>49</v>
      </c>
      <c r="E123" s="35" t="s">
        <v>46</v>
      </c>
    </row>
    <row r="124" spans="1:5" ht="76.5">
      <c r="A124" s="36" t="s">
        <v>50</v>
      </c>
      <c r="E124" s="37" t="s">
        <v>297</v>
      </c>
    </row>
    <row r="125" spans="1:5" ht="38.25">
      <c r="A125" t="s">
        <v>51</v>
      </c>
      <c r="E125" s="35" t="s">
        <v>172</v>
      </c>
    </row>
    <row r="126" spans="1:16" ht="12.75">
      <c r="A126" s="25" t="s">
        <v>44</v>
      </c>
      <c s="29" t="s">
        <v>116</v>
      </c>
      <c s="29" t="s">
        <v>298</v>
      </c>
      <c s="25" t="s">
        <v>46</v>
      </c>
      <c s="30" t="s">
        <v>299</v>
      </c>
      <c s="31" t="s">
        <v>113</v>
      </c>
      <c s="32">
        <v>10</v>
      </c>
      <c s="33">
        <v>0</v>
      </c>
      <c s="33">
        <f>ROUND(ROUND(H126,2)*ROUND(G126,5),2)</f>
      </c>
      <c r="O126">
        <f>(I126*21)/100</f>
      </c>
      <c t="s">
        <v>23</v>
      </c>
    </row>
    <row r="127" spans="1:5" ht="12.75">
      <c r="A127" s="34" t="s">
        <v>49</v>
      </c>
      <c r="E127" s="35" t="s">
        <v>46</v>
      </c>
    </row>
    <row r="128" spans="1:5" ht="12.75">
      <c r="A128" s="36" t="s">
        <v>50</v>
      </c>
      <c r="E128" s="37" t="s">
        <v>300</v>
      </c>
    </row>
    <row r="129" spans="1:5" ht="51">
      <c r="A129" t="s">
        <v>51</v>
      </c>
      <c r="E129" s="35" t="s">
        <v>301</v>
      </c>
    </row>
    <row r="130" spans="1:16" ht="12.75">
      <c r="A130" s="25" t="s">
        <v>44</v>
      </c>
      <c s="29" t="s">
        <v>93</v>
      </c>
      <c s="29" t="s">
        <v>174</v>
      </c>
      <c s="25" t="s">
        <v>46</v>
      </c>
      <c s="30" t="s">
        <v>175</v>
      </c>
      <c s="31" t="s">
        <v>113</v>
      </c>
      <c s="32">
        <v>130</v>
      </c>
      <c s="33">
        <v>0</v>
      </c>
      <c s="33">
        <f>ROUND(ROUND(H130,2)*ROUND(G130,5),2)</f>
      </c>
      <c r="O130">
        <f>(I130*21)/100</f>
      </c>
      <c t="s">
        <v>23</v>
      </c>
    </row>
    <row r="131" spans="1:5" ht="12.75">
      <c r="A131" s="34" t="s">
        <v>49</v>
      </c>
      <c r="E131" s="35" t="s">
        <v>46</v>
      </c>
    </row>
    <row r="132" spans="1:5" ht="12.75">
      <c r="A132" s="36" t="s">
        <v>50</v>
      </c>
      <c r="E132" s="37" t="s">
        <v>46</v>
      </c>
    </row>
    <row r="133" spans="1:5" ht="25.5">
      <c r="A133" t="s">
        <v>51</v>
      </c>
      <c r="E133" s="35" t="s">
        <v>176</v>
      </c>
    </row>
    <row r="134" spans="1:18" ht="12.75" customHeight="1">
      <c r="A134" s="6" t="s">
        <v>42</v>
      </c>
      <c s="6"/>
      <c s="40" t="s">
        <v>177</v>
      </c>
      <c s="6"/>
      <c s="27" t="s">
        <v>178</v>
      </c>
      <c s="6"/>
      <c s="6"/>
      <c s="6"/>
      <c s="41">
        <f>0+Q134</f>
      </c>
      <c r="O134">
        <f>0+R134</f>
      </c>
      <c r="Q134">
        <f>0+I135</f>
      </c>
      <c>
        <f>0+O135</f>
      </c>
    </row>
    <row r="135" spans="1:16" ht="12.75">
      <c r="A135" s="25" t="s">
        <v>44</v>
      </c>
      <c s="29" t="s">
        <v>86</v>
      </c>
      <c s="29" t="s">
        <v>302</v>
      </c>
      <c s="25" t="s">
        <v>46</v>
      </c>
      <c s="30" t="s">
        <v>303</v>
      </c>
      <c s="31" t="s">
        <v>96</v>
      </c>
      <c s="32">
        <v>0.2</v>
      </c>
      <c s="33">
        <v>0</v>
      </c>
      <c s="33">
        <f>ROUND(ROUND(H135,2)*ROUND(G135,5),2)</f>
      </c>
      <c r="O135">
        <f>(I135*21)/100</f>
      </c>
      <c t="s">
        <v>23</v>
      </c>
    </row>
    <row r="136" spans="1:5" ht="12.75">
      <c r="A136" s="34" t="s">
        <v>49</v>
      </c>
      <c r="E136" s="35" t="s">
        <v>46</v>
      </c>
    </row>
    <row r="137" spans="1:5" ht="38.25">
      <c r="A137" s="36" t="s">
        <v>50</v>
      </c>
      <c r="E137" s="37" t="s">
        <v>304</v>
      </c>
    </row>
    <row r="138" spans="1:5" ht="102">
      <c r="A138" t="s">
        <v>51</v>
      </c>
      <c r="E138" s="35" t="s">
        <v>305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0+O9+O14+O19+O24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310</v>
      </c>
      <c s="38">
        <f>0+I9+I14+I19+I24</f>
      </c>
      <c r="O3" t="s">
        <v>18</v>
      </c>
      <c t="s">
        <v>23</v>
      </c>
    </row>
    <row r="4" spans="1:16" ht="15" customHeight="1">
      <c r="A4" t="s">
        <v>16</v>
      </c>
      <c s="12" t="s">
        <v>306</v>
      </c>
      <c s="13" t="s">
        <v>307</v>
      </c>
      <c s="1"/>
      <c s="14" t="s">
        <v>308</v>
      </c>
      <c s="1"/>
      <c s="1"/>
      <c s="11"/>
      <c s="11"/>
      <c r="O4" t="s">
        <v>19</v>
      </c>
      <c t="s">
        <v>23</v>
      </c>
    </row>
    <row r="5" spans="1:16" ht="12.75" customHeight="1">
      <c r="A5" t="s">
        <v>309</v>
      </c>
      <c s="16" t="s">
        <v>17</v>
      </c>
      <c s="17" t="s">
        <v>310</v>
      </c>
      <c s="6"/>
      <c s="18" t="s">
        <v>311</v>
      </c>
      <c s="6"/>
      <c s="6"/>
      <c s="6"/>
      <c s="6"/>
      <c r="O5" t="s">
        <v>20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27</v>
      </c>
      <c s="19"/>
      <c s="27" t="s">
        <v>43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44</v>
      </c>
      <c s="29" t="s">
        <v>23</v>
      </c>
      <c s="29" t="s">
        <v>80</v>
      </c>
      <c s="25" t="s">
        <v>46</v>
      </c>
      <c s="30" t="s">
        <v>81</v>
      </c>
      <c s="31" t="s">
        <v>82</v>
      </c>
      <c s="32">
        <v>0.7</v>
      </c>
      <c s="33">
        <v>0</v>
      </c>
      <c s="33">
        <f>ROUND(ROUND(H10,2)*ROUND(G10,5),2)</f>
      </c>
      <c r="O10">
        <f>(I10*21)/100</f>
      </c>
      <c t="s">
        <v>23</v>
      </c>
    </row>
    <row r="11" spans="1:5" ht="12.75">
      <c r="A11" s="34" t="s">
        <v>49</v>
      </c>
      <c r="E11" s="35" t="s">
        <v>46</v>
      </c>
    </row>
    <row r="12" spans="1:5" ht="25.5">
      <c r="A12" s="36" t="s">
        <v>50</v>
      </c>
      <c r="E12" s="37" t="s">
        <v>312</v>
      </c>
    </row>
    <row r="13" spans="1:5" ht="25.5">
      <c r="A13" t="s">
        <v>51</v>
      </c>
      <c r="E13" s="35" t="s">
        <v>85</v>
      </c>
    </row>
    <row r="14" spans="1:18" ht="12.75" customHeight="1">
      <c r="A14" s="6" t="s">
        <v>42</v>
      </c>
      <c s="6"/>
      <c s="40" t="s">
        <v>29</v>
      </c>
      <c s="6"/>
      <c s="27" t="s">
        <v>92</v>
      </c>
      <c s="6"/>
      <c s="6"/>
      <c s="6"/>
      <c s="41">
        <f>0+Q14</f>
      </c>
      <c r="O14">
        <f>0+R14</f>
      </c>
      <c r="Q14">
        <f>0+I15</f>
      </c>
      <c>
        <f>0+O15</f>
      </c>
    </row>
    <row r="15" spans="1:16" ht="12.75">
      <c r="A15" s="25" t="s">
        <v>44</v>
      </c>
      <c s="29" t="s">
        <v>29</v>
      </c>
      <c s="29" t="s">
        <v>313</v>
      </c>
      <c s="25" t="s">
        <v>46</v>
      </c>
      <c s="30" t="s">
        <v>314</v>
      </c>
      <c s="31" t="s">
        <v>113</v>
      </c>
      <c s="32">
        <v>24</v>
      </c>
      <c s="33">
        <v>0</v>
      </c>
      <c s="33">
        <f>ROUND(ROUND(H15,2)*ROUND(G15,5),2)</f>
      </c>
      <c r="O15">
        <f>(I15*21)/100</f>
      </c>
      <c t="s">
        <v>23</v>
      </c>
    </row>
    <row r="16" spans="1:5" ht="12.75">
      <c r="A16" s="34" t="s">
        <v>49</v>
      </c>
      <c r="E16" s="35" t="s">
        <v>46</v>
      </c>
    </row>
    <row r="17" spans="1:5" ht="51">
      <c r="A17" s="36" t="s">
        <v>50</v>
      </c>
      <c r="E17" s="37" t="s">
        <v>315</v>
      </c>
    </row>
    <row r="18" spans="1:5" ht="63.75">
      <c r="A18" t="s">
        <v>51</v>
      </c>
      <c r="E18" s="35" t="s">
        <v>115</v>
      </c>
    </row>
    <row r="19" spans="1:18" ht="12.75" customHeight="1">
      <c r="A19" s="6" t="s">
        <v>42</v>
      </c>
      <c s="6"/>
      <c s="40" t="s">
        <v>33</v>
      </c>
      <c s="6"/>
      <c s="27" t="s">
        <v>252</v>
      </c>
      <c s="6"/>
      <c s="6"/>
      <c s="6"/>
      <c s="41">
        <f>0+Q19</f>
      </c>
      <c r="O19">
        <f>0+R19</f>
      </c>
      <c r="Q19">
        <f>0+I20</f>
      </c>
      <c>
        <f>0+O20</f>
      </c>
    </row>
    <row r="20" spans="1:16" ht="12.75">
      <c r="A20" s="25" t="s">
        <v>44</v>
      </c>
      <c s="29" t="s">
        <v>22</v>
      </c>
      <c s="29" t="s">
        <v>316</v>
      </c>
      <c s="25" t="s">
        <v>46</v>
      </c>
      <c s="30" t="s">
        <v>317</v>
      </c>
      <c s="31" t="s">
        <v>96</v>
      </c>
      <c s="32">
        <v>2.5</v>
      </c>
      <c s="33">
        <v>0</v>
      </c>
      <c s="33">
        <f>ROUND(ROUND(H20,2)*ROUND(G20,5),2)</f>
      </c>
      <c r="O20">
        <f>(I20*21)/100</f>
      </c>
      <c t="s">
        <v>23</v>
      </c>
    </row>
    <row r="21" spans="1:5" ht="12.75">
      <c r="A21" s="34" t="s">
        <v>49</v>
      </c>
      <c r="E21" s="35" t="s">
        <v>46</v>
      </c>
    </row>
    <row r="22" spans="1:5" ht="51">
      <c r="A22" s="36" t="s">
        <v>50</v>
      </c>
      <c r="E22" s="37" t="s">
        <v>318</v>
      </c>
    </row>
    <row r="23" spans="1:5" ht="102">
      <c r="A23" t="s">
        <v>51</v>
      </c>
      <c r="E23" s="35" t="s">
        <v>319</v>
      </c>
    </row>
    <row r="24" spans="1:18" ht="12.75" customHeight="1">
      <c r="A24" s="6" t="s">
        <v>42</v>
      </c>
      <c s="6"/>
      <c s="40" t="s">
        <v>72</v>
      </c>
      <c s="6"/>
      <c s="27" t="s">
        <v>151</v>
      </c>
      <c s="6"/>
      <c s="6"/>
      <c s="6"/>
      <c s="41">
        <f>0+Q24</f>
      </c>
      <c r="O24">
        <f>0+R24</f>
      </c>
      <c r="Q24">
        <f>0+I25</f>
      </c>
      <c>
        <f>0+O25</f>
      </c>
    </row>
    <row r="25" spans="1:16" ht="12.75">
      <c r="A25" s="25" t="s">
        <v>44</v>
      </c>
      <c s="29" t="s">
        <v>33</v>
      </c>
      <c s="29" t="s">
        <v>320</v>
      </c>
      <c s="25" t="s">
        <v>46</v>
      </c>
      <c s="30" t="s">
        <v>321</v>
      </c>
      <c s="31" t="s">
        <v>75</v>
      </c>
      <c s="32">
        <v>1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51">
      <c r="A27" s="36" t="s">
        <v>50</v>
      </c>
      <c r="E27" s="37" t="s">
        <v>322</v>
      </c>
    </row>
    <row r="28" spans="1:5" ht="38.25">
      <c r="A28" t="s">
        <v>51</v>
      </c>
      <c r="E28" s="35" t="s">
        <v>323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0+O9+O14+O35+O56+O61+O66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324</v>
      </c>
      <c s="38">
        <f>0+I9+I14+I35+I56+I61+I66</f>
      </c>
      <c r="O3" t="s">
        <v>18</v>
      </c>
      <c t="s">
        <v>23</v>
      </c>
    </row>
    <row r="4" spans="1:16" ht="15" customHeight="1">
      <c r="A4" t="s">
        <v>16</v>
      </c>
      <c s="12" t="s">
        <v>306</v>
      </c>
      <c s="13" t="s">
        <v>307</v>
      </c>
      <c s="1"/>
      <c s="14" t="s">
        <v>308</v>
      </c>
      <c s="1"/>
      <c s="1"/>
      <c s="11"/>
      <c s="11"/>
      <c r="O4" t="s">
        <v>19</v>
      </c>
      <c t="s">
        <v>23</v>
      </c>
    </row>
    <row r="5" spans="1:16" ht="12.75" customHeight="1">
      <c r="A5" t="s">
        <v>309</v>
      </c>
      <c s="16" t="s">
        <v>17</v>
      </c>
      <c s="17" t="s">
        <v>324</v>
      </c>
      <c s="6"/>
      <c s="18" t="s">
        <v>325</v>
      </c>
      <c s="6"/>
      <c s="6"/>
      <c s="6"/>
      <c s="6"/>
      <c r="O5" t="s">
        <v>20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27</v>
      </c>
      <c s="19"/>
      <c s="27" t="s">
        <v>43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44</v>
      </c>
      <c s="29" t="s">
        <v>33</v>
      </c>
      <c s="29" t="s">
        <v>80</v>
      </c>
      <c s="25" t="s">
        <v>46</v>
      </c>
      <c s="30" t="s">
        <v>81</v>
      </c>
      <c s="31" t="s">
        <v>82</v>
      </c>
      <c s="32">
        <v>11.54</v>
      </c>
      <c s="33">
        <v>0</v>
      </c>
      <c s="33">
        <f>ROUND(ROUND(H10,2)*ROUND(G10,5),2)</f>
      </c>
      <c r="O10">
        <f>(I10*21)/100</f>
      </c>
      <c t="s">
        <v>23</v>
      </c>
    </row>
    <row r="11" spans="1:5" ht="12.75">
      <c r="A11" s="34" t="s">
        <v>49</v>
      </c>
      <c r="E11" s="35" t="s">
        <v>46</v>
      </c>
    </row>
    <row r="12" spans="1:5" ht="89.25">
      <c r="A12" s="36" t="s">
        <v>50</v>
      </c>
      <c r="E12" s="37" t="s">
        <v>326</v>
      </c>
    </row>
    <row r="13" spans="1:5" ht="25.5">
      <c r="A13" t="s">
        <v>51</v>
      </c>
      <c r="E13" s="35" t="s">
        <v>85</v>
      </c>
    </row>
    <row r="14" spans="1:18" ht="12.75" customHeight="1">
      <c r="A14" s="6" t="s">
        <v>42</v>
      </c>
      <c s="6"/>
      <c s="40" t="s">
        <v>29</v>
      </c>
      <c s="6"/>
      <c s="27" t="s">
        <v>92</v>
      </c>
      <c s="6"/>
      <c s="6"/>
      <c s="6"/>
      <c s="41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25" t="s">
        <v>44</v>
      </c>
      <c s="29" t="s">
        <v>29</v>
      </c>
      <c s="29" t="s">
        <v>243</v>
      </c>
      <c s="25" t="s">
        <v>46</v>
      </c>
      <c s="30" t="s">
        <v>244</v>
      </c>
      <c s="31" t="s">
        <v>96</v>
      </c>
      <c s="32">
        <v>4</v>
      </c>
      <c s="33">
        <v>0</v>
      </c>
      <c s="33">
        <f>ROUND(ROUND(H15,2)*ROUND(G15,5),2)</f>
      </c>
      <c r="O15">
        <f>(I15*21)/100</f>
      </c>
      <c t="s">
        <v>23</v>
      </c>
    </row>
    <row r="16" spans="1:5" ht="12.75">
      <c r="A16" s="34" t="s">
        <v>49</v>
      </c>
      <c r="E16" s="35" t="s">
        <v>46</v>
      </c>
    </row>
    <row r="17" spans="1:5" ht="51">
      <c r="A17" s="36" t="s">
        <v>50</v>
      </c>
      <c r="E17" s="37" t="s">
        <v>327</v>
      </c>
    </row>
    <row r="18" spans="1:5" ht="63.75">
      <c r="A18" t="s">
        <v>51</v>
      </c>
      <c r="E18" s="35" t="s">
        <v>98</v>
      </c>
    </row>
    <row r="19" spans="1:16" ht="12.75">
      <c r="A19" s="25" t="s">
        <v>44</v>
      </c>
      <c s="29" t="s">
        <v>23</v>
      </c>
      <c s="29" t="s">
        <v>192</v>
      </c>
      <c s="25" t="s">
        <v>46</v>
      </c>
      <c s="30" t="s">
        <v>193</v>
      </c>
      <c s="31" t="s">
        <v>96</v>
      </c>
      <c s="32">
        <v>30.8</v>
      </c>
      <c s="33">
        <v>0</v>
      </c>
      <c s="33">
        <f>ROUND(ROUND(H19,2)*ROUND(G19,5),2)</f>
      </c>
      <c r="O19">
        <f>(I19*21)/100</f>
      </c>
      <c t="s">
        <v>23</v>
      </c>
    </row>
    <row r="20" spans="1:5" ht="12.75">
      <c r="A20" s="34" t="s">
        <v>49</v>
      </c>
      <c r="E20" s="35" t="s">
        <v>46</v>
      </c>
    </row>
    <row r="21" spans="1:5" ht="38.25">
      <c r="A21" s="36" t="s">
        <v>50</v>
      </c>
      <c r="E21" s="37" t="s">
        <v>328</v>
      </c>
    </row>
    <row r="22" spans="1:5" ht="369.75">
      <c r="A22" t="s">
        <v>51</v>
      </c>
      <c r="E22" s="35" t="s">
        <v>106</v>
      </c>
    </row>
    <row r="23" spans="1:16" ht="12.75">
      <c r="A23" s="25" t="s">
        <v>44</v>
      </c>
      <c s="29" t="s">
        <v>36</v>
      </c>
      <c s="29" t="s">
        <v>329</v>
      </c>
      <c s="25" t="s">
        <v>46</v>
      </c>
      <c s="30" t="s">
        <v>330</v>
      </c>
      <c s="31" t="s">
        <v>96</v>
      </c>
      <c s="32">
        <v>24.48</v>
      </c>
      <c s="33">
        <v>0</v>
      </c>
      <c s="33">
        <f>ROUND(ROUND(H23,2)*ROUND(G23,5),2)</f>
      </c>
      <c r="O23">
        <f>(I23*21)/100</f>
      </c>
      <c t="s">
        <v>23</v>
      </c>
    </row>
    <row r="24" spans="1:5" ht="12.75">
      <c r="A24" s="34" t="s">
        <v>49</v>
      </c>
      <c r="E24" s="35" t="s">
        <v>46</v>
      </c>
    </row>
    <row r="25" spans="1:5" ht="102">
      <c r="A25" s="36" t="s">
        <v>50</v>
      </c>
      <c r="E25" s="37" t="s">
        <v>331</v>
      </c>
    </row>
    <row r="26" spans="1:5" ht="318.75">
      <c r="A26" t="s">
        <v>51</v>
      </c>
      <c r="E26" s="35" t="s">
        <v>332</v>
      </c>
    </row>
    <row r="27" spans="1:16" ht="12.75">
      <c r="A27" s="25" t="s">
        <v>44</v>
      </c>
      <c s="29" t="s">
        <v>152</v>
      </c>
      <c s="29" t="s">
        <v>198</v>
      </c>
      <c s="25" t="s">
        <v>46</v>
      </c>
      <c s="30" t="s">
        <v>199</v>
      </c>
      <c s="31" t="s">
        <v>96</v>
      </c>
      <c s="32">
        <v>55.28</v>
      </c>
      <c s="33">
        <v>0</v>
      </c>
      <c s="33">
        <f>ROUND(ROUND(H27,2)*ROUND(G27,5),2)</f>
      </c>
      <c r="O27">
        <f>(I27*21)/100</f>
      </c>
      <c t="s">
        <v>23</v>
      </c>
    </row>
    <row r="28" spans="1:5" ht="12.75">
      <c r="A28" s="34" t="s">
        <v>49</v>
      </c>
      <c r="E28" s="35" t="s">
        <v>46</v>
      </c>
    </row>
    <row r="29" spans="1:5" ht="25.5">
      <c r="A29" s="36" t="s">
        <v>50</v>
      </c>
      <c r="E29" s="37" t="s">
        <v>333</v>
      </c>
    </row>
    <row r="30" spans="1:5" ht="267.75">
      <c r="A30" t="s">
        <v>51</v>
      </c>
      <c r="E30" s="35" t="s">
        <v>201</v>
      </c>
    </row>
    <row r="31" spans="1:16" ht="12.75">
      <c r="A31" s="25" t="s">
        <v>44</v>
      </c>
      <c s="29" t="s">
        <v>168</v>
      </c>
      <c s="29" t="s">
        <v>334</v>
      </c>
      <c s="25" t="s">
        <v>46</v>
      </c>
      <c s="30" t="s">
        <v>335</v>
      </c>
      <c s="31" t="s">
        <v>96</v>
      </c>
      <c s="32">
        <v>2.25</v>
      </c>
      <c s="33">
        <v>0</v>
      </c>
      <c s="33">
        <f>ROUND(ROUND(H31,2)*ROUND(G31,5),2)</f>
      </c>
      <c r="O31">
        <f>(I31*21)/100</f>
      </c>
      <c t="s">
        <v>23</v>
      </c>
    </row>
    <row r="32" spans="1:5" ht="12.75">
      <c r="A32" s="34" t="s">
        <v>49</v>
      </c>
      <c r="E32" s="35" t="s">
        <v>46</v>
      </c>
    </row>
    <row r="33" spans="1:5" ht="12.75">
      <c r="A33" s="36" t="s">
        <v>50</v>
      </c>
      <c r="E33" s="37" t="s">
        <v>336</v>
      </c>
    </row>
    <row r="34" spans="1:5" ht="242.25">
      <c r="A34" t="s">
        <v>51</v>
      </c>
      <c r="E34" s="35" t="s">
        <v>337</v>
      </c>
    </row>
    <row r="35" spans="1:18" ht="12.75" customHeight="1">
      <c r="A35" s="6" t="s">
        <v>42</v>
      </c>
      <c s="6"/>
      <c s="40" t="s">
        <v>33</v>
      </c>
      <c s="6"/>
      <c s="27" t="s">
        <v>252</v>
      </c>
      <c s="6"/>
      <c s="6"/>
      <c s="6"/>
      <c s="41">
        <f>0+Q35</f>
      </c>
      <c r="O35">
        <f>0+R35</f>
      </c>
      <c r="Q35">
        <f>0+I36+I40+I44+I48+I52</f>
      </c>
      <c>
        <f>0+O36+O40+O44+O48+O52</f>
      </c>
    </row>
    <row r="36" spans="1:16" ht="12.75">
      <c r="A36" s="25" t="s">
        <v>44</v>
      </c>
      <c s="29" t="s">
        <v>146</v>
      </c>
      <c s="29" t="s">
        <v>338</v>
      </c>
      <c s="25" t="s">
        <v>46</v>
      </c>
      <c s="30" t="s">
        <v>339</v>
      </c>
      <c s="31" t="s">
        <v>96</v>
      </c>
      <c s="32">
        <v>42.3488</v>
      </c>
      <c s="33">
        <v>0</v>
      </c>
      <c s="33">
        <f>ROUND(ROUND(H36,2)*ROUND(G36,5),2)</f>
      </c>
      <c r="O36">
        <f>(I36*21)/100</f>
      </c>
      <c t="s">
        <v>23</v>
      </c>
    </row>
    <row r="37" spans="1:5" ht="12.75">
      <c r="A37" s="34" t="s">
        <v>49</v>
      </c>
      <c r="E37" s="35" t="s">
        <v>46</v>
      </c>
    </row>
    <row r="38" spans="1:5" ht="25.5">
      <c r="A38" s="36" t="s">
        <v>50</v>
      </c>
      <c r="E38" s="37" t="s">
        <v>340</v>
      </c>
    </row>
    <row r="39" spans="1:5" ht="38.25">
      <c r="A39" t="s">
        <v>51</v>
      </c>
      <c r="E39" s="35" t="s">
        <v>341</v>
      </c>
    </row>
    <row r="40" spans="1:16" ht="12.75">
      <c r="A40" s="25" t="s">
        <v>44</v>
      </c>
      <c s="29" t="s">
        <v>157</v>
      </c>
      <c s="29" t="s">
        <v>338</v>
      </c>
      <c s="25" t="s">
        <v>29</v>
      </c>
      <c s="30" t="s">
        <v>339</v>
      </c>
      <c s="31" t="s">
        <v>96</v>
      </c>
      <c s="32">
        <v>9.6</v>
      </c>
      <c s="33">
        <v>0</v>
      </c>
      <c s="33">
        <f>ROUND(ROUND(H40,2)*ROUND(G40,5),2)</f>
      </c>
      <c r="O40">
        <f>(I40*21)/100</f>
      </c>
      <c t="s">
        <v>23</v>
      </c>
    </row>
    <row r="41" spans="1:5" ht="12.75">
      <c r="A41" s="34" t="s">
        <v>49</v>
      </c>
      <c r="E41" s="35" t="s">
        <v>46</v>
      </c>
    </row>
    <row r="42" spans="1:5" ht="38.25">
      <c r="A42" s="36" t="s">
        <v>50</v>
      </c>
      <c r="E42" s="37" t="s">
        <v>342</v>
      </c>
    </row>
    <row r="43" spans="1:5" ht="38.25">
      <c r="A43" t="s">
        <v>51</v>
      </c>
      <c r="E43" s="35" t="s">
        <v>341</v>
      </c>
    </row>
    <row r="44" spans="1:16" ht="12.75">
      <c r="A44" s="25" t="s">
        <v>44</v>
      </c>
      <c s="29" t="s">
        <v>72</v>
      </c>
      <c s="29" t="s">
        <v>343</v>
      </c>
      <c s="25" t="s">
        <v>46</v>
      </c>
      <c s="30" t="s">
        <v>344</v>
      </c>
      <c s="31" t="s">
        <v>96</v>
      </c>
      <c s="32">
        <v>4.64</v>
      </c>
      <c s="33">
        <v>0</v>
      </c>
      <c s="33">
        <f>ROUND(ROUND(H44,2)*ROUND(G44,5),2)</f>
      </c>
      <c r="O44">
        <f>(I44*21)/100</f>
      </c>
      <c t="s">
        <v>23</v>
      </c>
    </row>
    <row r="45" spans="1:5" ht="12.75">
      <c r="A45" s="34" t="s">
        <v>49</v>
      </c>
      <c r="E45" s="35" t="s">
        <v>46</v>
      </c>
    </row>
    <row r="46" spans="1:5" ht="38.25">
      <c r="A46" s="36" t="s">
        <v>50</v>
      </c>
      <c r="E46" s="37" t="s">
        <v>345</v>
      </c>
    </row>
    <row r="47" spans="1:5" ht="38.25">
      <c r="A47" t="s">
        <v>51</v>
      </c>
      <c r="E47" s="35" t="s">
        <v>341</v>
      </c>
    </row>
    <row r="48" spans="1:16" ht="12.75">
      <c r="A48" s="25" t="s">
        <v>44</v>
      </c>
      <c s="29" t="s">
        <v>39</v>
      </c>
      <c s="29" t="s">
        <v>316</v>
      </c>
      <c s="25" t="s">
        <v>46</v>
      </c>
      <c s="30" t="s">
        <v>317</v>
      </c>
      <c s="31" t="s">
        <v>96</v>
      </c>
      <c s="32">
        <v>4.25</v>
      </c>
      <c s="33">
        <v>0</v>
      </c>
      <c s="33">
        <f>ROUND(ROUND(H48,2)*ROUND(G48,5),2)</f>
      </c>
      <c r="O48">
        <f>(I48*21)/100</f>
      </c>
      <c t="s">
        <v>23</v>
      </c>
    </row>
    <row r="49" spans="1:5" ht="12.75">
      <c r="A49" s="34" t="s">
        <v>49</v>
      </c>
      <c r="E49" s="35" t="s">
        <v>46</v>
      </c>
    </row>
    <row r="50" spans="1:5" ht="114.75">
      <c r="A50" s="36" t="s">
        <v>50</v>
      </c>
      <c r="E50" s="37" t="s">
        <v>346</v>
      </c>
    </row>
    <row r="51" spans="1:5" ht="102">
      <c r="A51" t="s">
        <v>51</v>
      </c>
      <c r="E51" s="35" t="s">
        <v>319</v>
      </c>
    </row>
    <row r="52" spans="1:16" ht="12.75">
      <c r="A52" s="25" t="s">
        <v>44</v>
      </c>
      <c s="29" t="s">
        <v>139</v>
      </c>
      <c s="29" t="s">
        <v>347</v>
      </c>
      <c s="25" t="s">
        <v>46</v>
      </c>
      <c s="30" t="s">
        <v>348</v>
      </c>
      <c s="31" t="s">
        <v>96</v>
      </c>
      <c s="32">
        <v>0.64</v>
      </c>
      <c s="33">
        <v>0</v>
      </c>
      <c s="33">
        <f>ROUND(ROUND(H52,2)*ROUND(G52,5),2)</f>
      </c>
      <c r="O52">
        <f>(I52*21)/100</f>
      </c>
      <c t="s">
        <v>23</v>
      </c>
    </row>
    <row r="53" spans="1:5" ht="12.75">
      <c r="A53" s="34" t="s">
        <v>49</v>
      </c>
      <c r="E53" s="35" t="s">
        <v>46</v>
      </c>
    </row>
    <row r="54" spans="1:5" ht="25.5">
      <c r="A54" s="36" t="s">
        <v>50</v>
      </c>
      <c r="E54" s="37" t="s">
        <v>349</v>
      </c>
    </row>
    <row r="55" spans="1:5" ht="357">
      <c r="A55" t="s">
        <v>51</v>
      </c>
      <c r="E55" s="35" t="s">
        <v>350</v>
      </c>
    </row>
    <row r="56" spans="1:18" ht="12.75" customHeight="1">
      <c r="A56" s="6" t="s">
        <v>42</v>
      </c>
      <c s="6"/>
      <c s="40" t="s">
        <v>21</v>
      </c>
      <c s="6"/>
      <c s="27" t="s">
        <v>121</v>
      </c>
      <c s="6"/>
      <c s="6"/>
      <c s="6"/>
      <c s="41">
        <f>0+Q56</f>
      </c>
      <c r="O56">
        <f>0+R56</f>
      </c>
      <c r="Q56">
        <f>0+I57</f>
      </c>
      <c>
        <f>0+O57</f>
      </c>
    </row>
    <row r="57" spans="1:16" ht="12.75">
      <c r="A57" s="25" t="s">
        <v>44</v>
      </c>
      <c s="29" t="s">
        <v>173</v>
      </c>
      <c s="29" t="s">
        <v>202</v>
      </c>
      <c s="25" t="s">
        <v>46</v>
      </c>
      <c s="30" t="s">
        <v>203</v>
      </c>
      <c s="31" t="s">
        <v>96</v>
      </c>
      <c s="32">
        <v>2.72</v>
      </c>
      <c s="33">
        <v>0</v>
      </c>
      <c s="33">
        <f>ROUND(ROUND(H57,2)*ROUND(G57,5),2)</f>
      </c>
      <c r="O57">
        <f>(I57*21)/100</f>
      </c>
      <c t="s">
        <v>23</v>
      </c>
    </row>
    <row r="58" spans="1:5" ht="12.75">
      <c r="A58" s="34" t="s">
        <v>49</v>
      </c>
      <c r="E58" s="35" t="s">
        <v>46</v>
      </c>
    </row>
    <row r="59" spans="1:5" ht="25.5">
      <c r="A59" s="36" t="s">
        <v>50</v>
      </c>
      <c r="E59" s="37" t="s">
        <v>351</v>
      </c>
    </row>
    <row r="60" spans="1:5" ht="127.5">
      <c r="A60" t="s">
        <v>51</v>
      </c>
      <c r="E60" s="35" t="s">
        <v>205</v>
      </c>
    </row>
    <row r="61" spans="1:18" ht="12.75" customHeight="1">
      <c r="A61" s="6" t="s">
        <v>42</v>
      </c>
      <c s="6"/>
      <c s="40" t="s">
        <v>166</v>
      </c>
      <c s="6"/>
      <c s="27" t="s">
        <v>167</v>
      </c>
      <c s="6"/>
      <c s="6"/>
      <c s="6"/>
      <c s="41">
        <f>0+Q61</f>
      </c>
      <c r="O61">
        <f>0+R61</f>
      </c>
      <c r="Q61">
        <f>0+I62</f>
      </c>
      <c>
        <f>0+O62</f>
      </c>
    </row>
    <row r="62" spans="1:16" ht="12.75">
      <c r="A62" s="25" t="s">
        <v>44</v>
      </c>
      <c s="29" t="s">
        <v>64</v>
      </c>
      <c s="29" t="s">
        <v>352</v>
      </c>
      <c s="25" t="s">
        <v>46</v>
      </c>
      <c s="30" t="s">
        <v>353</v>
      </c>
      <c s="31" t="s">
        <v>113</v>
      </c>
      <c s="32">
        <v>15</v>
      </c>
      <c s="33">
        <v>0</v>
      </c>
      <c s="33">
        <f>ROUND(ROUND(H62,2)*ROUND(G62,5),2)</f>
      </c>
      <c r="O62">
        <f>(I62*21)/100</f>
      </c>
      <c t="s">
        <v>23</v>
      </c>
    </row>
    <row r="63" spans="1:5" ht="12.75">
      <c r="A63" s="34" t="s">
        <v>49</v>
      </c>
      <c r="E63" s="35" t="s">
        <v>46</v>
      </c>
    </row>
    <row r="64" spans="1:5" ht="25.5">
      <c r="A64" s="36" t="s">
        <v>50</v>
      </c>
      <c r="E64" s="37" t="s">
        <v>354</v>
      </c>
    </row>
    <row r="65" spans="1:5" ht="63.75">
      <c r="A65" t="s">
        <v>51</v>
      </c>
      <c r="E65" s="35" t="s">
        <v>355</v>
      </c>
    </row>
    <row r="66" spans="1:18" ht="12.75" customHeight="1">
      <c r="A66" s="6" t="s">
        <v>42</v>
      </c>
      <c s="6"/>
      <c s="40" t="s">
        <v>177</v>
      </c>
      <c s="6"/>
      <c s="27" t="s">
        <v>178</v>
      </c>
      <c s="6"/>
      <c s="6"/>
      <c s="6"/>
      <c s="41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44</v>
      </c>
      <c s="29" t="s">
        <v>41</v>
      </c>
      <c s="29" t="s">
        <v>356</v>
      </c>
      <c s="25" t="s">
        <v>46</v>
      </c>
      <c s="30" t="s">
        <v>357</v>
      </c>
      <c s="31" t="s">
        <v>96</v>
      </c>
      <c s="32">
        <v>2.1</v>
      </c>
      <c s="33">
        <v>0</v>
      </c>
      <c s="33">
        <f>ROUND(ROUND(H67,2)*ROUND(G67,5),2)</f>
      </c>
      <c r="O67">
        <f>(I67*21)/100</f>
      </c>
      <c t="s">
        <v>23</v>
      </c>
    </row>
    <row r="68" spans="1:5" ht="12.75">
      <c r="A68" s="34" t="s">
        <v>49</v>
      </c>
      <c r="E68" s="35" t="s">
        <v>46</v>
      </c>
    </row>
    <row r="69" spans="1:5" ht="25.5">
      <c r="A69" s="36" t="s">
        <v>50</v>
      </c>
      <c r="E69" s="37" t="s">
        <v>358</v>
      </c>
    </row>
    <row r="70" spans="1:5" ht="102">
      <c r="A70" t="s">
        <v>51</v>
      </c>
      <c r="E70" s="35" t="s">
        <v>305</v>
      </c>
    </row>
    <row r="71" spans="1:16" ht="12.75">
      <c r="A71" s="25" t="s">
        <v>44</v>
      </c>
      <c s="29" t="s">
        <v>22</v>
      </c>
      <c s="29" t="s">
        <v>359</v>
      </c>
      <c s="25" t="s">
        <v>46</v>
      </c>
      <c s="30" t="s">
        <v>360</v>
      </c>
      <c s="31" t="s">
        <v>113</v>
      </c>
      <c s="32">
        <v>13</v>
      </c>
      <c s="33">
        <v>0</v>
      </c>
      <c s="33">
        <f>ROUND(ROUND(H71,2)*ROUND(G71,5),2)</f>
      </c>
      <c r="O71">
        <f>(I71*21)/100</f>
      </c>
      <c t="s">
        <v>23</v>
      </c>
    </row>
    <row r="72" spans="1:5" ht="12.75">
      <c r="A72" s="34" t="s">
        <v>49</v>
      </c>
      <c r="E72" s="35" t="s">
        <v>46</v>
      </c>
    </row>
    <row r="73" spans="1:5" ht="12.75">
      <c r="A73" s="36" t="s">
        <v>50</v>
      </c>
      <c r="E73" s="37" t="s">
        <v>361</v>
      </c>
    </row>
    <row r="74" spans="1:5" ht="114.75">
      <c r="A74" t="s">
        <v>51</v>
      </c>
      <c r="E74" s="35" t="s">
        <v>362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0+O9+O14+O35+O60+O65+O70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363</v>
      </c>
      <c s="38">
        <f>0+I9+I14+I35+I60+I65+I70</f>
      </c>
      <c r="O3" t="s">
        <v>18</v>
      </c>
      <c t="s">
        <v>23</v>
      </c>
    </row>
    <row r="4" spans="1:16" ht="15" customHeight="1">
      <c r="A4" t="s">
        <v>16</v>
      </c>
      <c s="12" t="s">
        <v>306</v>
      </c>
      <c s="13" t="s">
        <v>307</v>
      </c>
      <c s="1"/>
      <c s="14" t="s">
        <v>308</v>
      </c>
      <c s="1"/>
      <c s="1"/>
      <c s="11"/>
      <c s="11"/>
      <c r="O4" t="s">
        <v>19</v>
      </c>
      <c t="s">
        <v>23</v>
      </c>
    </row>
    <row r="5" spans="1:16" ht="12.75" customHeight="1">
      <c r="A5" t="s">
        <v>309</v>
      </c>
      <c s="16" t="s">
        <v>17</v>
      </c>
      <c s="17" t="s">
        <v>363</v>
      </c>
      <c s="6"/>
      <c s="18" t="s">
        <v>364</v>
      </c>
      <c s="6"/>
      <c s="6"/>
      <c s="6"/>
      <c s="6"/>
      <c r="O5" t="s">
        <v>20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27</v>
      </c>
      <c s="19"/>
      <c s="27" t="s">
        <v>43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44</v>
      </c>
      <c s="29" t="s">
        <v>29</v>
      </c>
      <c s="29" t="s">
        <v>80</v>
      </c>
      <c s="25" t="s">
        <v>46</v>
      </c>
      <c s="30" t="s">
        <v>81</v>
      </c>
      <c s="31" t="s">
        <v>82</v>
      </c>
      <c s="32">
        <v>7.8</v>
      </c>
      <c s="33">
        <v>0</v>
      </c>
      <c s="33">
        <f>ROUND(ROUND(H10,2)*ROUND(G10,5),2)</f>
      </c>
      <c r="O10">
        <f>(I10*21)/100</f>
      </c>
      <c t="s">
        <v>23</v>
      </c>
    </row>
    <row r="11" spans="1:5" ht="12.75">
      <c r="A11" s="34" t="s">
        <v>49</v>
      </c>
      <c r="E11" s="35" t="s">
        <v>46</v>
      </c>
    </row>
    <row r="12" spans="1:5" ht="89.25">
      <c r="A12" s="36" t="s">
        <v>50</v>
      </c>
      <c r="E12" s="37" t="s">
        <v>365</v>
      </c>
    </row>
    <row r="13" spans="1:5" ht="25.5">
      <c r="A13" t="s">
        <v>51</v>
      </c>
      <c r="E13" s="35" t="s">
        <v>85</v>
      </c>
    </row>
    <row r="14" spans="1:18" ht="12.75" customHeight="1">
      <c r="A14" s="6" t="s">
        <v>42</v>
      </c>
      <c s="6"/>
      <c s="40" t="s">
        <v>29</v>
      </c>
      <c s="6"/>
      <c s="27" t="s">
        <v>92</v>
      </c>
      <c s="6"/>
      <c s="6"/>
      <c s="6"/>
      <c s="41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25" t="s">
        <v>44</v>
      </c>
      <c s="29" t="s">
        <v>23</v>
      </c>
      <c s="29" t="s">
        <v>243</v>
      </c>
      <c s="25" t="s">
        <v>46</v>
      </c>
      <c s="30" t="s">
        <v>244</v>
      </c>
      <c s="31" t="s">
        <v>96</v>
      </c>
      <c s="32">
        <v>4</v>
      </c>
      <c s="33">
        <v>0</v>
      </c>
      <c s="33">
        <f>ROUND(ROUND(H15,2)*ROUND(G15,5),2)</f>
      </c>
      <c r="O15">
        <f>(I15*21)/100</f>
      </c>
      <c t="s">
        <v>23</v>
      </c>
    </row>
    <row r="16" spans="1:5" ht="12.75">
      <c r="A16" s="34" t="s">
        <v>49</v>
      </c>
      <c r="E16" s="35" t="s">
        <v>46</v>
      </c>
    </row>
    <row r="17" spans="1:5" ht="51">
      <c r="A17" s="36" t="s">
        <v>50</v>
      </c>
      <c r="E17" s="37" t="s">
        <v>327</v>
      </c>
    </row>
    <row r="18" spans="1:5" ht="63.75">
      <c r="A18" t="s">
        <v>51</v>
      </c>
      <c r="E18" s="35" t="s">
        <v>98</v>
      </c>
    </row>
    <row r="19" spans="1:16" ht="12.75">
      <c r="A19" s="25" t="s">
        <v>44</v>
      </c>
      <c s="29" t="s">
        <v>22</v>
      </c>
      <c s="29" t="s">
        <v>192</v>
      </c>
      <c s="25" t="s">
        <v>46</v>
      </c>
      <c s="30" t="s">
        <v>193</v>
      </c>
      <c s="31" t="s">
        <v>96</v>
      </c>
      <c s="32">
        <v>44.4</v>
      </c>
      <c s="33">
        <v>0</v>
      </c>
      <c s="33">
        <f>ROUND(ROUND(H19,2)*ROUND(G19,5),2)</f>
      </c>
      <c r="O19">
        <f>(I19*21)/100</f>
      </c>
      <c t="s">
        <v>23</v>
      </c>
    </row>
    <row r="20" spans="1:5" ht="12.75">
      <c r="A20" s="34" t="s">
        <v>49</v>
      </c>
      <c r="E20" s="35" t="s">
        <v>46</v>
      </c>
    </row>
    <row r="21" spans="1:5" ht="38.25">
      <c r="A21" s="36" t="s">
        <v>50</v>
      </c>
      <c r="E21" s="37" t="s">
        <v>366</v>
      </c>
    </row>
    <row r="22" spans="1:5" ht="369.75">
      <c r="A22" t="s">
        <v>51</v>
      </c>
      <c r="E22" s="35" t="s">
        <v>106</v>
      </c>
    </row>
    <row r="23" spans="1:16" ht="12.75">
      <c r="A23" s="25" t="s">
        <v>44</v>
      </c>
      <c s="29" t="s">
        <v>33</v>
      </c>
      <c s="29" t="s">
        <v>329</v>
      </c>
      <c s="25" t="s">
        <v>46</v>
      </c>
      <c s="30" t="s">
        <v>330</v>
      </c>
      <c s="31" t="s">
        <v>96</v>
      </c>
      <c s="32">
        <v>24.88</v>
      </c>
      <c s="33">
        <v>0</v>
      </c>
      <c s="33">
        <f>ROUND(ROUND(H23,2)*ROUND(G23,5),2)</f>
      </c>
      <c r="O23">
        <f>(I23*21)/100</f>
      </c>
      <c t="s">
        <v>23</v>
      </c>
    </row>
    <row r="24" spans="1:5" ht="12.75">
      <c r="A24" s="34" t="s">
        <v>49</v>
      </c>
      <c r="E24" s="35" t="s">
        <v>46</v>
      </c>
    </row>
    <row r="25" spans="1:5" ht="140.25">
      <c r="A25" s="36" t="s">
        <v>50</v>
      </c>
      <c r="E25" s="37" t="s">
        <v>367</v>
      </c>
    </row>
    <row r="26" spans="1:5" ht="318.75">
      <c r="A26" t="s">
        <v>51</v>
      </c>
      <c r="E26" s="35" t="s">
        <v>332</v>
      </c>
    </row>
    <row r="27" spans="1:16" ht="12.75">
      <c r="A27" s="25" t="s">
        <v>44</v>
      </c>
      <c s="29" t="s">
        <v>152</v>
      </c>
      <c s="29" t="s">
        <v>198</v>
      </c>
      <c s="25" t="s">
        <v>46</v>
      </c>
      <c s="30" t="s">
        <v>199</v>
      </c>
      <c s="31" t="s">
        <v>96</v>
      </c>
      <c s="32">
        <v>69.2</v>
      </c>
      <c s="33">
        <v>0</v>
      </c>
      <c s="33">
        <f>ROUND(ROUND(H27,2)*ROUND(G27,5),2)</f>
      </c>
      <c r="O27">
        <f>(I27*21)/100</f>
      </c>
      <c t="s">
        <v>23</v>
      </c>
    </row>
    <row r="28" spans="1:5" ht="12.75">
      <c r="A28" s="34" t="s">
        <v>49</v>
      </c>
      <c r="E28" s="35" t="s">
        <v>46</v>
      </c>
    </row>
    <row r="29" spans="1:5" ht="25.5">
      <c r="A29" s="36" t="s">
        <v>50</v>
      </c>
      <c r="E29" s="37" t="s">
        <v>368</v>
      </c>
    </row>
    <row r="30" spans="1:5" ht="267.75">
      <c r="A30" t="s">
        <v>51</v>
      </c>
      <c r="E30" s="35" t="s">
        <v>201</v>
      </c>
    </row>
    <row r="31" spans="1:16" ht="12.75">
      <c r="A31" s="25" t="s">
        <v>44</v>
      </c>
      <c s="29" t="s">
        <v>173</v>
      </c>
      <c s="29" t="s">
        <v>334</v>
      </c>
      <c s="25" t="s">
        <v>46</v>
      </c>
      <c s="30" t="s">
        <v>335</v>
      </c>
      <c s="31" t="s">
        <v>96</v>
      </c>
      <c s="32">
        <v>3</v>
      </c>
      <c s="33">
        <v>0</v>
      </c>
      <c s="33">
        <f>ROUND(ROUND(H31,2)*ROUND(G31,5),2)</f>
      </c>
      <c r="O31">
        <f>(I31*21)/100</f>
      </c>
      <c t="s">
        <v>23</v>
      </c>
    </row>
    <row r="32" spans="1:5" ht="12.75">
      <c r="A32" s="34" t="s">
        <v>49</v>
      </c>
      <c r="E32" s="35" t="s">
        <v>46</v>
      </c>
    </row>
    <row r="33" spans="1:5" ht="12.75">
      <c r="A33" s="36" t="s">
        <v>50</v>
      </c>
      <c r="E33" s="37" t="s">
        <v>369</v>
      </c>
    </row>
    <row r="34" spans="1:5" ht="242.25">
      <c r="A34" t="s">
        <v>51</v>
      </c>
      <c r="E34" s="35" t="s">
        <v>337</v>
      </c>
    </row>
    <row r="35" spans="1:18" ht="12.75" customHeight="1">
      <c r="A35" s="6" t="s">
        <v>42</v>
      </c>
      <c s="6"/>
      <c s="40" t="s">
        <v>33</v>
      </c>
      <c s="6"/>
      <c s="27" t="s">
        <v>252</v>
      </c>
      <c s="6"/>
      <c s="6"/>
      <c s="6"/>
      <c s="41">
        <f>0+Q35</f>
      </c>
      <c r="O35">
        <f>0+R35</f>
      </c>
      <c r="Q35">
        <f>0+I36+I40+I44+I48+I52+I56</f>
      </c>
      <c>
        <f>0+O36+O40+O44+O48+O52+O56</f>
      </c>
    </row>
    <row r="36" spans="1:16" ht="12.75">
      <c r="A36" s="25" t="s">
        <v>44</v>
      </c>
      <c s="29" t="s">
        <v>41</v>
      </c>
      <c s="29" t="s">
        <v>338</v>
      </c>
      <c s="25" t="s">
        <v>46</v>
      </c>
      <c s="30" t="s">
        <v>339</v>
      </c>
      <c s="31" t="s">
        <v>96</v>
      </c>
      <c s="32">
        <v>49.8912</v>
      </c>
      <c s="33">
        <v>0</v>
      </c>
      <c s="33">
        <f>ROUND(ROUND(H36,2)*ROUND(G36,5),2)</f>
      </c>
      <c r="O36">
        <f>(I36*21)/100</f>
      </c>
      <c t="s">
        <v>23</v>
      </c>
    </row>
    <row r="37" spans="1:5" ht="12.75">
      <c r="A37" s="34" t="s">
        <v>49</v>
      </c>
      <c r="E37" s="35" t="s">
        <v>46</v>
      </c>
    </row>
    <row r="38" spans="1:5" ht="25.5">
      <c r="A38" s="36" t="s">
        <v>50</v>
      </c>
      <c r="E38" s="37" t="s">
        <v>370</v>
      </c>
    </row>
    <row r="39" spans="1:5" ht="38.25">
      <c r="A39" t="s">
        <v>51</v>
      </c>
      <c r="E39" s="35" t="s">
        <v>341</v>
      </c>
    </row>
    <row r="40" spans="1:16" ht="12.75">
      <c r="A40" s="25" t="s">
        <v>44</v>
      </c>
      <c s="29" t="s">
        <v>168</v>
      </c>
      <c s="29" t="s">
        <v>338</v>
      </c>
      <c s="25" t="s">
        <v>29</v>
      </c>
      <c s="30" t="s">
        <v>339</v>
      </c>
      <c s="31" t="s">
        <v>96</v>
      </c>
      <c s="32">
        <v>2</v>
      </c>
      <c s="33">
        <v>0</v>
      </c>
      <c s="33">
        <f>ROUND(ROUND(H40,2)*ROUND(G40,5),2)</f>
      </c>
      <c r="O40">
        <f>(I40*21)/100</f>
      </c>
      <c t="s">
        <v>23</v>
      </c>
    </row>
    <row r="41" spans="1:5" ht="12.75">
      <c r="A41" s="34" t="s">
        <v>49</v>
      </c>
      <c r="E41" s="35" t="s">
        <v>46</v>
      </c>
    </row>
    <row r="42" spans="1:5" ht="25.5">
      <c r="A42" s="36" t="s">
        <v>50</v>
      </c>
      <c r="E42" s="37" t="s">
        <v>371</v>
      </c>
    </row>
    <row r="43" spans="1:5" ht="38.25">
      <c r="A43" t="s">
        <v>51</v>
      </c>
      <c r="E43" s="35" t="s">
        <v>341</v>
      </c>
    </row>
    <row r="44" spans="1:16" ht="12.75">
      <c r="A44" s="25" t="s">
        <v>44</v>
      </c>
      <c s="29" t="s">
        <v>157</v>
      </c>
      <c s="29" t="s">
        <v>338</v>
      </c>
      <c s="25" t="s">
        <v>23</v>
      </c>
      <c s="30" t="s">
        <v>339</v>
      </c>
      <c s="31" t="s">
        <v>96</v>
      </c>
      <c s="32">
        <v>8.96</v>
      </c>
      <c s="33">
        <v>0</v>
      </c>
      <c s="33">
        <f>ROUND(ROUND(H44,2)*ROUND(G44,5),2)</f>
      </c>
      <c r="O44">
        <f>(I44*21)/100</f>
      </c>
      <c t="s">
        <v>23</v>
      </c>
    </row>
    <row r="45" spans="1:5" ht="12.75">
      <c r="A45" s="34" t="s">
        <v>49</v>
      </c>
      <c r="E45" s="35" t="s">
        <v>46</v>
      </c>
    </row>
    <row r="46" spans="1:5" ht="38.25">
      <c r="A46" s="36" t="s">
        <v>50</v>
      </c>
      <c r="E46" s="37" t="s">
        <v>372</v>
      </c>
    </row>
    <row r="47" spans="1:5" ht="38.25">
      <c r="A47" t="s">
        <v>51</v>
      </c>
      <c r="E47" s="35" t="s">
        <v>341</v>
      </c>
    </row>
    <row r="48" spans="1:16" ht="12.75">
      <c r="A48" s="25" t="s">
        <v>44</v>
      </c>
      <c s="29" t="s">
        <v>72</v>
      </c>
      <c s="29" t="s">
        <v>343</v>
      </c>
      <c s="25" t="s">
        <v>46</v>
      </c>
      <c s="30" t="s">
        <v>344</v>
      </c>
      <c s="31" t="s">
        <v>96</v>
      </c>
      <c s="32">
        <v>4.32</v>
      </c>
      <c s="33">
        <v>0</v>
      </c>
      <c s="33">
        <f>ROUND(ROUND(H48,2)*ROUND(G48,5),2)</f>
      </c>
      <c r="O48">
        <f>(I48*21)/100</f>
      </c>
      <c t="s">
        <v>23</v>
      </c>
    </row>
    <row r="49" spans="1:5" ht="12.75">
      <c r="A49" s="34" t="s">
        <v>49</v>
      </c>
      <c r="E49" s="35" t="s">
        <v>46</v>
      </c>
    </row>
    <row r="50" spans="1:5" ht="38.25">
      <c r="A50" s="36" t="s">
        <v>50</v>
      </c>
      <c r="E50" s="37" t="s">
        <v>373</v>
      </c>
    </row>
    <row r="51" spans="1:5" ht="38.25">
      <c r="A51" t="s">
        <v>51</v>
      </c>
      <c r="E51" s="35" t="s">
        <v>341</v>
      </c>
    </row>
    <row r="52" spans="1:16" ht="12.75">
      <c r="A52" s="25" t="s">
        <v>44</v>
      </c>
      <c s="29" t="s">
        <v>146</v>
      </c>
      <c s="29" t="s">
        <v>316</v>
      </c>
      <c s="25" t="s">
        <v>46</v>
      </c>
      <c s="30" t="s">
        <v>317</v>
      </c>
      <c s="31" t="s">
        <v>96</v>
      </c>
      <c s="32">
        <v>5.025</v>
      </c>
      <c s="33">
        <v>0</v>
      </c>
      <c s="33">
        <f>ROUND(ROUND(H52,2)*ROUND(G52,5),2)</f>
      </c>
      <c r="O52">
        <f>(I52*21)/100</f>
      </c>
      <c t="s">
        <v>23</v>
      </c>
    </row>
    <row r="53" spans="1:5" ht="12.75">
      <c r="A53" s="34" t="s">
        <v>49</v>
      </c>
      <c r="E53" s="35" t="s">
        <v>46</v>
      </c>
    </row>
    <row r="54" spans="1:5" ht="114.75">
      <c r="A54" s="36" t="s">
        <v>50</v>
      </c>
      <c r="E54" s="37" t="s">
        <v>374</v>
      </c>
    </row>
    <row r="55" spans="1:5" ht="102">
      <c r="A55" t="s">
        <v>51</v>
      </c>
      <c r="E55" s="35" t="s">
        <v>319</v>
      </c>
    </row>
    <row r="56" spans="1:16" ht="12.75">
      <c r="A56" s="25" t="s">
        <v>44</v>
      </c>
      <c s="29" t="s">
        <v>64</v>
      </c>
      <c s="29" t="s">
        <v>347</v>
      </c>
      <c s="25" t="s">
        <v>46</v>
      </c>
      <c s="30" t="s">
        <v>348</v>
      </c>
      <c s="31" t="s">
        <v>96</v>
      </c>
      <c s="32">
        <v>0.64</v>
      </c>
      <c s="33">
        <v>0</v>
      </c>
      <c s="33">
        <f>ROUND(ROUND(H56,2)*ROUND(G56,5),2)</f>
      </c>
      <c r="O56">
        <f>(I56*21)/100</f>
      </c>
      <c t="s">
        <v>23</v>
      </c>
    </row>
    <row r="57" spans="1:5" ht="12.75">
      <c r="A57" s="34" t="s">
        <v>49</v>
      </c>
      <c r="E57" s="35" t="s">
        <v>46</v>
      </c>
    </row>
    <row r="58" spans="1:5" ht="25.5">
      <c r="A58" s="36" t="s">
        <v>50</v>
      </c>
      <c r="E58" s="37" t="s">
        <v>375</v>
      </c>
    </row>
    <row r="59" spans="1:5" ht="357">
      <c r="A59" t="s">
        <v>51</v>
      </c>
      <c r="E59" s="35" t="s">
        <v>350</v>
      </c>
    </row>
    <row r="60" spans="1:18" ht="12.75" customHeight="1">
      <c r="A60" s="6" t="s">
        <v>42</v>
      </c>
      <c s="6"/>
      <c s="40" t="s">
        <v>21</v>
      </c>
      <c s="6"/>
      <c s="27" t="s">
        <v>121</v>
      </c>
      <c s="6"/>
      <c s="6"/>
      <c s="6"/>
      <c s="41">
        <f>0+Q60</f>
      </c>
      <c r="O60">
        <f>0+R60</f>
      </c>
      <c r="Q60">
        <f>0+I61</f>
      </c>
      <c>
        <f>0+O61</f>
      </c>
    </row>
    <row r="61" spans="1:16" ht="12.75">
      <c r="A61" s="25" t="s">
        <v>44</v>
      </c>
      <c s="29" t="s">
        <v>139</v>
      </c>
      <c s="29" t="s">
        <v>202</v>
      </c>
      <c s="25" t="s">
        <v>46</v>
      </c>
      <c s="30" t="s">
        <v>203</v>
      </c>
      <c s="31" t="s">
        <v>96</v>
      </c>
      <c s="32">
        <v>2.72</v>
      </c>
      <c s="33">
        <v>0</v>
      </c>
      <c s="33">
        <f>ROUND(ROUND(H61,2)*ROUND(G61,5),2)</f>
      </c>
      <c r="O61">
        <f>(I61*21)/100</f>
      </c>
      <c t="s">
        <v>23</v>
      </c>
    </row>
    <row r="62" spans="1:5" ht="12.75">
      <c r="A62" s="34" t="s">
        <v>49</v>
      </c>
      <c r="E62" s="35" t="s">
        <v>46</v>
      </c>
    </row>
    <row r="63" spans="1:5" ht="25.5">
      <c r="A63" s="36" t="s">
        <v>50</v>
      </c>
      <c r="E63" s="37" t="s">
        <v>351</v>
      </c>
    </row>
    <row r="64" spans="1:5" ht="127.5">
      <c r="A64" t="s">
        <v>51</v>
      </c>
      <c r="E64" s="35" t="s">
        <v>205</v>
      </c>
    </row>
    <row r="65" spans="1:18" ht="12.75" customHeight="1">
      <c r="A65" s="6" t="s">
        <v>42</v>
      </c>
      <c s="6"/>
      <c s="40" t="s">
        <v>166</v>
      </c>
      <c s="6"/>
      <c s="27" t="s">
        <v>167</v>
      </c>
      <c s="6"/>
      <c s="6"/>
      <c s="6"/>
      <c s="41">
        <f>0+Q65</f>
      </c>
      <c r="O65">
        <f>0+R65</f>
      </c>
      <c r="Q65">
        <f>0+I66</f>
      </c>
      <c>
        <f>0+O66</f>
      </c>
    </row>
    <row r="66" spans="1:16" ht="12.75">
      <c r="A66" s="25" t="s">
        <v>44</v>
      </c>
      <c s="29" t="s">
        <v>39</v>
      </c>
      <c s="29" t="s">
        <v>352</v>
      </c>
      <c s="25" t="s">
        <v>46</v>
      </c>
      <c s="30" t="s">
        <v>353</v>
      </c>
      <c s="31" t="s">
        <v>113</v>
      </c>
      <c s="32">
        <v>14</v>
      </c>
      <c s="33">
        <v>0</v>
      </c>
      <c s="33">
        <f>ROUND(ROUND(H66,2)*ROUND(G66,5),2)</f>
      </c>
      <c r="O66">
        <f>(I66*21)/100</f>
      </c>
      <c t="s">
        <v>23</v>
      </c>
    </row>
    <row r="67" spans="1:5" ht="12.75">
      <c r="A67" s="34" t="s">
        <v>49</v>
      </c>
      <c r="E67" s="35" t="s">
        <v>46</v>
      </c>
    </row>
    <row r="68" spans="1:5" ht="25.5">
      <c r="A68" s="36" t="s">
        <v>50</v>
      </c>
      <c r="E68" s="37" t="s">
        <v>354</v>
      </c>
    </row>
    <row r="69" spans="1:5" ht="63.75">
      <c r="A69" t="s">
        <v>51</v>
      </c>
      <c r="E69" s="35" t="s">
        <v>355</v>
      </c>
    </row>
    <row r="70" spans="1:18" ht="12.75" customHeight="1">
      <c r="A70" s="6" t="s">
        <v>42</v>
      </c>
      <c s="6"/>
      <c s="40" t="s">
        <v>177</v>
      </c>
      <c s="6"/>
      <c s="27" t="s">
        <v>178</v>
      </c>
      <c s="6"/>
      <c s="6"/>
      <c s="6"/>
      <c s="41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44</v>
      </c>
      <c s="29" t="s">
        <v>36</v>
      </c>
      <c s="29" t="s">
        <v>356</v>
      </c>
      <c s="25" t="s">
        <v>46</v>
      </c>
      <c s="30" t="s">
        <v>357</v>
      </c>
      <c s="31" t="s">
        <v>96</v>
      </c>
      <c s="32">
        <v>0.75</v>
      </c>
      <c s="33">
        <v>0</v>
      </c>
      <c s="33">
        <f>ROUND(ROUND(H71,2)*ROUND(G71,5),2)</f>
      </c>
      <c r="O71">
        <f>(I71*21)/100</f>
      </c>
      <c t="s">
        <v>23</v>
      </c>
    </row>
    <row r="72" spans="1:5" ht="12.75">
      <c r="A72" s="34" t="s">
        <v>49</v>
      </c>
      <c r="E72" s="35" t="s">
        <v>46</v>
      </c>
    </row>
    <row r="73" spans="1:5" ht="25.5">
      <c r="A73" s="36" t="s">
        <v>50</v>
      </c>
      <c r="E73" s="37" t="s">
        <v>376</v>
      </c>
    </row>
    <row r="74" spans="1:5" ht="102">
      <c r="A74" t="s">
        <v>51</v>
      </c>
      <c r="E74" s="35" t="s">
        <v>305</v>
      </c>
    </row>
    <row r="75" spans="1:16" ht="12.75">
      <c r="A75" s="25" t="s">
        <v>44</v>
      </c>
      <c s="29" t="s">
        <v>21</v>
      </c>
      <c s="29" t="s">
        <v>359</v>
      </c>
      <c s="25" t="s">
        <v>46</v>
      </c>
      <c s="30" t="s">
        <v>360</v>
      </c>
      <c s="31" t="s">
        <v>113</v>
      </c>
      <c s="32">
        <v>12</v>
      </c>
      <c s="33">
        <v>0</v>
      </c>
      <c s="33">
        <f>ROUND(ROUND(H75,2)*ROUND(G75,5),2)</f>
      </c>
      <c r="O75">
        <f>(I75*21)/100</f>
      </c>
      <c t="s">
        <v>23</v>
      </c>
    </row>
    <row r="76" spans="1:5" ht="12.75">
      <c r="A76" s="34" t="s">
        <v>49</v>
      </c>
      <c r="E76" s="35" t="s">
        <v>46</v>
      </c>
    </row>
    <row r="77" spans="1:5" ht="12.75">
      <c r="A77" s="36" t="s">
        <v>50</v>
      </c>
      <c r="E77" s="37" t="s">
        <v>46</v>
      </c>
    </row>
    <row r="78" spans="1:5" ht="114.75">
      <c r="A78" t="s">
        <v>51</v>
      </c>
      <c r="E78" s="35" t="s">
        <v>362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0+O9+O14+O35+O56+O61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377</v>
      </c>
      <c s="38">
        <f>0+I9+I14+I35+I56+I61</f>
      </c>
      <c r="O3" t="s">
        <v>18</v>
      </c>
      <c t="s">
        <v>23</v>
      </c>
    </row>
    <row r="4" spans="1:16" ht="15" customHeight="1">
      <c r="A4" t="s">
        <v>16</v>
      </c>
      <c s="12" t="s">
        <v>306</v>
      </c>
      <c s="13" t="s">
        <v>307</v>
      </c>
      <c s="1"/>
      <c s="14" t="s">
        <v>308</v>
      </c>
      <c s="1"/>
      <c s="1"/>
      <c s="11"/>
      <c s="11"/>
      <c r="O4" t="s">
        <v>19</v>
      </c>
      <c t="s">
        <v>23</v>
      </c>
    </row>
    <row r="5" spans="1:16" ht="12.75" customHeight="1">
      <c r="A5" t="s">
        <v>309</v>
      </c>
      <c s="16" t="s">
        <v>17</v>
      </c>
      <c s="17" t="s">
        <v>377</v>
      </c>
      <c s="6"/>
      <c s="18" t="s">
        <v>378</v>
      </c>
      <c s="6"/>
      <c s="6"/>
      <c s="6"/>
      <c s="6"/>
      <c r="O5" t="s">
        <v>20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27</v>
      </c>
      <c s="19"/>
      <c s="27" t="s">
        <v>43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44</v>
      </c>
      <c s="29" t="s">
        <v>29</v>
      </c>
      <c s="29" t="s">
        <v>80</v>
      </c>
      <c s="25" t="s">
        <v>46</v>
      </c>
      <c s="30" t="s">
        <v>81</v>
      </c>
      <c s="31" t="s">
        <v>82</v>
      </c>
      <c s="32">
        <v>6.09</v>
      </c>
      <c s="33">
        <v>0</v>
      </c>
      <c s="33">
        <f>ROUND(ROUND(H10,2)*ROUND(G10,5),2)</f>
      </c>
      <c r="O10">
        <f>(I10*21)/100</f>
      </c>
      <c t="s">
        <v>23</v>
      </c>
    </row>
    <row r="11" spans="1:5" ht="12.75">
      <c r="A11" s="34" t="s">
        <v>49</v>
      </c>
      <c r="E11" s="35" t="s">
        <v>46</v>
      </c>
    </row>
    <row r="12" spans="1:5" ht="89.25">
      <c r="A12" s="36" t="s">
        <v>50</v>
      </c>
      <c r="E12" s="37" t="s">
        <v>379</v>
      </c>
    </row>
    <row r="13" spans="1:5" ht="25.5">
      <c r="A13" t="s">
        <v>51</v>
      </c>
      <c r="E13" s="35" t="s">
        <v>85</v>
      </c>
    </row>
    <row r="14" spans="1:18" ht="12.75" customHeight="1">
      <c r="A14" s="6" t="s">
        <v>42</v>
      </c>
      <c s="6"/>
      <c s="40" t="s">
        <v>29</v>
      </c>
      <c s="6"/>
      <c s="27" t="s">
        <v>92</v>
      </c>
      <c s="6"/>
      <c s="6"/>
      <c s="6"/>
      <c s="41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25" t="s">
        <v>44</v>
      </c>
      <c s="29" t="s">
        <v>23</v>
      </c>
      <c s="29" t="s">
        <v>243</v>
      </c>
      <c s="25" t="s">
        <v>46</v>
      </c>
      <c s="30" t="s">
        <v>244</v>
      </c>
      <c s="31" t="s">
        <v>96</v>
      </c>
      <c s="32">
        <v>2.8</v>
      </c>
      <c s="33">
        <v>0</v>
      </c>
      <c s="33">
        <f>ROUND(ROUND(H15,2)*ROUND(G15,5),2)</f>
      </c>
      <c r="O15">
        <f>(I15*21)/100</f>
      </c>
      <c t="s">
        <v>23</v>
      </c>
    </row>
    <row r="16" spans="1:5" ht="12.75">
      <c r="A16" s="34" t="s">
        <v>49</v>
      </c>
      <c r="E16" s="35" t="s">
        <v>46</v>
      </c>
    </row>
    <row r="17" spans="1:5" ht="51">
      <c r="A17" s="36" t="s">
        <v>50</v>
      </c>
      <c r="E17" s="37" t="s">
        <v>380</v>
      </c>
    </row>
    <row r="18" spans="1:5" ht="63.75">
      <c r="A18" t="s">
        <v>51</v>
      </c>
      <c r="E18" s="35" t="s">
        <v>98</v>
      </c>
    </row>
    <row r="19" spans="1:16" ht="12.75">
      <c r="A19" s="25" t="s">
        <v>44</v>
      </c>
      <c s="29" t="s">
        <v>22</v>
      </c>
      <c s="29" t="s">
        <v>192</v>
      </c>
      <c s="25" t="s">
        <v>46</v>
      </c>
      <c s="30" t="s">
        <v>193</v>
      </c>
      <c s="31" t="s">
        <v>96</v>
      </c>
      <c s="32">
        <v>8.96</v>
      </c>
      <c s="33">
        <v>0</v>
      </c>
      <c s="33">
        <f>ROUND(ROUND(H19,2)*ROUND(G19,5),2)</f>
      </c>
      <c r="O19">
        <f>(I19*21)/100</f>
      </c>
      <c t="s">
        <v>23</v>
      </c>
    </row>
    <row r="20" spans="1:5" ht="12.75">
      <c r="A20" s="34" t="s">
        <v>49</v>
      </c>
      <c r="E20" s="35" t="s">
        <v>46</v>
      </c>
    </row>
    <row r="21" spans="1:5" ht="38.25">
      <c r="A21" s="36" t="s">
        <v>50</v>
      </c>
      <c r="E21" s="37" t="s">
        <v>381</v>
      </c>
    </row>
    <row r="22" spans="1:5" ht="369.75">
      <c r="A22" t="s">
        <v>51</v>
      </c>
      <c r="E22" s="35" t="s">
        <v>106</v>
      </c>
    </row>
    <row r="23" spans="1:16" ht="12.75">
      <c r="A23" s="25" t="s">
        <v>44</v>
      </c>
      <c s="29" t="s">
        <v>33</v>
      </c>
      <c s="29" t="s">
        <v>329</v>
      </c>
      <c s="25" t="s">
        <v>46</v>
      </c>
      <c s="30" t="s">
        <v>330</v>
      </c>
      <c s="31" t="s">
        <v>96</v>
      </c>
      <c s="32">
        <v>9.68</v>
      </c>
      <c s="33">
        <v>0</v>
      </c>
      <c s="33">
        <f>ROUND(ROUND(H23,2)*ROUND(G23,5),2)</f>
      </c>
      <c r="O23">
        <f>(I23*21)/100</f>
      </c>
      <c t="s">
        <v>23</v>
      </c>
    </row>
    <row r="24" spans="1:5" ht="12.75">
      <c r="A24" s="34" t="s">
        <v>49</v>
      </c>
      <c r="E24" s="35" t="s">
        <v>46</v>
      </c>
    </row>
    <row r="25" spans="1:5" ht="114.75">
      <c r="A25" s="36" t="s">
        <v>50</v>
      </c>
      <c r="E25" s="37" t="s">
        <v>382</v>
      </c>
    </row>
    <row r="26" spans="1:5" ht="318.75">
      <c r="A26" t="s">
        <v>51</v>
      </c>
      <c r="E26" s="35" t="s">
        <v>332</v>
      </c>
    </row>
    <row r="27" spans="1:16" ht="12.75">
      <c r="A27" s="25" t="s">
        <v>44</v>
      </c>
      <c s="29" t="s">
        <v>168</v>
      </c>
      <c s="29" t="s">
        <v>198</v>
      </c>
      <c s="25" t="s">
        <v>46</v>
      </c>
      <c s="30" t="s">
        <v>199</v>
      </c>
      <c s="31" t="s">
        <v>96</v>
      </c>
      <c s="32">
        <v>18.64</v>
      </c>
      <c s="33">
        <v>0</v>
      </c>
      <c s="33">
        <f>ROUND(ROUND(H27,2)*ROUND(G27,5),2)</f>
      </c>
      <c r="O27">
        <f>(I27*21)/100</f>
      </c>
      <c t="s">
        <v>23</v>
      </c>
    </row>
    <row r="28" spans="1:5" ht="12.75">
      <c r="A28" s="34" t="s">
        <v>49</v>
      </c>
      <c r="E28" s="35" t="s">
        <v>46</v>
      </c>
    </row>
    <row r="29" spans="1:5" ht="25.5">
      <c r="A29" s="36" t="s">
        <v>50</v>
      </c>
      <c r="E29" s="37" t="s">
        <v>383</v>
      </c>
    </row>
    <row r="30" spans="1:5" ht="267.75">
      <c r="A30" t="s">
        <v>51</v>
      </c>
      <c r="E30" s="35" t="s">
        <v>201</v>
      </c>
    </row>
    <row r="31" spans="1:16" ht="12.75">
      <c r="A31" s="25" t="s">
        <v>44</v>
      </c>
      <c s="29" t="s">
        <v>139</v>
      </c>
      <c s="29" t="s">
        <v>334</v>
      </c>
      <c s="25" t="s">
        <v>46</v>
      </c>
      <c s="30" t="s">
        <v>335</v>
      </c>
      <c s="31" t="s">
        <v>96</v>
      </c>
      <c s="32">
        <v>1.5</v>
      </c>
      <c s="33">
        <v>0</v>
      </c>
      <c s="33">
        <f>ROUND(ROUND(H31,2)*ROUND(G31,5),2)</f>
      </c>
      <c r="O31">
        <f>(I31*21)/100</f>
      </c>
      <c t="s">
        <v>23</v>
      </c>
    </row>
    <row r="32" spans="1:5" ht="12.75">
      <c r="A32" s="34" t="s">
        <v>49</v>
      </c>
      <c r="E32" s="35" t="s">
        <v>46</v>
      </c>
    </row>
    <row r="33" spans="1:5" ht="12.75">
      <c r="A33" s="36" t="s">
        <v>50</v>
      </c>
      <c r="E33" s="37" t="s">
        <v>384</v>
      </c>
    </row>
    <row r="34" spans="1:5" ht="242.25">
      <c r="A34" t="s">
        <v>51</v>
      </c>
      <c r="E34" s="35" t="s">
        <v>337</v>
      </c>
    </row>
    <row r="35" spans="1:18" ht="12.75" customHeight="1">
      <c r="A35" s="6" t="s">
        <v>42</v>
      </c>
      <c s="6"/>
      <c s="40" t="s">
        <v>33</v>
      </c>
      <c s="6"/>
      <c s="27" t="s">
        <v>252</v>
      </c>
      <c s="6"/>
      <c s="6"/>
      <c s="6"/>
      <c s="41">
        <f>0+Q35</f>
      </c>
      <c r="O35">
        <f>0+R35</f>
      </c>
      <c r="Q35">
        <f>0+I36+I40+I44+I48+I52</f>
      </c>
      <c>
        <f>0+O36+O40+O44+O48+O52</f>
      </c>
    </row>
    <row r="36" spans="1:16" ht="12.75">
      <c r="A36" s="25" t="s">
        <v>44</v>
      </c>
      <c s="29" t="s">
        <v>72</v>
      </c>
      <c s="29" t="s">
        <v>338</v>
      </c>
      <c s="25" t="s">
        <v>46</v>
      </c>
      <c s="30" t="s">
        <v>339</v>
      </c>
      <c s="31" t="s">
        <v>96</v>
      </c>
      <c s="32">
        <v>15.574</v>
      </c>
      <c s="33">
        <v>0</v>
      </c>
      <c s="33">
        <f>ROUND(ROUND(H36,2)*ROUND(G36,5),2)</f>
      </c>
      <c r="O36">
        <f>(I36*21)/100</f>
      </c>
      <c t="s">
        <v>23</v>
      </c>
    </row>
    <row r="37" spans="1:5" ht="12.75">
      <c r="A37" s="34" t="s">
        <v>49</v>
      </c>
      <c r="E37" s="35" t="s">
        <v>46</v>
      </c>
    </row>
    <row r="38" spans="1:5" ht="25.5">
      <c r="A38" s="36" t="s">
        <v>50</v>
      </c>
      <c r="E38" s="37" t="s">
        <v>385</v>
      </c>
    </row>
    <row r="39" spans="1:5" ht="38.25">
      <c r="A39" t="s">
        <v>51</v>
      </c>
      <c r="E39" s="35" t="s">
        <v>341</v>
      </c>
    </row>
    <row r="40" spans="1:16" ht="12.75">
      <c r="A40" s="25" t="s">
        <v>44</v>
      </c>
      <c s="29" t="s">
        <v>146</v>
      </c>
      <c s="29" t="s">
        <v>338</v>
      </c>
      <c s="25" t="s">
        <v>29</v>
      </c>
      <c s="30" t="s">
        <v>339</v>
      </c>
      <c s="31" t="s">
        <v>96</v>
      </c>
      <c s="32">
        <v>2</v>
      </c>
      <c s="33">
        <v>0</v>
      </c>
      <c s="33">
        <f>ROUND(ROUND(H40,2)*ROUND(G40,5),2)</f>
      </c>
      <c r="O40">
        <f>(I40*21)/100</f>
      </c>
      <c t="s">
        <v>23</v>
      </c>
    </row>
    <row r="41" spans="1:5" ht="12.75">
      <c r="A41" s="34" t="s">
        <v>49</v>
      </c>
      <c r="E41" s="35" t="s">
        <v>46</v>
      </c>
    </row>
    <row r="42" spans="1:5" ht="25.5">
      <c r="A42" s="36" t="s">
        <v>50</v>
      </c>
      <c r="E42" s="37" t="s">
        <v>371</v>
      </c>
    </row>
    <row r="43" spans="1:5" ht="38.25">
      <c r="A43" t="s">
        <v>51</v>
      </c>
      <c r="E43" s="35" t="s">
        <v>341</v>
      </c>
    </row>
    <row r="44" spans="1:16" ht="12.75">
      <c r="A44" s="25" t="s">
        <v>44</v>
      </c>
      <c s="29" t="s">
        <v>36</v>
      </c>
      <c s="29" t="s">
        <v>343</v>
      </c>
      <c s="25" t="s">
        <v>46</v>
      </c>
      <c s="30" t="s">
        <v>344</v>
      </c>
      <c s="31" t="s">
        <v>96</v>
      </c>
      <c s="32">
        <v>2.24</v>
      </c>
      <c s="33">
        <v>0</v>
      </c>
      <c s="33">
        <f>ROUND(ROUND(H44,2)*ROUND(G44,5),2)</f>
      </c>
      <c r="O44">
        <f>(I44*21)/100</f>
      </c>
      <c t="s">
        <v>23</v>
      </c>
    </row>
    <row r="45" spans="1:5" ht="12.75">
      <c r="A45" s="34" t="s">
        <v>49</v>
      </c>
      <c r="E45" s="35" t="s">
        <v>46</v>
      </c>
    </row>
    <row r="46" spans="1:5" ht="38.25">
      <c r="A46" s="36" t="s">
        <v>50</v>
      </c>
      <c r="E46" s="37" t="s">
        <v>386</v>
      </c>
    </row>
    <row r="47" spans="1:5" ht="38.25">
      <c r="A47" t="s">
        <v>51</v>
      </c>
      <c r="E47" s="35" t="s">
        <v>341</v>
      </c>
    </row>
    <row r="48" spans="1:16" ht="12.75">
      <c r="A48" s="25" t="s">
        <v>44</v>
      </c>
      <c s="29" t="s">
        <v>39</v>
      </c>
      <c s="29" t="s">
        <v>316</v>
      </c>
      <c s="25" t="s">
        <v>46</v>
      </c>
      <c s="30" t="s">
        <v>317</v>
      </c>
      <c s="31" t="s">
        <v>96</v>
      </c>
      <c s="32">
        <v>3.83</v>
      </c>
      <c s="33">
        <v>0</v>
      </c>
      <c s="33">
        <f>ROUND(ROUND(H48,2)*ROUND(G48,5),2)</f>
      </c>
      <c r="O48">
        <f>(I48*21)/100</f>
      </c>
      <c t="s">
        <v>23</v>
      </c>
    </row>
    <row r="49" spans="1:5" ht="12.75">
      <c r="A49" s="34" t="s">
        <v>49</v>
      </c>
      <c r="E49" s="35" t="s">
        <v>46</v>
      </c>
    </row>
    <row r="50" spans="1:5" ht="114.75">
      <c r="A50" s="36" t="s">
        <v>50</v>
      </c>
      <c r="E50" s="37" t="s">
        <v>387</v>
      </c>
    </row>
    <row r="51" spans="1:5" ht="102">
      <c r="A51" t="s">
        <v>51</v>
      </c>
      <c r="E51" s="35" t="s">
        <v>319</v>
      </c>
    </row>
    <row r="52" spans="1:16" ht="12.75">
      <c r="A52" s="25" t="s">
        <v>44</v>
      </c>
      <c s="29" t="s">
        <v>173</v>
      </c>
      <c s="29" t="s">
        <v>347</v>
      </c>
      <c s="25" t="s">
        <v>46</v>
      </c>
      <c s="30" t="s">
        <v>348</v>
      </c>
      <c s="31" t="s">
        <v>96</v>
      </c>
      <c s="32">
        <v>0.64</v>
      </c>
      <c s="33">
        <v>0</v>
      </c>
      <c s="33">
        <f>ROUND(ROUND(H52,2)*ROUND(G52,5),2)</f>
      </c>
      <c r="O52">
        <f>(I52*21)/100</f>
      </c>
      <c t="s">
        <v>23</v>
      </c>
    </row>
    <row r="53" spans="1:5" ht="12.75">
      <c r="A53" s="34" t="s">
        <v>49</v>
      </c>
      <c r="E53" s="35" t="s">
        <v>46</v>
      </c>
    </row>
    <row r="54" spans="1:5" ht="25.5">
      <c r="A54" s="36" t="s">
        <v>50</v>
      </c>
      <c r="E54" s="37" t="s">
        <v>375</v>
      </c>
    </row>
    <row r="55" spans="1:5" ht="357">
      <c r="A55" t="s">
        <v>51</v>
      </c>
      <c r="E55" s="35" t="s">
        <v>350</v>
      </c>
    </row>
    <row r="56" spans="1:18" ht="12.75" customHeight="1">
      <c r="A56" s="6" t="s">
        <v>42</v>
      </c>
      <c s="6"/>
      <c s="40" t="s">
        <v>166</v>
      </c>
      <c s="6"/>
      <c s="27" t="s">
        <v>167</v>
      </c>
      <c s="6"/>
      <c s="6"/>
      <c s="6"/>
      <c s="41">
        <f>0+Q56</f>
      </c>
      <c r="O56">
        <f>0+R56</f>
      </c>
      <c r="Q56">
        <f>0+I57</f>
      </c>
      <c>
        <f>0+O57</f>
      </c>
    </row>
    <row r="57" spans="1:16" ht="12.75">
      <c r="A57" s="25" t="s">
        <v>44</v>
      </c>
      <c s="29" t="s">
        <v>64</v>
      </c>
      <c s="29" t="s">
        <v>388</v>
      </c>
      <c s="25" t="s">
        <v>46</v>
      </c>
      <c s="30" t="s">
        <v>389</v>
      </c>
      <c s="31" t="s">
        <v>113</v>
      </c>
      <c s="32">
        <v>10</v>
      </c>
      <c s="33">
        <v>0</v>
      </c>
      <c s="33">
        <f>ROUND(ROUND(H57,2)*ROUND(G57,5),2)</f>
      </c>
      <c r="O57">
        <f>(I57*21)/100</f>
      </c>
      <c t="s">
        <v>23</v>
      </c>
    </row>
    <row r="58" spans="1:5" ht="12.75">
      <c r="A58" s="34" t="s">
        <v>49</v>
      </c>
      <c r="E58" s="35" t="s">
        <v>46</v>
      </c>
    </row>
    <row r="59" spans="1:5" ht="25.5">
      <c r="A59" s="36" t="s">
        <v>50</v>
      </c>
      <c r="E59" s="37" t="s">
        <v>354</v>
      </c>
    </row>
    <row r="60" spans="1:5" ht="63.75">
      <c r="A60" t="s">
        <v>51</v>
      </c>
      <c r="E60" s="35" t="s">
        <v>355</v>
      </c>
    </row>
    <row r="61" spans="1:18" ht="12.75" customHeight="1">
      <c r="A61" s="6" t="s">
        <v>42</v>
      </c>
      <c s="6"/>
      <c s="40" t="s">
        <v>177</v>
      </c>
      <c s="6"/>
      <c s="27" t="s">
        <v>178</v>
      </c>
      <c s="6"/>
      <c s="6"/>
      <c s="6"/>
      <c s="41">
        <f>0+Q61</f>
      </c>
      <c r="O61">
        <f>0+R61</f>
      </c>
      <c r="Q61">
        <f>0+I62+I66</f>
      </c>
      <c>
        <f>0+O62+O66</f>
      </c>
    </row>
    <row r="62" spans="1:16" ht="12.75">
      <c r="A62" s="25" t="s">
        <v>44</v>
      </c>
      <c s="29" t="s">
        <v>41</v>
      </c>
      <c s="29" t="s">
        <v>390</v>
      </c>
      <c s="25" t="s">
        <v>46</v>
      </c>
      <c s="30" t="s">
        <v>391</v>
      </c>
      <c s="31" t="s">
        <v>96</v>
      </c>
      <c s="32">
        <v>0.85</v>
      </c>
      <c s="33">
        <v>0</v>
      </c>
      <c s="33">
        <f>ROUND(ROUND(H62,2)*ROUND(G62,5),2)</f>
      </c>
      <c r="O62">
        <f>(I62*21)/100</f>
      </c>
      <c t="s">
        <v>23</v>
      </c>
    </row>
    <row r="63" spans="1:5" ht="12.75">
      <c r="A63" s="34" t="s">
        <v>49</v>
      </c>
      <c r="E63" s="35" t="s">
        <v>46</v>
      </c>
    </row>
    <row r="64" spans="1:5" ht="25.5">
      <c r="A64" s="36" t="s">
        <v>50</v>
      </c>
      <c r="E64" s="37" t="s">
        <v>392</v>
      </c>
    </row>
    <row r="65" spans="1:5" ht="102">
      <c r="A65" t="s">
        <v>51</v>
      </c>
      <c r="E65" s="35" t="s">
        <v>305</v>
      </c>
    </row>
    <row r="66" spans="1:16" ht="12.75">
      <c r="A66" s="25" t="s">
        <v>44</v>
      </c>
      <c s="29" t="s">
        <v>21</v>
      </c>
      <c s="29" t="s">
        <v>393</v>
      </c>
      <c s="25" t="s">
        <v>46</v>
      </c>
      <c s="30" t="s">
        <v>394</v>
      </c>
      <c s="31" t="s">
        <v>113</v>
      </c>
      <c s="32">
        <v>9</v>
      </c>
      <c s="33">
        <v>0</v>
      </c>
      <c s="33">
        <f>ROUND(ROUND(H66,2)*ROUND(G66,5),2)</f>
      </c>
      <c r="O66">
        <f>(I66*21)/100</f>
      </c>
      <c t="s">
        <v>23</v>
      </c>
    </row>
    <row r="67" spans="1:5" ht="12.75">
      <c r="A67" s="34" t="s">
        <v>49</v>
      </c>
      <c r="E67" s="35" t="s">
        <v>46</v>
      </c>
    </row>
    <row r="68" spans="1:5" ht="12.75">
      <c r="A68" s="36" t="s">
        <v>50</v>
      </c>
      <c r="E68" s="37" t="s">
        <v>46</v>
      </c>
    </row>
    <row r="69" spans="1:5" ht="114.75">
      <c r="A69" t="s">
        <v>51</v>
      </c>
      <c r="E69" s="35" t="s">
        <v>362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