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C:\KAMA\KONSTTIRA\Telč_MZ\"/>
    </mc:Choice>
  </mc:AlternateContent>
  <xr:revisionPtr revIDLastSave="0" documentId="13_ncr:11_{35AB9070-D9B2-47AF-B690-0B52785F8706}" xr6:coauthVersionLast="47" xr6:coauthVersionMax="47" xr10:uidLastSave="{00000000-0000-0000-0000-000000000000}"/>
  <bookViews>
    <workbookView xWindow="-28920" yWindow="-120" windowWidth="29040" windowHeight="15840" activeTab="1" xr2:uid="{00000000-000D-0000-FFFF-FFFF00000000}"/>
  </bookViews>
  <sheets>
    <sheet name="Pokyny pro vyplnění" sheetId="11" r:id="rId1"/>
    <sheet name="Stavba" sheetId="1" r:id="rId2"/>
    <sheet name="VzorPolozky" sheetId="10" state="hidden" r:id="rId3"/>
    <sheet name="00 090 Naklady" sheetId="12" r:id="rId4"/>
    <sheet name="D.1.1 001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'00 090 Naklady'!$1:$7</definedName>
    <definedName name="_xlnm.Print_Titles" localSheetId="4">'D.1.1 001 Pol'!$1:$7</definedName>
    <definedName name="oadresa">Stavba!$D$6</definedName>
    <definedName name="Objednatel" localSheetId="1">Stavba!$D$5</definedName>
    <definedName name="Objekt" localSheetId="1">Stavba!$B$38</definedName>
    <definedName name="_xlnm.Print_Area" localSheetId="3">'00 090 Naklady'!$A$1:$Y$28</definedName>
    <definedName name="_xlnm.Print_Area" localSheetId="4">'D.1.1 001 Pol'!$A$1:$Y$260</definedName>
    <definedName name="_xlnm.Print_Area" localSheetId="1">Stavba!$A$1:$J$142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1" i="1" l="1"/>
  <c r="I140" i="1"/>
  <c r="I139" i="1"/>
  <c r="I138" i="1"/>
  <c r="I137" i="1"/>
  <c r="I136" i="1"/>
  <c r="I135" i="1"/>
  <c r="I134" i="1"/>
  <c r="I133" i="1"/>
  <c r="I132" i="1"/>
  <c r="I131" i="1"/>
  <c r="I130" i="1"/>
  <c r="I129" i="1"/>
  <c r="I128" i="1"/>
  <c r="G44" i="1"/>
  <c r="F44" i="1"/>
  <c r="G43" i="1"/>
  <c r="F43" i="1"/>
  <c r="G41" i="1"/>
  <c r="F41" i="1"/>
  <c r="G40" i="1"/>
  <c r="F40" i="1"/>
  <c r="G39" i="1"/>
  <c r="F39" i="1"/>
  <c r="G259" i="13"/>
  <c r="BA247" i="13"/>
  <c r="BA242" i="13"/>
  <c r="BA202" i="13"/>
  <c r="G9" i="13"/>
  <c r="G8" i="13" s="1"/>
  <c r="I9" i="13"/>
  <c r="I8" i="13" s="1"/>
  <c r="K9" i="13"/>
  <c r="K8" i="13" s="1"/>
  <c r="O9" i="13"/>
  <c r="O8" i="13" s="1"/>
  <c r="Q9" i="13"/>
  <c r="Q8" i="13" s="1"/>
  <c r="V9" i="13"/>
  <c r="V8" i="13" s="1"/>
  <c r="G14" i="13"/>
  <c r="I14" i="13"/>
  <c r="K14" i="13"/>
  <c r="M14" i="13"/>
  <c r="O14" i="13"/>
  <c r="Q14" i="13"/>
  <c r="V14" i="13"/>
  <c r="G20" i="13"/>
  <c r="I20" i="13"/>
  <c r="K20" i="13"/>
  <c r="M20" i="13"/>
  <c r="O20" i="13"/>
  <c r="Q20" i="13"/>
  <c r="V20" i="13"/>
  <c r="G22" i="13"/>
  <c r="I22" i="13"/>
  <c r="K22" i="13"/>
  <c r="M22" i="13"/>
  <c r="O22" i="13"/>
  <c r="Q22" i="13"/>
  <c r="V22" i="13"/>
  <c r="G27" i="13"/>
  <c r="I27" i="13"/>
  <c r="K27" i="13"/>
  <c r="M27" i="13"/>
  <c r="O27" i="13"/>
  <c r="Q27" i="13"/>
  <c r="V27" i="13"/>
  <c r="G30" i="13"/>
  <c r="I30" i="13"/>
  <c r="K30" i="13"/>
  <c r="M30" i="13"/>
  <c r="O30" i="13"/>
  <c r="Q30" i="13"/>
  <c r="V30" i="13"/>
  <c r="G35" i="13"/>
  <c r="M35" i="13" s="1"/>
  <c r="I35" i="13"/>
  <c r="K35" i="13"/>
  <c r="O35" i="13"/>
  <c r="Q35" i="13"/>
  <c r="V35" i="13"/>
  <c r="G42" i="13"/>
  <c r="G41" i="13" s="1"/>
  <c r="I42" i="13"/>
  <c r="I41" i="13" s="1"/>
  <c r="K42" i="13"/>
  <c r="K41" i="13" s="1"/>
  <c r="O42" i="13"/>
  <c r="O41" i="13" s="1"/>
  <c r="Q42" i="13"/>
  <c r="Q41" i="13" s="1"/>
  <c r="V42" i="13"/>
  <c r="V41" i="13" s="1"/>
  <c r="G50" i="13"/>
  <c r="I50" i="13"/>
  <c r="Q50" i="13"/>
  <c r="G51" i="13"/>
  <c r="I51" i="13"/>
  <c r="K51" i="13"/>
  <c r="K50" i="13" s="1"/>
  <c r="M51" i="13"/>
  <c r="M50" i="13" s="1"/>
  <c r="O51" i="13"/>
  <c r="O50" i="13" s="1"/>
  <c r="Q51" i="13"/>
  <c r="V51" i="13"/>
  <c r="V50" i="13" s="1"/>
  <c r="G56" i="13"/>
  <c r="M56" i="13"/>
  <c r="G57" i="13"/>
  <c r="I57" i="13"/>
  <c r="I56" i="13" s="1"/>
  <c r="K57" i="13"/>
  <c r="M57" i="13"/>
  <c r="O57" i="13"/>
  <c r="O56" i="13" s="1"/>
  <c r="Q57" i="13"/>
  <c r="Q56" i="13" s="1"/>
  <c r="V57" i="13"/>
  <c r="V56" i="13" s="1"/>
  <c r="G62" i="13"/>
  <c r="I62" i="13"/>
  <c r="K62" i="13"/>
  <c r="K56" i="13" s="1"/>
  <c r="M62" i="13"/>
  <c r="O62" i="13"/>
  <c r="Q62" i="13"/>
  <c r="V62" i="13"/>
  <c r="G69" i="13"/>
  <c r="I69" i="13"/>
  <c r="K69" i="13"/>
  <c r="M69" i="13"/>
  <c r="O69" i="13"/>
  <c r="Q69" i="13"/>
  <c r="V69" i="13"/>
  <c r="G76" i="13"/>
  <c r="G75" i="13" s="1"/>
  <c r="I76" i="13"/>
  <c r="I75" i="13" s="1"/>
  <c r="K76" i="13"/>
  <c r="K75" i="13" s="1"/>
  <c r="O76" i="13"/>
  <c r="Q76" i="13"/>
  <c r="Q75" i="13" s="1"/>
  <c r="V76" i="13"/>
  <c r="G78" i="13"/>
  <c r="M78" i="13" s="1"/>
  <c r="I78" i="13"/>
  <c r="K78" i="13"/>
  <c r="O78" i="13"/>
  <c r="Q78" i="13"/>
  <c r="V78" i="13"/>
  <c r="V75" i="13" s="1"/>
  <c r="G82" i="13"/>
  <c r="I82" i="13"/>
  <c r="K82" i="13"/>
  <c r="M82" i="13"/>
  <c r="O82" i="13"/>
  <c r="Q82" i="13"/>
  <c r="V82" i="13"/>
  <c r="G84" i="13"/>
  <c r="I84" i="13"/>
  <c r="K84" i="13"/>
  <c r="M84" i="13"/>
  <c r="O84" i="13"/>
  <c r="O75" i="13" s="1"/>
  <c r="Q84" i="13"/>
  <c r="V84" i="13"/>
  <c r="G89" i="13"/>
  <c r="I89" i="13"/>
  <c r="K89" i="13"/>
  <c r="M89" i="13"/>
  <c r="O89" i="13"/>
  <c r="Q89" i="13"/>
  <c r="V89" i="13"/>
  <c r="G95" i="13"/>
  <c r="I95" i="13"/>
  <c r="K95" i="13"/>
  <c r="M95" i="13"/>
  <c r="O95" i="13"/>
  <c r="Q95" i="13"/>
  <c r="V95" i="13"/>
  <c r="G97" i="13"/>
  <c r="I97" i="13"/>
  <c r="K97" i="13"/>
  <c r="M97" i="13"/>
  <c r="O97" i="13"/>
  <c r="Q97" i="13"/>
  <c r="V97" i="13"/>
  <c r="G102" i="13"/>
  <c r="M102" i="13" s="1"/>
  <c r="I102" i="13"/>
  <c r="K102" i="13"/>
  <c r="O102" i="13"/>
  <c r="Q102" i="13"/>
  <c r="V102" i="13"/>
  <c r="G107" i="13"/>
  <c r="M107" i="13" s="1"/>
  <c r="I107" i="13"/>
  <c r="K107" i="13"/>
  <c r="O107" i="13"/>
  <c r="Q107" i="13"/>
  <c r="V107" i="13"/>
  <c r="G112" i="13"/>
  <c r="M112" i="13" s="1"/>
  <c r="I112" i="13"/>
  <c r="K112" i="13"/>
  <c r="O112" i="13"/>
  <c r="Q112" i="13"/>
  <c r="V112" i="13"/>
  <c r="G117" i="13"/>
  <c r="I117" i="13"/>
  <c r="K117" i="13"/>
  <c r="M117" i="13"/>
  <c r="O117" i="13"/>
  <c r="Q117" i="13"/>
  <c r="V117" i="13"/>
  <c r="G122" i="13"/>
  <c r="I122" i="13"/>
  <c r="K122" i="13"/>
  <c r="M122" i="13"/>
  <c r="O122" i="13"/>
  <c r="Q122" i="13"/>
  <c r="V122" i="13"/>
  <c r="G127" i="13"/>
  <c r="I127" i="13"/>
  <c r="K127" i="13"/>
  <c r="M127" i="13"/>
  <c r="O127" i="13"/>
  <c r="Q127" i="13"/>
  <c r="V127" i="13"/>
  <c r="G131" i="13"/>
  <c r="M131" i="13" s="1"/>
  <c r="I131" i="13"/>
  <c r="K131" i="13"/>
  <c r="O131" i="13"/>
  <c r="Q131" i="13"/>
  <c r="V131" i="13"/>
  <c r="G132" i="13"/>
  <c r="I132" i="13"/>
  <c r="K132" i="13"/>
  <c r="M132" i="13"/>
  <c r="O132" i="13"/>
  <c r="Q132" i="13"/>
  <c r="V132" i="13"/>
  <c r="G133" i="13"/>
  <c r="M133" i="13" s="1"/>
  <c r="I133" i="13"/>
  <c r="K133" i="13"/>
  <c r="O133" i="13"/>
  <c r="Q133" i="13"/>
  <c r="V133" i="13"/>
  <c r="G138" i="13"/>
  <c r="M138" i="13" s="1"/>
  <c r="I138" i="13"/>
  <c r="K138" i="13"/>
  <c r="O138" i="13"/>
  <c r="Q138" i="13"/>
  <c r="V138" i="13"/>
  <c r="G142" i="13"/>
  <c r="M142" i="13" s="1"/>
  <c r="I142" i="13"/>
  <c r="K142" i="13"/>
  <c r="O142" i="13"/>
  <c r="Q142" i="13"/>
  <c r="V142" i="13"/>
  <c r="G148" i="13"/>
  <c r="I148" i="13"/>
  <c r="K148" i="13"/>
  <c r="M148" i="13"/>
  <c r="O148" i="13"/>
  <c r="Q148" i="13"/>
  <c r="V148" i="13"/>
  <c r="G151" i="13"/>
  <c r="I151" i="13"/>
  <c r="I150" i="13" s="1"/>
  <c r="K151" i="13"/>
  <c r="M151" i="13"/>
  <c r="O151" i="13"/>
  <c r="O150" i="13" s="1"/>
  <c r="Q151" i="13"/>
  <c r="Q150" i="13" s="1"/>
  <c r="V151" i="13"/>
  <c r="V150" i="13" s="1"/>
  <c r="G153" i="13"/>
  <c r="I153" i="13"/>
  <c r="K153" i="13"/>
  <c r="K150" i="13" s="1"/>
  <c r="M153" i="13"/>
  <c r="O153" i="13"/>
  <c r="Q153" i="13"/>
  <c r="V153" i="13"/>
  <c r="G155" i="13"/>
  <c r="I155" i="13"/>
  <c r="K155" i="13"/>
  <c r="M155" i="13"/>
  <c r="O155" i="13"/>
  <c r="Q155" i="13"/>
  <c r="V155" i="13"/>
  <c r="G159" i="13"/>
  <c r="AF259" i="13" s="1"/>
  <c r="I159" i="13"/>
  <c r="K159" i="13"/>
  <c r="O159" i="13"/>
  <c r="Q159" i="13"/>
  <c r="V159" i="13"/>
  <c r="G161" i="13"/>
  <c r="I161" i="13"/>
  <c r="Q161" i="13"/>
  <c r="G162" i="13"/>
  <c r="M162" i="13" s="1"/>
  <c r="M161" i="13" s="1"/>
  <c r="I162" i="13"/>
  <c r="K162" i="13"/>
  <c r="K161" i="13" s="1"/>
  <c r="O162" i="13"/>
  <c r="O161" i="13" s="1"/>
  <c r="Q162" i="13"/>
  <c r="V162" i="13"/>
  <c r="V161" i="13" s="1"/>
  <c r="K167" i="13"/>
  <c r="G168" i="13"/>
  <c r="G167" i="13" s="1"/>
  <c r="I168" i="13"/>
  <c r="K168" i="13"/>
  <c r="M168" i="13"/>
  <c r="O168" i="13"/>
  <c r="O167" i="13" s="1"/>
  <c r="Q168" i="13"/>
  <c r="Q167" i="13" s="1"/>
  <c r="V168" i="13"/>
  <c r="V167" i="13" s="1"/>
  <c r="G173" i="13"/>
  <c r="I173" i="13"/>
  <c r="I167" i="13" s="1"/>
  <c r="K173" i="13"/>
  <c r="M173" i="13"/>
  <c r="O173" i="13"/>
  <c r="Q173" i="13"/>
  <c r="V173" i="13"/>
  <c r="G176" i="13"/>
  <c r="I176" i="13"/>
  <c r="K176" i="13"/>
  <c r="M176" i="13"/>
  <c r="O176" i="13"/>
  <c r="Q176" i="13"/>
  <c r="V176" i="13"/>
  <c r="G178" i="13"/>
  <c r="I178" i="13"/>
  <c r="K178" i="13"/>
  <c r="M178" i="13"/>
  <c r="O178" i="13"/>
  <c r="Q178" i="13"/>
  <c r="V178" i="13"/>
  <c r="G181" i="13"/>
  <c r="M181" i="13" s="1"/>
  <c r="I181" i="13"/>
  <c r="K181" i="13"/>
  <c r="O181" i="13"/>
  <c r="Q181" i="13"/>
  <c r="V181" i="13"/>
  <c r="G183" i="13"/>
  <c r="M183" i="13" s="1"/>
  <c r="I183" i="13"/>
  <c r="K183" i="13"/>
  <c r="O183" i="13"/>
  <c r="Q183" i="13"/>
  <c r="V183" i="13"/>
  <c r="I185" i="13"/>
  <c r="K185" i="13"/>
  <c r="G186" i="13"/>
  <c r="I186" i="13"/>
  <c r="K186" i="13"/>
  <c r="M186" i="13"/>
  <c r="M185" i="13" s="1"/>
  <c r="O186" i="13"/>
  <c r="O185" i="13" s="1"/>
  <c r="Q186" i="13"/>
  <c r="Q185" i="13" s="1"/>
  <c r="V186" i="13"/>
  <c r="G191" i="13"/>
  <c r="G185" i="13" s="1"/>
  <c r="I191" i="13"/>
  <c r="K191" i="13"/>
  <c r="M191" i="13"/>
  <c r="O191" i="13"/>
  <c r="Q191" i="13"/>
  <c r="V191" i="13"/>
  <c r="G195" i="13"/>
  <c r="I195" i="13"/>
  <c r="K195" i="13"/>
  <c r="M195" i="13"/>
  <c r="O195" i="13"/>
  <c r="Q195" i="13"/>
  <c r="V195" i="13"/>
  <c r="G197" i="13"/>
  <c r="I197" i="13"/>
  <c r="K197" i="13"/>
  <c r="M197" i="13"/>
  <c r="O197" i="13"/>
  <c r="Q197" i="13"/>
  <c r="V197" i="13"/>
  <c r="V185" i="13" s="1"/>
  <c r="Q199" i="13"/>
  <c r="V199" i="13"/>
  <c r="G200" i="13"/>
  <c r="G199" i="13" s="1"/>
  <c r="I200" i="13"/>
  <c r="I199" i="13" s="1"/>
  <c r="K200" i="13"/>
  <c r="K199" i="13" s="1"/>
  <c r="O200" i="13"/>
  <c r="O199" i="13" s="1"/>
  <c r="Q200" i="13"/>
  <c r="V200" i="13"/>
  <c r="G206" i="13"/>
  <c r="G207" i="13"/>
  <c r="M207" i="13" s="1"/>
  <c r="I207" i="13"/>
  <c r="K207" i="13"/>
  <c r="K206" i="13" s="1"/>
  <c r="O207" i="13"/>
  <c r="O206" i="13" s="1"/>
  <c r="Q207" i="13"/>
  <c r="V207" i="13"/>
  <c r="V206" i="13" s="1"/>
  <c r="G212" i="13"/>
  <c r="I212" i="13"/>
  <c r="K212" i="13"/>
  <c r="M212" i="13"/>
  <c r="O212" i="13"/>
  <c r="Q212" i="13"/>
  <c r="V212" i="13"/>
  <c r="G214" i="13"/>
  <c r="I214" i="13"/>
  <c r="K214" i="13"/>
  <c r="M214" i="13"/>
  <c r="O214" i="13"/>
  <c r="Q214" i="13"/>
  <c r="V214" i="13"/>
  <c r="G219" i="13"/>
  <c r="I219" i="13"/>
  <c r="K219" i="13"/>
  <c r="M219" i="13"/>
  <c r="O219" i="13"/>
  <c r="Q219" i="13"/>
  <c r="Q206" i="13" s="1"/>
  <c r="V219" i="13"/>
  <c r="G222" i="13"/>
  <c r="I222" i="13"/>
  <c r="K222" i="13"/>
  <c r="M222" i="13"/>
  <c r="O222" i="13"/>
  <c r="Q222" i="13"/>
  <c r="V222" i="13"/>
  <c r="G224" i="13"/>
  <c r="I224" i="13"/>
  <c r="K224" i="13"/>
  <c r="M224" i="13"/>
  <c r="O224" i="13"/>
  <c r="Q224" i="13"/>
  <c r="V224" i="13"/>
  <c r="G226" i="13"/>
  <c r="M226" i="13" s="1"/>
  <c r="I226" i="13"/>
  <c r="K226" i="13"/>
  <c r="O226" i="13"/>
  <c r="Q226" i="13"/>
  <c r="V226" i="13"/>
  <c r="G228" i="13"/>
  <c r="M228" i="13" s="1"/>
  <c r="I228" i="13"/>
  <c r="I206" i="13" s="1"/>
  <c r="K228" i="13"/>
  <c r="O228" i="13"/>
  <c r="Q228" i="13"/>
  <c r="V228" i="13"/>
  <c r="I230" i="13"/>
  <c r="K230" i="13"/>
  <c r="V230" i="13"/>
  <c r="G231" i="13"/>
  <c r="I231" i="13"/>
  <c r="K231" i="13"/>
  <c r="M231" i="13"/>
  <c r="M230" i="13" s="1"/>
  <c r="O231" i="13"/>
  <c r="O230" i="13" s="1"/>
  <c r="Q231" i="13"/>
  <c r="Q230" i="13" s="1"/>
  <c r="V231" i="13"/>
  <c r="G237" i="13"/>
  <c r="G230" i="13" s="1"/>
  <c r="I237" i="13"/>
  <c r="K237" i="13"/>
  <c r="M237" i="13"/>
  <c r="O237" i="13"/>
  <c r="Q237" i="13"/>
  <c r="V237" i="13"/>
  <c r="I239" i="13"/>
  <c r="O239" i="13"/>
  <c r="Q239" i="13"/>
  <c r="G240" i="13"/>
  <c r="I240" i="13"/>
  <c r="K240" i="13"/>
  <c r="K239" i="13" s="1"/>
  <c r="M240" i="13"/>
  <c r="O240" i="13"/>
  <c r="Q240" i="13"/>
  <c r="V240" i="13"/>
  <c r="V239" i="13" s="1"/>
  <c r="G245" i="13"/>
  <c r="I245" i="13"/>
  <c r="K245" i="13"/>
  <c r="M245" i="13"/>
  <c r="O245" i="13"/>
  <c r="Q245" i="13"/>
  <c r="V245" i="13"/>
  <c r="G252" i="13"/>
  <c r="M252" i="13" s="1"/>
  <c r="M239" i="13" s="1"/>
  <c r="I252" i="13"/>
  <c r="K252" i="13"/>
  <c r="O252" i="13"/>
  <c r="Q252" i="13"/>
  <c r="V252" i="13"/>
  <c r="G254" i="13"/>
  <c r="I254" i="13"/>
  <c r="O254" i="13"/>
  <c r="Q254" i="13"/>
  <c r="G255" i="13"/>
  <c r="M255" i="13" s="1"/>
  <c r="M254" i="13" s="1"/>
  <c r="I255" i="13"/>
  <c r="K255" i="13"/>
  <c r="K254" i="13" s="1"/>
  <c r="O255" i="13"/>
  <c r="Q255" i="13"/>
  <c r="V255" i="13"/>
  <c r="V254" i="13" s="1"/>
  <c r="AE259" i="13"/>
  <c r="G27" i="12"/>
  <c r="G9" i="12"/>
  <c r="I9" i="12"/>
  <c r="I8" i="12" s="1"/>
  <c r="K9" i="12"/>
  <c r="M9" i="12"/>
  <c r="O9" i="12"/>
  <c r="O8" i="12" s="1"/>
  <c r="Q9" i="12"/>
  <c r="V9" i="12"/>
  <c r="V8" i="12" s="1"/>
  <c r="G10" i="12"/>
  <c r="I10" i="12"/>
  <c r="K10" i="12"/>
  <c r="K8" i="12" s="1"/>
  <c r="M10" i="12"/>
  <c r="O10" i="12"/>
  <c r="Q10" i="12"/>
  <c r="V10" i="12"/>
  <c r="G11" i="12"/>
  <c r="G8" i="12" s="1"/>
  <c r="I11" i="12"/>
  <c r="K11" i="12"/>
  <c r="O11" i="12"/>
  <c r="Q11" i="12"/>
  <c r="Q8" i="12" s="1"/>
  <c r="V11" i="12"/>
  <c r="G12" i="12"/>
  <c r="I12" i="12"/>
  <c r="K12" i="12"/>
  <c r="M12" i="12"/>
  <c r="O12" i="12"/>
  <c r="Q12" i="12"/>
  <c r="V12" i="12"/>
  <c r="G13" i="12"/>
  <c r="M13" i="12" s="1"/>
  <c r="I13" i="12"/>
  <c r="K13" i="12"/>
  <c r="O13" i="12"/>
  <c r="Q13" i="12"/>
  <c r="V13" i="12"/>
  <c r="G14" i="12"/>
  <c r="M14" i="12" s="1"/>
  <c r="I14" i="12"/>
  <c r="K14" i="12"/>
  <c r="O14" i="12"/>
  <c r="Q14" i="12"/>
  <c r="V14" i="12"/>
  <c r="G15" i="12"/>
  <c r="M15" i="12" s="1"/>
  <c r="I15" i="12"/>
  <c r="K15" i="12"/>
  <c r="O15" i="12"/>
  <c r="Q15" i="12"/>
  <c r="V15" i="12"/>
  <c r="G16" i="12"/>
  <c r="M16" i="12" s="1"/>
  <c r="I16" i="12"/>
  <c r="K16" i="12"/>
  <c r="O16" i="12"/>
  <c r="Q16" i="12"/>
  <c r="V16" i="12"/>
  <c r="G17" i="12"/>
  <c r="I17" i="12"/>
  <c r="K17" i="12"/>
  <c r="M17" i="12"/>
  <c r="O17" i="12"/>
  <c r="Q17" i="12"/>
  <c r="V17" i="12"/>
  <c r="G20" i="12"/>
  <c r="I20" i="12"/>
  <c r="K20" i="12"/>
  <c r="M20" i="12"/>
  <c r="O20" i="12"/>
  <c r="Q20" i="12"/>
  <c r="V20" i="12"/>
  <c r="G21" i="12"/>
  <c r="M21" i="12" s="1"/>
  <c r="I21" i="12"/>
  <c r="K21" i="12"/>
  <c r="O21" i="12"/>
  <c r="Q21" i="12"/>
  <c r="V21" i="12"/>
  <c r="G22" i="12"/>
  <c r="I22" i="12"/>
  <c r="K22" i="12"/>
  <c r="M22" i="12"/>
  <c r="O22" i="12"/>
  <c r="Q22" i="12"/>
  <c r="V22" i="12"/>
  <c r="G23" i="12"/>
  <c r="M23" i="12" s="1"/>
  <c r="I23" i="12"/>
  <c r="K23" i="12"/>
  <c r="O23" i="12"/>
  <c r="Q23" i="12"/>
  <c r="V23" i="12"/>
  <c r="AE27" i="12"/>
  <c r="I20" i="1"/>
  <c r="I19" i="1"/>
  <c r="I18" i="1"/>
  <c r="I17" i="1"/>
  <c r="I16" i="1"/>
  <c r="AZ118" i="1"/>
  <c r="AZ117" i="1"/>
  <c r="AZ115" i="1"/>
  <c r="AZ114" i="1"/>
  <c r="AZ112" i="1"/>
  <c r="AZ111" i="1"/>
  <c r="AZ109" i="1"/>
  <c r="AZ107" i="1"/>
  <c r="AZ106" i="1"/>
  <c r="AZ105" i="1"/>
  <c r="AZ103" i="1"/>
  <c r="AZ100" i="1"/>
  <c r="AZ98" i="1"/>
  <c r="AZ94" i="1"/>
  <c r="AZ93" i="1"/>
  <c r="AZ91" i="1"/>
  <c r="AZ90" i="1"/>
  <c r="AZ88" i="1"/>
  <c r="AZ87" i="1"/>
  <c r="AZ86" i="1"/>
  <c r="AZ84" i="1"/>
  <c r="AZ83" i="1"/>
  <c r="AZ81" i="1"/>
  <c r="AZ79" i="1"/>
  <c r="AZ78" i="1"/>
  <c r="AZ76" i="1"/>
  <c r="AZ74" i="1"/>
  <c r="AZ73" i="1"/>
  <c r="AZ71" i="1"/>
  <c r="AZ70" i="1"/>
  <c r="AZ68" i="1"/>
  <c r="AZ67" i="1"/>
  <c r="AZ65" i="1"/>
  <c r="AZ63" i="1"/>
  <c r="AZ62" i="1"/>
  <c r="AZ61" i="1"/>
  <c r="AZ60" i="1"/>
  <c r="AZ59" i="1"/>
  <c r="AZ58" i="1"/>
  <c r="AZ55" i="1"/>
  <c r="AZ53" i="1"/>
  <c r="AZ52" i="1"/>
  <c r="AZ50" i="1"/>
  <c r="AZ48" i="1"/>
  <c r="F45" i="1"/>
  <c r="G45" i="1"/>
  <c r="G25" i="1" s="1"/>
  <c r="A25" i="1" s="1"/>
  <c r="H44" i="1"/>
  <c r="I44" i="1" s="1"/>
  <c r="H43" i="1"/>
  <c r="I43" i="1" s="1"/>
  <c r="H42" i="1"/>
  <c r="H41" i="1"/>
  <c r="I41" i="1" s="1"/>
  <c r="H40" i="1"/>
  <c r="I40" i="1" s="1"/>
  <c r="H39" i="1"/>
  <c r="H45" i="1" s="1"/>
  <c r="J28" i="1"/>
  <c r="J26" i="1"/>
  <c r="G38" i="1"/>
  <c r="F38" i="1"/>
  <c r="J23" i="1"/>
  <c r="J24" i="1"/>
  <c r="J25" i="1"/>
  <c r="J27" i="1"/>
  <c r="E24" i="1"/>
  <c r="E26" i="1"/>
  <c r="I142" i="1" l="1"/>
  <c r="J141" i="1" s="1"/>
  <c r="J139" i="1"/>
  <c r="J131" i="1"/>
  <c r="J135" i="1"/>
  <c r="J140" i="1"/>
  <c r="J136" i="1"/>
  <c r="A26" i="1"/>
  <c r="G26" i="1"/>
  <c r="G28" i="1"/>
  <c r="G23" i="1"/>
  <c r="M206" i="13"/>
  <c r="M167" i="13"/>
  <c r="G150" i="13"/>
  <c r="G239" i="13"/>
  <c r="M200" i="13"/>
  <c r="M199" i="13" s="1"/>
  <c r="M159" i="13"/>
  <c r="M150" i="13" s="1"/>
  <c r="M76" i="13"/>
  <c r="M75" i="13" s="1"/>
  <c r="M42" i="13"/>
  <c r="M41" i="13" s="1"/>
  <c r="M9" i="13"/>
  <c r="M8" i="13" s="1"/>
  <c r="M11" i="12"/>
  <c r="M8" i="12" s="1"/>
  <c r="AF27" i="12"/>
  <c r="I21" i="1"/>
  <c r="I39" i="1"/>
  <c r="I45" i="1" s="1"/>
  <c r="J134" i="1" l="1"/>
  <c r="J130" i="1"/>
  <c r="J138" i="1"/>
  <c r="J133" i="1"/>
  <c r="J129" i="1"/>
  <c r="J137" i="1"/>
  <c r="J128" i="1"/>
  <c r="J132" i="1"/>
  <c r="A23" i="1"/>
  <c r="J41" i="1"/>
  <c r="J44" i="1"/>
  <c r="J43" i="1"/>
  <c r="J39" i="1"/>
  <c r="J45" i="1" s="1"/>
  <c r="J40" i="1"/>
  <c r="J142" i="1" l="1"/>
  <c r="A24" i="1"/>
  <c r="G24" i="1"/>
  <c r="A27" i="1" s="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Karel Makovička</author>
  </authors>
  <commentList>
    <comment ref="S6" authorId="0" shapeId="0" xr:uid="{6DDB8102-E77A-481F-8A5B-05FCD42C5123}">
      <text>
        <r>
          <rPr>
            <sz val="9"/>
            <color indexed="81"/>
            <rFont val="Tahoma"/>
            <family val="2"/>
            <charset val="238"/>
          </rPr>
          <t>Jedná se o informaci, zda se jedná o položku, která je do rozpočtu zadána z cenové soustavy RTS, nebo vlastní.</t>
        </r>
      </text>
    </comment>
    <comment ref="T6" authorId="0" shapeId="0" xr:uid="{03C5F446-044A-43BF-A564-BDAEA31D7B9E}">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Karel Makovička</author>
  </authors>
  <commentList>
    <comment ref="S6" authorId="0" shapeId="0" xr:uid="{500465FE-9216-41CF-8255-C5FCC4C85CE9}">
      <text>
        <r>
          <rPr>
            <sz val="9"/>
            <color indexed="81"/>
            <rFont val="Tahoma"/>
            <family val="2"/>
            <charset val="238"/>
          </rPr>
          <t>Jedná se o informaci, zda se jedná o položku, která je do rozpočtu zadána z cenové soustavy RTS, nebo vlastní.</t>
        </r>
      </text>
    </comment>
    <comment ref="T6" authorId="0" shapeId="0" xr:uid="{C4C34920-37E7-4CB5-A081-C2CB94FF6E0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<sst xmlns="http://schemas.openxmlformats.org/spreadsheetml/2006/main" count="1279" uniqueCount="480">
  <si>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</si>
  <si>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</si>
  <si>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</si>
  <si>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</si>
  <si>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</si>
  <si>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</si>
  <si>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</si>
  <si>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</si>
  <si>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</si>
  <si>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</si>
  <si>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</si>
  <si>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</si>
  <si>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</si>
  <si>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</si>
  <si>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</si>
  <si>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</si>
  <si>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</si>
  <si>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</si>
  <si>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</si>
  <si>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</si>
  <si>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</si>
  <si>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</si>
  <si>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</si>
  <si>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</si>
  <si>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</si>
  <si>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</si>
  <si>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</si>
  <si>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</si>
  <si>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</si>
  <si>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</si>
  <si>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</si>
  <si>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</si>
  <si>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</si>
  <si>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</si>
  <si>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</si>
  <si>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</si>
  <si>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</si>
  <si>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</si>
  <si>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</si>
  <si>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</si>
  <si>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</si>
  <si>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</si>
  <si>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</si>
  <si>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20230504</t>
  </si>
  <si>
    <t>Zajištění konstrukce schodiště GOB a SOŠ Telč</t>
  </si>
  <si>
    <t>Kraj Vysočina</t>
  </si>
  <si>
    <t>Žižkova 1882/57</t>
  </si>
  <si>
    <t>Jihlava-Jihlava</t>
  </si>
  <si>
    <t>58601</t>
  </si>
  <si>
    <t>70890749</t>
  </si>
  <si>
    <t>CZ70890749</t>
  </si>
  <si>
    <t>Stavba</t>
  </si>
  <si>
    <t>Ostatní a vedlejší náklady</t>
  </si>
  <si>
    <t>090</t>
  </si>
  <si>
    <t>Vedlejší a ostatní náklady</t>
  </si>
  <si>
    <t>Stavební objekt</t>
  </si>
  <si>
    <t>D.1.1</t>
  </si>
  <si>
    <t>Architektonické a stavebně konstrukční řešení</t>
  </si>
  <si>
    <t>001</t>
  </si>
  <si>
    <t>Zajištění konstrukce schodiště</t>
  </si>
  <si>
    <t>Celkem za stavbu</t>
  </si>
  <si>
    <t>CZK</t>
  </si>
  <si>
    <t>#POPS</t>
  </si>
  <si>
    <t>Popis stavby: 20230504 - Zajištění konstrukce schodiště GOB a SOŠ Telč</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</si>
  <si>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</si>
  <si>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</si>
  <si>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</si>
  <si>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</si>
  <si>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</si>
  <si>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</si>
  <si>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</si>
  <si>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</si>
  <si>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</si>
  <si>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</si>
  <si>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</si>
  <si>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</si>
  <si>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</si>
  <si>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</si>
  <si>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</si>
  <si>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</si>
  <si>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</si>
  <si>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</si>
  <si>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</si>
  <si>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</si>
  <si>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</si>
  <si>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</si>
  <si>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</si>
  <si>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</si>
  <si>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</si>
  <si>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</si>
  <si>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</si>
  <si>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</si>
  <si>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</si>
  <si>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</si>
  <si>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</si>
  <si>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</si>
  <si>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</si>
  <si>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</si>
  <si>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</si>
  <si>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</si>
  <si>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</si>
  <si>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</si>
  <si>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</si>
  <si>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</si>
  <si>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</si>
  <si>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</si>
  <si>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</si>
  <si>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</si>
  <si>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</si>
  <si>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</si>
  <si>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#POPR</t>
  </si>
  <si>
    <t>Popis rozpočtu: 090 - Vedlejší a ostatní náklady</t>
  </si>
  <si>
    <t>Popis objektu: D.1.1 - Architektonické a stavebně konstrukční řešení</t>
  </si>
  <si>
    <t>Popis rozpočtu: 001 - Zajištění konstrukce schodiště</t>
  </si>
  <si>
    <t>Rekapitulace dílů</t>
  </si>
  <si>
    <t>Typ dílu</t>
  </si>
  <si>
    <t>1</t>
  </si>
  <si>
    <t>Zemní práce</t>
  </si>
  <si>
    <t>2</t>
  </si>
  <si>
    <t>Zakládání</t>
  </si>
  <si>
    <t>38</t>
  </si>
  <si>
    <t>Protipožární opatření</t>
  </si>
  <si>
    <t>4</t>
  </si>
  <si>
    <t>Vodorovné konstrukce</t>
  </si>
  <si>
    <t>6</t>
  </si>
  <si>
    <t>Úpravy povrchu, podlahy</t>
  </si>
  <si>
    <t>9</t>
  </si>
  <si>
    <t>Ostatní konstrukce a práce, bourání</t>
  </si>
  <si>
    <t>99</t>
  </si>
  <si>
    <t>Staveništní přesun hmot</t>
  </si>
  <si>
    <t>997</t>
  </si>
  <si>
    <t>Přesun sutě</t>
  </si>
  <si>
    <t>OST,VRN</t>
  </si>
  <si>
    <t>Ostatní náklady a vedlejší rozpočtové náklady</t>
  </si>
  <si>
    <t>711</t>
  </si>
  <si>
    <t>Izolace proti vodě, vlhkosti a plynům</t>
  </si>
  <si>
    <t>713</t>
  </si>
  <si>
    <t>Izolace tepelné</t>
  </si>
  <si>
    <t>767</t>
  </si>
  <si>
    <t>Konstrukce zámečnické</t>
  </si>
  <si>
    <t>771</t>
  </si>
  <si>
    <t>Podlahy z dlaždic</t>
  </si>
  <si>
    <t>784</t>
  </si>
  <si>
    <t>Dokončovací práce - malby a tapety</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</si>
  <si>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</si>
  <si>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</si>
  <si>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</si>
  <si>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</si>
  <si>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</si>
  <si>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</si>
  <si>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</si>
  <si>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</si>
  <si>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</si>
  <si>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</si>
  <si>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</si>
  <si>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</si>
  <si>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</si>
  <si>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</si>
  <si>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</si>
  <si>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</si>
  <si>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</si>
  <si>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</si>
  <si>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</si>
  <si>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</si>
  <si>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</si>
  <si>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</si>
  <si>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</si>
  <si>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</si>
  <si>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</si>
  <si>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</si>
  <si>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</si>
  <si>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</si>
  <si>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</si>
  <si>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</si>
  <si>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</si>
  <si>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</si>
  <si>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</si>
  <si>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900001</t>
  </si>
  <si>
    <t>Vybudování zařízení staveniště, včetně vybudování a zabezpečení deponií a mezideponií a, staveništního zázemí</t>
  </si>
  <si>
    <t>soubor</t>
  </si>
  <si>
    <t>Vlastní</t>
  </si>
  <si>
    <t>Indiv</t>
  </si>
  <si>
    <t>Práce</t>
  </si>
  <si>
    <t>Běžná</t>
  </si>
  <si>
    <t>POL1_1</t>
  </si>
  <si>
    <t>900002</t>
  </si>
  <si>
    <t>Provoz zařízení staveniště</t>
  </si>
  <si>
    <t>900003</t>
  </si>
  <si>
    <t>Odstranění zařízení staveniště včetně uvedení ploch deponií a mezideponií do původního stavu</t>
  </si>
  <si>
    <t>900004</t>
  </si>
  <si>
    <t>Předání a převzetí zařízení staveniště</t>
  </si>
  <si>
    <t>900005</t>
  </si>
  <si>
    <t>Zhotovení dokumentace skutečného provedení stavby</t>
  </si>
  <si>
    <t>900006</t>
  </si>
  <si>
    <t>Zhotovení prováděcí a dílenské dokumentace včetně vypacování statického posouzení konstrukce</t>
  </si>
  <si>
    <t>900007</t>
  </si>
  <si>
    <t>Zakrývání a ochranné obaly konstrukcí při provádění prací včetně separace a likvidace a odvozu, vzniklého odpadu</t>
  </si>
  <si>
    <t>900008</t>
  </si>
  <si>
    <t>Náklady vzniklé v souvislosti s realizací stavby, uvedení dotčených ploch do původního stavu,, průběžné a finální čištění konstrukcí</t>
  </si>
  <si>
    <t>900009</t>
  </si>
  <si>
    <t>Náklady spojené s vyznačením polohy osazovaných prvků, kontrola založení nosné konstrukce, ověření, polohy a materiálového provedení instalačního kanálu</t>
  </si>
  <si>
    <t>Poznámka k položce:</t>
  </si>
  <si>
    <t>POP</t>
  </si>
  <si>
    <t>Kompletní přípravné práce podle bodů 1-4 postupu provádění dle D1.2.1.</t>
  </si>
  <si>
    <t>900010</t>
  </si>
  <si>
    <t>Demontáž, uložení a zpětná montáž drobných prvků (vodící lišty, informační systém, zábradlí a, podobně) a zabezpečení vedení ostatních případně dotčených rozvodů NN a VN</t>
  </si>
  <si>
    <t>900011</t>
  </si>
  <si>
    <t>Předání stavby, kolaudační činnost</t>
  </si>
  <si>
    <t>900012</t>
  </si>
  <si>
    <t>Kompletační a koordinační a inženýrská činnost</t>
  </si>
  <si>
    <t>900013</t>
  </si>
  <si>
    <t>Náklady spojené s provedením zednických výpomocí v rámci osazování nosné ocelové konstrukce (výplně, a podlévání maltou, pružným tmelem a podobně)</t>
  </si>
  <si>
    <t>Zednické výpomoci podle bodů 9, 10, 15, 18 postupu provádění dle D1.2.1.</t>
  </si>
  <si>
    <t>SUM</t>
  </si>
  <si>
    <t>END</t>
  </si>
  <si>
    <t>Položkový soupis prací a dodávek</t>
  </si>
  <si>
    <t>139712111</t>
  </si>
  <si>
    <t>Vykopávka v uzavřených prostorech ručně v hornině třídy těžitelnosti II skupiny 4 a 5</t>
  </si>
  <si>
    <t>m3</t>
  </si>
  <si>
    <t>URS</t>
  </si>
  <si>
    <t>ÚRS 23 01</t>
  </si>
  <si>
    <t>https://podminky.urs.cz/item/CS_URS_2023_01/139712111</t>
  </si>
  <si>
    <t xml:space="preserve">"Základová patka dle D1.2.01:" 2*0,6*0,3*0,65 : </t>
  </si>
  <si>
    <t>VV</t>
  </si>
  <si>
    <t xml:space="preserve">Součet : </t>
  </si>
  <si>
    <t>0,234</t>
  </si>
  <si>
    <t>161111512</t>
  </si>
  <si>
    <t>Svislé přemístění výkopku nošením bez naložení, avšak s vyprázdněním nádoby na hromady nebo do, dopravního prostředku z horniny třídy těžitelnosti II skupiny 4 a 5, při hloubce výkopu přes 3 do 6</t>
  </si>
  <si>
    <t>m</t>
  </si>
  <si>
    <t>https://podminky.urs.cz/item/CS_URS_2023_01/161111512</t>
  </si>
  <si>
    <t xml:space="preserve">"Základová patka dle D1.2.01 - vytažení výkopku z instalačního kanálu:" 2*0,6*0,3*0,65 : </t>
  </si>
  <si>
    <t>162211209</t>
  </si>
  <si>
    <t>Vodorovné přemístění výkopku nebo sypaniny nošením s vyprázdněním nádoby na hromady nebo do, dopravního prostředku na vzdálenost do 10 m Příplatek za každých dalších 10 m k ceně -1201</t>
  </si>
  <si>
    <t>https://podminky.urs.cz/item/CS_URS_2023_01/162211209</t>
  </si>
  <si>
    <t>162211211</t>
  </si>
  <si>
    <t>Vodorovné přemístění výkopku nebo sypaniny nošením s vyprázdněním nádoby na hromady nebo do, dopravního prostředku na vzdálenost do 10 m z horniny třídy těžitelnosti II, skupiny 4 a 5</t>
  </si>
  <si>
    <t>https://podminky.urs.cz/item/CS_URS_2023_01/162211211</t>
  </si>
  <si>
    <t>162751137</t>
  </si>
  <si>
    <t>Vodorovné přemístění výkopku nebo sypaniny po suchu na obvyklém dopravním prostředku, bez naložení, výkopku, avšak se složením bez rozhrnutí z horniny třídy těžitelnosti II skupiny 4 a 5 na vzdálenost</t>
  </si>
  <si>
    <t>přes 9 000 do 10 000 m</t>
  </si>
  <si>
    <t>https://podminky.urs.cz/item/CS_URS_2023_01/162751137</t>
  </si>
  <si>
    <t>162751139</t>
  </si>
  <si>
    <t>Příplatek k ceně za každých dalších i započatých 1 000 m</t>
  </si>
  <si>
    <t>https://podminky.urs.cz/item/CS_URS_2023_01/162751139</t>
  </si>
  <si>
    <t xml:space="preserve">0,234*10 'Přepočtené koeficientem množství : </t>
  </si>
  <si>
    <t>2,34</t>
  </si>
  <si>
    <t>171201231</t>
  </si>
  <si>
    <t>Poplatek za uložení stavebního odpadu na recyklační skládce (skládkovné) zeminy a kamení zatříděného, do Katalogu odpadů pod kódem 17 05 04</t>
  </si>
  <si>
    <t>t</t>
  </si>
  <si>
    <t>https://podminky.urs.cz/item/CS_URS_2023_01/171201231</t>
  </si>
  <si>
    <t xml:space="preserve">0,234*2 'Přepočtené koeficientem množství : </t>
  </si>
  <si>
    <t>0,468</t>
  </si>
  <si>
    <t>275321411</t>
  </si>
  <si>
    <t>Základy z betonu železového (bez výztuže) patky z betonu bez zvláštních nároků na prostředí tř. C, 20/25</t>
  </si>
  <si>
    <t>https://podminky.urs.cz/item/CS_URS_2023_01/275321411</t>
  </si>
  <si>
    <t xml:space="preserve">Mezisoučet : </t>
  </si>
  <si>
    <t xml:space="preserve">"Základová patka dle D1.2.01 - zohlednění betonáže bez celoplošného bednění:" 2*0,6*0,3*0,65*0,05 : </t>
  </si>
  <si>
    <t>0,246</t>
  </si>
  <si>
    <t>411388531</t>
  </si>
  <si>
    <t>Zabetonování otvorů ve stropech nebo v klenbách včetně lešení, bednění, odbednění a výztuže, (materiál v ceně) ve stropech železobetonových, tvárnicových a prefabrikovaných</t>
  </si>
  <si>
    <t>https://podminky.urs.cz/item/CS_URS_2023_01/411388531</t>
  </si>
  <si>
    <t xml:space="preserve">"Prostup stropem kanálu dle D1.2.01 - bourání desky:" 2*0,2*0,35*0,1 : </t>
  </si>
  <si>
    <t>0,014</t>
  </si>
  <si>
    <t>611315222</t>
  </si>
  <si>
    <t>Vápenná omítka jednotlivých malých ploch štuková na stropech, plochy jednotlivě přes 0,09 do 0,25 m2</t>
  </si>
  <si>
    <t>kus</t>
  </si>
  <si>
    <t>https://podminky.urs.cz/item/CS_URS_2023_01/611315222</t>
  </si>
  <si>
    <t xml:space="preserve">"Prostup stropem kanálu dle D1.2.01 - zapravení stropní konstrukce:" 2 : </t>
  </si>
  <si>
    <t>612325222</t>
  </si>
  <si>
    <t>Vápenocementová omítka jednotlivých malých ploch štuková na stěnách, plochy jednotlivě přes 0,09 do, 0,25 m2</t>
  </si>
  <si>
    <t>https://podminky.urs.cz/item/CS_URS_2023_01/612325222</t>
  </si>
  <si>
    <t xml:space="preserve">"Vysekání kapes dle D1.2.01:" 2 : </t>
  </si>
  <si>
    <t xml:space="preserve">"Návaznost na stávajícíc konstrukce - předpokládané množství:" 3+3 : </t>
  </si>
  <si>
    <t>10</t>
  </si>
  <si>
    <t>631311131</t>
  </si>
  <si>
    <t>Doplnění dosavadních mazanin prostým betonem s dodáním hmot, bez potěru, plochy jednotlivě do 1 m2 a, tl. přes 80 mm</t>
  </si>
  <si>
    <t>https://podminky.urs.cz/item/CS_URS_2023_01/631311131</t>
  </si>
  <si>
    <t xml:space="preserve">"Základová patka dle D1.2.01 - obnovení základové desky:" 2*0,6*0,5*0,15 : </t>
  </si>
  <si>
    <t xml:space="preserve">"Prostup stropem kanálu dle D1.2.01 - obnovení skladby podlahy:" 2*0,35*0,2*0,13 : </t>
  </si>
  <si>
    <t>0,108</t>
  </si>
  <si>
    <t>949111122</t>
  </si>
  <si>
    <t>Montáž lešení lehkého kozového trubkového ve schodišti o výšce lešeňové podlahy přes 1,5 do 3,5 m</t>
  </si>
  <si>
    <t>sada</t>
  </si>
  <si>
    <t>https://podminky.urs.cz/item/CS_URS_2023_01/949111122</t>
  </si>
  <si>
    <t>949111222</t>
  </si>
  <si>
    <t>Montáž lešení lehkého kozového trubkového Příplatek za první a každý další den použití lešení k ceně, -1122</t>
  </si>
  <si>
    <t>https://podminky.urs.cz/item/CS_URS_2023_01/949111222</t>
  </si>
  <si>
    <t xml:space="preserve">2*15 'Přepočtené koeficientem množství : </t>
  </si>
  <si>
    <t>30</t>
  </si>
  <si>
    <t>949111822</t>
  </si>
  <si>
    <t>Demontáž lešení lehkého kozového trubkového ve schodišti o výšce lešeňové podlahy přes 1,5 do 3,5 m</t>
  </si>
  <si>
    <t>https://podminky.urs.cz/item/CS_URS_2023_01/949111822</t>
  </si>
  <si>
    <t>952901111</t>
  </si>
  <si>
    <t>Vyčištění budov nebo objektů před předáním do užívání budov bytové nebo občanské výstavby, světlé, výšky podlaží do 4 m</t>
  </si>
  <si>
    <t>m2</t>
  </si>
  <si>
    <t>https://podminky.urs.cz/item/CS_URS_2023_01/952901111</t>
  </si>
  <si>
    <t xml:space="preserve">"Úklid staveniště (předpokládané množství):" 2*5*5 : </t>
  </si>
  <si>
    <t>50</t>
  </si>
  <si>
    <t>965042221</t>
  </si>
  <si>
    <t>Bourání mazanin betonových nebo z litého asfaltu tl. přes 100 mm, plochy do 1 m2</t>
  </si>
  <si>
    <t>https://podminky.urs.cz/item/CS_URS_2023_01/965042221</t>
  </si>
  <si>
    <t xml:space="preserve">"Základová patka dle D1.2.01 - bourání základové desky:" 2*0,6*0,5*0,15 : </t>
  </si>
  <si>
    <t xml:space="preserve">"Prostup stropem kanálu dle D1.2.01 - bourání desky:" 2*0,35*0,2*0,13 : </t>
  </si>
  <si>
    <t>965049112</t>
  </si>
  <si>
    <t>Bourání mazanin Příplatek k cenám za bourání mazanin betonových se svařovanou sítí, tl. přes 100 mm</t>
  </si>
  <si>
    <t>https://podminky.urs.cz/item/CS_URS_2023_01/965049112</t>
  </si>
  <si>
    <t>965081222</t>
  </si>
  <si>
    <t>Bourání podlah z dlaždic bez podkladního lože nebo mazaniny, sjakoukoliv výplní spár keramických, nebo xylolitových tl. přes 10 mm plochy do 1 m2</t>
  </si>
  <si>
    <t>https://podminky.urs.cz/item/CS_URS_2023_01/965081222</t>
  </si>
  <si>
    <t xml:space="preserve">"Prostup stropem kanálu dle D1.2.01 - bourání podlahy:" 2*0,5*0,5 : </t>
  </si>
  <si>
    <t>0,5</t>
  </si>
  <si>
    <t>972054221</t>
  </si>
  <si>
    <t>Vybourání otvorů ve stropech nebo klenbách železobetonových bez odstranění podlahy a násypu, plochy, do 0,09 m2, tl. do 100 mm</t>
  </si>
  <si>
    <t>https://podminky.urs.cz/item/CS_URS_2023_01/972054221</t>
  </si>
  <si>
    <t xml:space="preserve">"Prostup stropem kanálu dle D1.2.01 - bourání desky:" 2 : </t>
  </si>
  <si>
    <t>973031325</t>
  </si>
  <si>
    <t>Vysekání výklenků nebo kapes ve zdivu z cihel na maltu vápennou nebo vápenocementovou kapes, plochy, do 0,10 m2, hl. do 300 mm</t>
  </si>
  <si>
    <t>https://podminky.urs.cz/item/CS_URS_2023_01/973031325</t>
  </si>
  <si>
    <t>985112112</t>
  </si>
  <si>
    <t>Odsekání degradovaného betonu stěn, tloušťky přes 10 do 30 mm</t>
  </si>
  <si>
    <t>https://podminky.urs.cz/item/CS_URS_2023_01/985112112</t>
  </si>
  <si>
    <t xml:space="preserve">"Základová patka dle D1.2.01 - dočištění stávajícícho základu:" 2*0,6*0,65 : </t>
  </si>
  <si>
    <t>0,78</t>
  </si>
  <si>
    <t>985131311</t>
  </si>
  <si>
    <t>Očištění ploch stěn, rubu kleneb a podlah ruční dočištění ocelovými kartáči</t>
  </si>
  <si>
    <t>https://podminky.urs.cz/item/CS_URS_2023_01/985131311</t>
  </si>
  <si>
    <t>985331212</t>
  </si>
  <si>
    <t>Dodatečné vlepování betonářské výztuže včetně vyvrtání a vyčištění otvoru chemickou maltou průměr, výztuže 10 mm</t>
  </si>
  <si>
    <t>https://podminky.urs.cz/item/CS_URS_2023_01/985331212</t>
  </si>
  <si>
    <t xml:space="preserve">"Kotvení dle D1.2.01, položka 6:" 19*0,15 : </t>
  </si>
  <si>
    <t>2,85</t>
  </si>
  <si>
    <t>31197003</t>
  </si>
  <si>
    <t>tyč závitová Pz 4.6 M10</t>
  </si>
  <si>
    <t>Specifikace</t>
  </si>
  <si>
    <t>POL3_0</t>
  </si>
  <si>
    <t xml:space="preserve">"Kotvení dle D1.2.01, položka 6:" 3 : </t>
  </si>
  <si>
    <t>3</t>
  </si>
  <si>
    <t>31111005</t>
  </si>
  <si>
    <t>matice přesná šestihranná Pz DIN 934-8 M10</t>
  </si>
  <si>
    <t>100 kus</t>
  </si>
  <si>
    <t>31120005</t>
  </si>
  <si>
    <t>podložka DIN 125-A ZB D 10mm</t>
  </si>
  <si>
    <t>985331213</t>
  </si>
  <si>
    <t>Dodatečné vlepování betonářské výztuže včetně vyvrtání a vyčištění otvoru chemickou maltou průměr, výztuže 12 mm</t>
  </si>
  <si>
    <t>https://podminky.urs.cz/item/CS_URS_2023_01/985331213</t>
  </si>
  <si>
    <t xml:space="preserve">"Základová patka dle D1.2.01, položka 9 - vyztužení:" 8*0,27 : </t>
  </si>
  <si>
    <t>2,16</t>
  </si>
  <si>
    <t>31197004</t>
  </si>
  <si>
    <t>tyč závitová Pz 4.6 M12</t>
  </si>
  <si>
    <t xml:space="preserve">"Základová patka dle D1.2.01, položka 9 - vyztužení:" 8*0,5 : </t>
  </si>
  <si>
    <t>985331911</t>
  </si>
  <si>
    <t>Dodatečné vlepování betonářské výztuže Příplatek k cenám za práci ve stísněném prostoru</t>
  </si>
  <si>
    <t>https://podminky.urs.cz/item/CS_URS_2023_01/985331911</t>
  </si>
  <si>
    <t>5,01</t>
  </si>
  <si>
    <t>985331912</t>
  </si>
  <si>
    <t>Dodatečné vlepování betonářské výztuže Příplatek k cenám za délku do 1 m jednotlivě</t>
  </si>
  <si>
    <t>https://podminky.urs.cz/item/CS_URS_2023_01/985331912</t>
  </si>
  <si>
    <t>997013213</t>
  </si>
  <si>
    <t>Vnitrostaveništní doprava suti a vybouraných hmot vodorovně do 50 m svisle ručně pro budovy a haly, výšky přes 9 do 12 m</t>
  </si>
  <si>
    <t>https://podminky.urs.cz/item/CS_URS_2023_01/997013213</t>
  </si>
  <si>
    <t>997013501</t>
  </si>
  <si>
    <t>Odvoz suti a vybouraných hmot na skládku nebo meziskládku se složením, na vzdálenost do 1 km</t>
  </si>
  <si>
    <t>https://podminky.urs.cz/item/CS_URS_2023_01/997013501</t>
  </si>
  <si>
    <t>997013509</t>
  </si>
  <si>
    <t>Odvoz suti a vybouraných hmot na skládku nebo meziskládku se složením, na vzdálenost Příplatek k, ceně za každý další i započatý 1 km přes 1 km</t>
  </si>
  <si>
    <t>https://podminky.urs.cz/item/CS_URS_2023_01/997013509</t>
  </si>
  <si>
    <t xml:space="preserve">0,427*19 'Přepočtené koeficientem množství : </t>
  </si>
  <si>
    <t>8,113</t>
  </si>
  <si>
    <t>997013871</t>
  </si>
  <si>
    <t>Poplatek za uložení stavebního odpadu na recyklační skládce (skládkovné) směsného stavebního a, demoličního zatříděného do Katalogu odpadů pod kódem 17 09 04</t>
  </si>
  <si>
    <t>https://podminky.urs.cz/item/CS_URS_2023_01/997013871</t>
  </si>
  <si>
    <t>999281148R00</t>
  </si>
  <si>
    <t>Přesun hmot pro opravy a údržbu objektů pro opravy a údržbu dosavadních objektů včetně vnějších plášťů  výšky do 12 m, nošením</t>
  </si>
  <si>
    <t>801-4</t>
  </si>
  <si>
    <t>RTS 23/ I</t>
  </si>
  <si>
    <t>Přesun hmot</t>
  </si>
  <si>
    <t>POL7_</t>
  </si>
  <si>
    <t>oborů 801, 803, 811 a 812</t>
  </si>
  <si>
    <t>SPI</t>
  </si>
  <si>
    <t xml:space="preserve">Hmotnosti z položek s pořadovými čísly: : </t>
  </si>
  <si>
    <t xml:space="preserve">8,9,10,11,12,16,24,25,26,27,28,29,58,59,61, : </t>
  </si>
  <si>
    <t>Součet: : 1,24272</t>
  </si>
  <si>
    <t>711111001</t>
  </si>
  <si>
    <t>Provedení izolace proti zemní vlhkosti natěradly a tmely za studena na ploše vodorovné V nátěrem, penetračním</t>
  </si>
  <si>
    <t>POL1_7</t>
  </si>
  <si>
    <t>https://podminky.urs.cz/item/CS_URS_2023_01/711111001</t>
  </si>
  <si>
    <t xml:space="preserve">"Základová patka dle D1.2.01 - obnova předpokládané izolace:" 2*0,6*0,5*1,2 : </t>
  </si>
  <si>
    <t>0,72</t>
  </si>
  <si>
    <t>11163150</t>
  </si>
  <si>
    <t>lak penetrační asfaltový</t>
  </si>
  <si>
    <t xml:space="preserve">0,72*0,003 'Přepočtené koeficientem množství : </t>
  </si>
  <si>
    <t>0,002</t>
  </si>
  <si>
    <t>711141559</t>
  </si>
  <si>
    <t>Provedení izolace proti zemní vlhkosti pásy přitavením NAIP na ploše vodorovné V</t>
  </si>
  <si>
    <t>https://podminky.urs.cz/item/CS_URS_2023_01/711141559</t>
  </si>
  <si>
    <t>62832001</t>
  </si>
  <si>
    <t>pás asfaltový natavitelný oxidovaný tl 3,5mm typu V60 S35 s vložkou ze skleněné rohože, s, jemnozrnným minerálním posypem</t>
  </si>
  <si>
    <t xml:space="preserve">0,72*1,2 'Přepočtené koeficientem množství : </t>
  </si>
  <si>
    <t>0,864</t>
  </si>
  <si>
    <t>998711102</t>
  </si>
  <si>
    <t>Přesun hmot pro izolace proti vodě, vlhkosti a plynům stanovený zhmotnosti přesunovaného materiálu, vodorovná dopravní vzdálenost do 50 m v objektech výšky přes 6 do 12 m</t>
  </si>
  <si>
    <t>https://podminky.urs.cz/item/CS_URS_2023_01/998711102</t>
  </si>
  <si>
    <t>998711181</t>
  </si>
  <si>
    <t>Přesun hmot pro izolace proti vodě, vlhkosti a plynům stanovený zhmotnosti přesunovaného materiálu, Příplatek k cenám za přesun prováděný bez použití mechanizace pro jakoukoliv výšku objektu</t>
  </si>
  <si>
    <t>https://podminky.urs.cz/item/CS_URS_2023_01/998711181</t>
  </si>
  <si>
    <t>713121211</t>
  </si>
  <si>
    <t>Montáž tepelné izolace podlah okrajovými pásky kladenými volně</t>
  </si>
  <si>
    <t>https://podminky.urs.cz/item/CS_URS_2023_01/713121211</t>
  </si>
  <si>
    <t xml:space="preserve">"Separace prosupů dle D1.2.01:" 2*4*0,15 : </t>
  </si>
  <si>
    <t>1,2</t>
  </si>
  <si>
    <t>61155340</t>
  </si>
  <si>
    <t>podložka izolační z pěnového PE 2mm š 1,1m bez povrchové úpravy</t>
  </si>
  <si>
    <t>998713102</t>
  </si>
  <si>
    <t>Přesun hmot pro izolace tepelné stanovený zhmotnosti přesunovaného materiálu vodorovná dopravní, vzdálenost do 50 m v objektech výšky přes 6 m do 12 m</t>
  </si>
  <si>
    <t>https://podminky.urs.cz/item/CS_URS_2023_01/998713102</t>
  </si>
  <si>
    <t>998713181</t>
  </si>
  <si>
    <t>Přesun hmot pro izolace tepelné stanovený zhmotnosti přesunovaného materiálu Příplatek k cenám za, přesun prováděný bez použití mechanizace pro jakoukoliv výšku objektu</t>
  </si>
  <si>
    <t>https://podminky.urs.cz/item/CS_URS_2023_01/998713181</t>
  </si>
  <si>
    <t>R767001</t>
  </si>
  <si>
    <t>Dodávka a montáž nosné ocelové konstrukce včetně základní a konečné povrchové úpravy včetně všech, souvisejících konstrukcí a prací</t>
  </si>
  <si>
    <t>kg</t>
  </si>
  <si>
    <t>Dodávka a montáž ocelové konstrukce zajištění schodiště podle popisu a specifikace technologického postupu v souladu s D1.2.1 a D1.2.2.</t>
  </si>
  <si>
    <t>Dle postupu provádění podle bodů 1-22 dle D1.2.1.</t>
  </si>
  <si>
    <t xml:space="preserve">"Ocelová konstrukce dle D1.2.01, dle orientačního výkazu oceli, pozice 1-5, 7-8:" 328,5 : </t>
  </si>
  <si>
    <t>328,5</t>
  </si>
  <si>
    <t>771111011</t>
  </si>
  <si>
    <t>Příprava podkladu před provedením dlažby vysátí podlah</t>
  </si>
  <si>
    <t>https://podminky.urs.cz/item/CS_URS_2023_01/771111011</t>
  </si>
  <si>
    <t xml:space="preserve">"Prostup stropem kanálu dle D1.2.01 - obnova podlahy:" 2*0,5*0,5 : </t>
  </si>
  <si>
    <t>771121011</t>
  </si>
  <si>
    <t>Příprava podkladu před provedením dlažby nátěr penetrační na podlahu</t>
  </si>
  <si>
    <t>https://podminky.urs.cz/item/CS_URS_2023_01/771121011</t>
  </si>
  <si>
    <t>771574263</t>
  </si>
  <si>
    <t>Montáž podlah z dlaždic keramických lepených flexibilním lepidlem maloformátových pro vysoké, mechanické zatížení protiskluzných nebo reliéfních (bezbariérových) přes 9 do 12 ks/m2</t>
  </si>
  <si>
    <t>https://podminky.urs.cz/item/CS_URS_2023_01/771574263</t>
  </si>
  <si>
    <t xml:space="preserve">"Prostup stropem kanálu dle D1.2.01 - obnova podlahy (použit obdobný typ dlažby):" 2*0,5*0,5 : </t>
  </si>
  <si>
    <t>59761409</t>
  </si>
  <si>
    <t>dlažba keramická slinutá protiskluzná do interiéru i exteriéru pro vysoké mechanické namáhání přes 9, do 12ks/m2</t>
  </si>
  <si>
    <t xml:space="preserve">0,909090909090909*1,1 'Přepočtené koeficientem množství : </t>
  </si>
  <si>
    <t>771577111</t>
  </si>
  <si>
    <t>Montáž podlah z dlaždic keramických lepených flexibilním lepidlem Příplatek kcenám za plochu do 5 m2, jednotlivě</t>
  </si>
  <si>
    <t>https://podminky.urs.cz/item/CS_URS_2023_01/771577111</t>
  </si>
  <si>
    <t>771577112</t>
  </si>
  <si>
    <t>Montáž podlah z dlaždic keramických lepených flexibilním lepidlem Příplatek kcenám za podlahy, vomezeném prostoru</t>
  </si>
  <si>
    <t>https://podminky.urs.cz/item/CS_URS_2023_01/771577112</t>
  </si>
  <si>
    <t>998771102</t>
  </si>
  <si>
    <t>Přesun hmot pro podlahy z dlaždic stanovený zhmotnosti přesunovaného materiálu vodorovná dopravní, vzdálenost do 50 m v objektech výšky přes 6 do 12 m</t>
  </si>
  <si>
    <t>https://podminky.urs.cz/item/CS_URS_2023_01/998771102</t>
  </si>
  <si>
    <t>998771181</t>
  </si>
  <si>
    <t>Přesun hmot pro podlahy z dlaždic stanovený zhmotnosti přesunovaného materiálu Příplatek kceně za, přesun prováděný bez použití mechanizace pro jakoukoliv výšku objektu</t>
  </si>
  <si>
    <t>https://podminky.urs.cz/item/CS_URS_2023_01/998771181</t>
  </si>
  <si>
    <t>784111007</t>
  </si>
  <si>
    <t>Oprášení (ometení) podkladu na schodišti o výšce podlaží přes 3,80 do 5,00 m</t>
  </si>
  <si>
    <t>https://podminky.urs.cz/item/CS_URS_2023_01/784111007</t>
  </si>
  <si>
    <t xml:space="preserve">"Předpokládaná obnova výmalby:" 50 : </t>
  </si>
  <si>
    <t>Protipožární opatření : (4,3+6,5)*0,12*4+(2,0+2,0)*0,12*3+0,25*12+2,0*(0,12+0,125*2+0,04)+2,0*(0,12+0,14*2+0,04)</t>
  </si>
  <si>
    <t>784211109</t>
  </si>
  <si>
    <t>Malby z malířských směsí oděruvzdorných za mokra dvojnásobné, bílé za mokra oděruvzdorné výborně na, schodišti o výšce podlaží přes 3,80 do 5,00 m</t>
  </si>
  <si>
    <t>https://podminky.urs.cz/item/CS_URS_2023_01/784211109</t>
  </si>
  <si>
    <t>713521531R00</t>
  </si>
  <si>
    <t>Protipožární obklad ocel.nosníků - čtyřstranný I 14, požární odolnost R 60</t>
  </si>
  <si>
    <t>800-713</t>
  </si>
  <si>
    <t>POL1_</t>
  </si>
  <si>
    <t>válcovaných nosníků</t>
  </si>
  <si>
    <t>Ocelové nosníky se obkládají požárně ochrannými deskami včetně dodávky ze čtyř stran. Poté jsou desky na čelní straně sesvorkovány.</t>
  </si>
  <si>
    <t>Včetně pomocného lešení o výšce podlahy do 1900 mm a pro zatížení do 1,5 kPa.</t>
  </si>
  <si>
    <t>sloup 120/120mm : 4,3+6,5</t>
  </si>
  <si>
    <t>713521631R00</t>
  </si>
  <si>
    <t>Protipožární obklad ocel.nosníků - 3str. I 14, požární odolnost R 60</t>
  </si>
  <si>
    <t>Ocelové nosníky se obkládají požárně ochrannými deskami včetně dodávky ze tří stran. Poté jsou desky na čelní straně sesvorkovány.</t>
  </si>
  <si>
    <t>sloup 120/120mm : 2,0+2,0</t>
  </si>
  <si>
    <t>vodorovný nosník 120/125mm; 3tr. obkl + čelo : 2,0</t>
  </si>
  <si>
    <t>vodorovný nosník asymetrický 120/125-140mm; 3tr. obkl + čelo : 2,0</t>
  </si>
  <si>
    <t>713529001</t>
  </si>
  <si>
    <t>Protipožární jednovrstvý obklad z pěti stran na kovové podkonstrukci, celková plocha 0,15 m2</t>
  </si>
  <si>
    <t>ocelový kotevní plech : 12</t>
  </si>
  <si>
    <t>602011147RT2</t>
  </si>
  <si>
    <t xml:space="preserve">Omítka stěn z hotových směsí stěrka, sádrová,  , tloušťka vrstvy 3 mm,  </t>
  </si>
  <si>
    <t>801-1</t>
  </si>
  <si>
    <t>po jednotlivých vrstvách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</si>
</sst>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20" fillId="0" borderId="0" xfId="0" applyNumberFormat="1" applyFont="1" applyAlignment="1">
      <alignment wrapText="1"/>
    </xf>
    <xf numFmtId="165" fontId="19" fillId="0" borderId="0" xfId="0" quotePrefix="1" applyNumberFormat="1" applyFont="1" applyBorder="1" applyAlignment="1">
      <alignment horizontal="left" vertical="top" wrapText="1"/>
    </xf>
    <xf numFmtId="0" fontId="17" fillId="0" borderId="18"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6" t="s">
        <v>39</v>
      </c>
      <c r="B2" s="76"/>
      <c r="C2" s="76"/>
      <c r="D2" s="76"/>
      <c r="E2" s="76"/>
      <c r="F2" s="76"/>
      <c r="G2" s="76"/>
    </row>
  </sheetData>
  <sheetProtection algorithmName="SHA-512" hashValue="5eyWpMGS6ps6/ghSi7u5e7jog8FVE4utxnoe9u09uDfsvO3uUu48YwsKweH/c+V6Xp3USNGfSnGq7G3Nb8698g==" saltValue="SffZkCM13RGJywSsYf1Ew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5"/>
  <sheetViews>
    <sheetView showGridLines="0" tabSelected="1" topLeftCell="B1" zoomScaleNormal="100" zoomScaleSheetLayoutView="75" workbookViewId="0">
      <selection activeCell="D11" sqref="D11:G11"/>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7" t="s">
        <v>36</v>
      </c>
      <c r="B1" s="77" t="s">
        <v>41</v>
      </c>
      <c r="C1" s="78"/>
      <c r="D1" s="78"/>
      <c r="E1" s="78"/>
      <c r="F1" s="78"/>
      <c r="G1" s="78"/>
      <c r="H1" s="78"/>
      <c r="I1" s="78"/>
      <c r="J1" s="79"/>
    </row>
    <row r="2" spans="1:15" ht="36" customHeight="1" x14ac:dyDescent="0.25">
      <c r="A2" s="2"/>
      <c r="B2" s="108" t="s">
        <v>22</v>
      </c>
      <c r="C2" s="109"/>
      <c r="D2" s="110" t="s">
        <v>43</v>
      </c>
      <c r="E2" s="111" t="s">
        <v>44</v>
      </c>
      <c r="F2" s="112"/>
      <c r="G2" s="112"/>
      <c r="H2" s="112"/>
      <c r="I2" s="112"/>
      <c r="J2" s="113"/>
      <c r="O2" s="1"/>
    </row>
    <row r="3" spans="1:15" ht="27" hidden="1" customHeight="1" x14ac:dyDescent="0.25">
      <c r="A3" s="2"/>
      <c r="B3" s="114"/>
      <c r="C3" s="109"/>
      <c r="D3" s="115"/>
      <c r="E3" s="116"/>
      <c r="F3" s="117"/>
      <c r="G3" s="117"/>
      <c r="H3" s="117"/>
      <c r="I3" s="117"/>
      <c r="J3" s="118"/>
    </row>
    <row r="4" spans="1:15" ht="23.25" customHeight="1" x14ac:dyDescent="0.25">
      <c r="A4" s="2"/>
      <c r="B4" s="119"/>
      <c r="C4" s="120"/>
      <c r="D4" s="121"/>
      <c r="E4" s="122"/>
      <c r="F4" s="122"/>
      <c r="G4" s="122"/>
      <c r="H4" s="122"/>
      <c r="I4" s="122"/>
      <c r="J4" s="123"/>
    </row>
    <row r="5" spans="1:15" ht="24" customHeight="1" x14ac:dyDescent="0.25">
      <c r="A5" s="2"/>
      <c r="B5" s="31" t="s">
        <v>42</v>
      </c>
      <c r="D5" s="124" t="s">
        <v>45</v>
      </c>
      <c r="E5" s="91"/>
      <c r="F5" s="91"/>
      <c r="G5" s="91"/>
      <c r="H5" s="18" t="s">
        <v>40</v>
      </c>
      <c r="I5" s="128" t="s">
        <v>49</v>
      </c>
      <c r="J5" s="8"/>
    </row>
    <row r="6" spans="1:15" ht="15.75" customHeight="1" x14ac:dyDescent="0.25">
      <c r="A6" s="2"/>
      <c r="B6" s="28"/>
      <c r="C6" s="55"/>
      <c r="D6" s="125" t="s">
        <v>46</v>
      </c>
      <c r="E6" s="92"/>
      <c r="F6" s="92"/>
      <c r="G6" s="92"/>
      <c r="H6" s="18" t="s">
        <v>34</v>
      </c>
      <c r="I6" s="128" t="s">
        <v>50</v>
      </c>
      <c r="J6" s="8"/>
    </row>
    <row r="7" spans="1:15" ht="15.75" customHeight="1" x14ac:dyDescent="0.25">
      <c r="A7" s="2"/>
      <c r="B7" s="29"/>
      <c r="C7" s="56"/>
      <c r="D7" s="127" t="s">
        <v>48</v>
      </c>
      <c r="E7" s="126" t="s">
        <v>47</v>
      </c>
      <c r="F7" s="93"/>
      <c r="G7" s="93"/>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129"/>
      <c r="E11" s="129"/>
      <c r="F11" s="129"/>
      <c r="G11" s="129"/>
      <c r="H11" s="18" t="s">
        <v>40</v>
      </c>
      <c r="I11" s="134"/>
      <c r="J11" s="8"/>
    </row>
    <row r="12" spans="1:15" ht="15.75" customHeight="1" x14ac:dyDescent="0.25">
      <c r="A12" s="2"/>
      <c r="B12" s="28"/>
      <c r="C12" s="55"/>
      <c r="D12" s="130"/>
      <c r="E12" s="130"/>
      <c r="F12" s="130"/>
      <c r="G12" s="130"/>
      <c r="H12" s="18" t="s">
        <v>34</v>
      </c>
      <c r="I12" s="134"/>
      <c r="J12" s="8"/>
    </row>
    <row r="13" spans="1:15" ht="15.75" customHeight="1" x14ac:dyDescent="0.25">
      <c r="A13" s="2"/>
      <c r="B13" s="29"/>
      <c r="C13" s="56"/>
      <c r="D13" s="133"/>
      <c r="E13" s="131"/>
      <c r="F13" s="132"/>
      <c r="G13" s="132"/>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86"/>
      <c r="F15" s="86"/>
      <c r="G15" s="87"/>
      <c r="H15" s="87"/>
      <c r="I15" s="87" t="s">
        <v>29</v>
      </c>
      <c r="J15" s="88"/>
    </row>
    <row r="16" spans="1:15" ht="23.25" customHeight="1" x14ac:dyDescent="0.25">
      <c r="A16" s="198" t="s">
        <v>24</v>
      </c>
      <c r="B16" s="38" t="s">
        <v>24</v>
      </c>
      <c r="C16" s="62"/>
      <c r="D16" s="63"/>
      <c r="E16" s="83"/>
      <c r="F16" s="84"/>
      <c r="G16" s="83"/>
      <c r="H16" s="84"/>
      <c r="I16" s="83">
        <f>SUMIF(F128:F141,A16,I128:I141)+SUMIF(F128:F141,"PSU",I128:I141)</f>
        <v>0</v>
      </c>
      <c r="J16" s="85"/>
    </row>
    <row r="17" spans="1:10" ht="23.25" customHeight="1" x14ac:dyDescent="0.25">
      <c r="A17" s="198" t="s">
        <v>25</v>
      </c>
      <c r="B17" s="38" t="s">
        <v>25</v>
      </c>
      <c r="C17" s="62"/>
      <c r="D17" s="63"/>
      <c r="E17" s="83"/>
      <c r="F17" s="84"/>
      <c r="G17" s="83"/>
      <c r="H17" s="84"/>
      <c r="I17" s="83">
        <f>SUMIF(F128:F141,A17,I128:I141)</f>
        <v>0</v>
      </c>
      <c r="J17" s="85"/>
    </row>
    <row r="18" spans="1:10" ht="23.25" customHeight="1" x14ac:dyDescent="0.25">
      <c r="A18" s="198" t="s">
        <v>26</v>
      </c>
      <c r="B18" s="38" t="s">
        <v>26</v>
      </c>
      <c r="C18" s="62"/>
      <c r="D18" s="63"/>
      <c r="E18" s="83"/>
      <c r="F18" s="84"/>
      <c r="G18" s="83"/>
      <c r="H18" s="84"/>
      <c r="I18" s="83">
        <f>SUMIF(F128:F141,A18,I128:I141)</f>
        <v>0</v>
      </c>
      <c r="J18" s="85"/>
    </row>
    <row r="19" spans="1:10" ht="23.25" customHeight="1" x14ac:dyDescent="0.25">
      <c r="A19" s="198" t="s">
        <v>144</v>
      </c>
      <c r="B19" s="38" t="s">
        <v>27</v>
      </c>
      <c r="C19" s="62"/>
      <c r="D19" s="63"/>
      <c r="E19" s="83"/>
      <c r="F19" s="84"/>
      <c r="G19" s="83"/>
      <c r="H19" s="84"/>
      <c r="I19" s="83">
        <f>SUMIF(F128:F141,A19,I128:I141)</f>
        <v>0</v>
      </c>
      <c r="J19" s="85"/>
    </row>
    <row r="20" spans="1:10" ht="23.25" customHeight="1" x14ac:dyDescent="0.25">
      <c r="A20" s="198" t="s">
        <v>145</v>
      </c>
      <c r="B20" s="38" t="s">
        <v>28</v>
      </c>
      <c r="C20" s="62"/>
      <c r="D20" s="63"/>
      <c r="E20" s="83"/>
      <c r="F20" s="84"/>
      <c r="G20" s="83"/>
      <c r="H20" s="84"/>
      <c r="I20" s="83">
        <f>SUMIF(F128:F141,A20,I128:I141)</f>
        <v>0</v>
      </c>
      <c r="J20" s="85"/>
    </row>
    <row r="21" spans="1:10" ht="23.25" customHeight="1" x14ac:dyDescent="0.25">
      <c r="A21" s="2"/>
      <c r="B21" s="48" t="s">
        <v>29</v>
      </c>
      <c r="C21" s="64"/>
      <c r="D21" s="65"/>
      <c r="E21" s="89"/>
      <c r="F21" s="90"/>
      <c r="G21" s="89"/>
      <c r="H21" s="90"/>
      <c r="I21" s="89">
        <f>SUM(I16:J20)</f>
        <v>0</v>
      </c>
      <c r="J21" s="99"/>
    </row>
    <row r="22" spans="1:10" ht="33" customHeight="1" x14ac:dyDescent="0.25">
      <c r="A22" s="2"/>
      <c r="B22" s="42" t="s">
        <v>33</v>
      </c>
      <c r="C22" s="62"/>
      <c r="D22" s="63"/>
      <c r="E22" s="66"/>
      <c r="F22" s="39"/>
      <c r="G22" s="33"/>
      <c r="H22" s="33"/>
      <c r="I22" s="33"/>
      <c r="J22" s="40"/>
    </row>
    <row r="23" spans="1:10" ht="23.25" customHeight="1" x14ac:dyDescent="0.25">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5">
      <c r="A24" s="2">
        <f>(A23-INT(A23))*100</f>
        <v>0</v>
      </c>
      <c r="B24" s="38" t="s">
        <v>13</v>
      </c>
      <c r="C24" s="62"/>
      <c r="D24" s="63"/>
      <c r="E24" s="67">
        <f>SazbaDPH1</f>
        <v>15</v>
      </c>
      <c r="F24" s="39" t="s">
        <v>0</v>
      </c>
      <c r="G24" s="95">
        <f>A23</f>
        <v>0</v>
      </c>
      <c r="H24" s="96"/>
      <c r="I24" s="96"/>
      <c r="J24" s="40" t="str">
        <f t="shared" si="0"/>
        <v>CZK</v>
      </c>
    </row>
    <row r="25" spans="1:10" ht="23.25" customHeight="1" x14ac:dyDescent="0.25">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5">
      <c r="A26" s="2">
        <f>(A25-INT(A25))*100</f>
        <v>0</v>
      </c>
      <c r="B26" s="32" t="s">
        <v>15</v>
      </c>
      <c r="C26" s="68"/>
      <c r="D26" s="54"/>
      <c r="E26" s="69">
        <f>SazbaDPH2</f>
        <v>21</v>
      </c>
      <c r="F26" s="30" t="s">
        <v>0</v>
      </c>
      <c r="G26" s="80">
        <f>A25</f>
        <v>0</v>
      </c>
      <c r="H26" s="81"/>
      <c r="I26" s="81"/>
      <c r="J26" s="37" t="str">
        <f t="shared" si="0"/>
        <v>CZK</v>
      </c>
    </row>
    <row r="27" spans="1:10" ht="23.25" customHeight="1" thickBot="1" x14ac:dyDescent="0.3">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3">
      <c r="A28" s="2"/>
      <c r="B28" s="165" t="s">
        <v>23</v>
      </c>
      <c r="C28" s="166"/>
      <c r="D28" s="166"/>
      <c r="E28" s="167"/>
      <c r="F28" s="168"/>
      <c r="G28" s="169">
        <f>ZakladDPHSniVypocet+ZakladDPHZaklVypocet</f>
        <v>0</v>
      </c>
      <c r="H28" s="169"/>
      <c r="I28" s="169"/>
      <c r="J28" s="170" t="str">
        <f t="shared" si="0"/>
        <v>CZK</v>
      </c>
    </row>
    <row r="29" spans="1:10" ht="27.75" customHeight="1" thickBot="1" x14ac:dyDescent="0.3">
      <c r="A29" s="2">
        <f>(A27-INT(A27))*100</f>
        <v>0</v>
      </c>
      <c r="B29" s="165" t="s">
        <v>35</v>
      </c>
      <c r="C29" s="171"/>
      <c r="D29" s="171"/>
      <c r="E29" s="171"/>
      <c r="F29" s="172"/>
      <c r="G29" s="173">
        <f>A27</f>
        <v>0</v>
      </c>
      <c r="H29" s="173"/>
      <c r="I29" s="173"/>
      <c r="J29" s="174" t="s">
        <v>61</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52" ht="47.25" customHeight="1" x14ac:dyDescent="0.25">
      <c r="A33" s="2"/>
      <c r="B33" s="2"/>
      <c r="J33" s="9"/>
    </row>
    <row r="34" spans="1:52" s="21" customFormat="1" ht="18.75" customHeight="1" x14ac:dyDescent="0.25">
      <c r="A34" s="20"/>
      <c r="B34" s="20"/>
      <c r="C34" s="74"/>
      <c r="D34" s="100"/>
      <c r="E34" s="101"/>
      <c r="G34" s="102"/>
      <c r="H34" s="103"/>
      <c r="I34" s="103"/>
      <c r="J34" s="25"/>
    </row>
    <row r="35" spans="1:52" ht="12.75" customHeight="1" x14ac:dyDescent="0.25">
      <c r="A35" s="2"/>
      <c r="B35" s="2"/>
      <c r="D35" s="94" t="s">
        <v>2</v>
      </c>
      <c r="E35" s="94"/>
      <c r="H35" s="10" t="s">
        <v>3</v>
      </c>
      <c r="J35" s="9"/>
    </row>
    <row r="36" spans="1:52" ht="13.5" customHeight="1" thickBot="1" x14ac:dyDescent="0.3">
      <c r="A36" s="11"/>
      <c r="B36" s="11"/>
      <c r="C36" s="75"/>
      <c r="D36" s="75"/>
      <c r="E36" s="75"/>
      <c r="F36" s="12"/>
      <c r="G36" s="12"/>
      <c r="H36" s="12"/>
      <c r="I36" s="12"/>
      <c r="J36" s="13"/>
    </row>
    <row r="37" spans="1:52" ht="27" customHeight="1" x14ac:dyDescent="0.25">
      <c r="B37" s="137" t="s">
        <v>16</v>
      </c>
      <c r="C37" s="138"/>
      <c r="D37" s="138"/>
      <c r="E37" s="138"/>
      <c r="F37" s="139"/>
      <c r="G37" s="139"/>
      <c r="H37" s="139"/>
      <c r="I37" s="139"/>
      <c r="J37" s="140"/>
    </row>
    <row r="38" spans="1:52" ht="25.5" customHeight="1" x14ac:dyDescent="0.25">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52" ht="25.5" hidden="1" customHeight="1" x14ac:dyDescent="0.25">
      <c r="A39" s="136">
        <v>1</v>
      </c>
      <c r="B39" s="146" t="s">
        <v>51</v>
      </c>
      <c r="C39" s="147"/>
      <c r="D39" s="147"/>
      <c r="E39" s="147"/>
      <c r="F39" s="148">
        <f>'00 090 Naklady'!AE27+'D.1.1 001 Pol'!AE259</f>
        <v>0</v>
      </c>
      <c r="G39" s="149">
        <f>'00 090 Naklady'!AF27+'D.1.1 001 Pol'!AF259</f>
        <v>0</v>
      </c>
      <c r="H39" s="150">
        <f>(F39*SazbaDPH1/100)+(G39*SazbaDPH2/100)</f>
        <v>0</v>
      </c>
      <c r="I39" s="150">
        <f>F39+G39+H39</f>
        <v>0</v>
      </c>
      <c r="J39" s="151" t="str">
        <f>IF(_xlfn.SINGLE(CenaCelkemVypocet)=0,"",I39/_xlfn.SINGLE(CenaCelkemVypocet)*100)</f>
        <v/>
      </c>
    </row>
    <row r="40" spans="1:52" ht="25.5" customHeight="1" x14ac:dyDescent="0.25">
      <c r="A40" s="136">
        <v>2</v>
      </c>
      <c r="B40" s="152"/>
      <c r="C40" s="153" t="s">
        <v>52</v>
      </c>
      <c r="D40" s="153"/>
      <c r="E40" s="153"/>
      <c r="F40" s="154">
        <f>'00 090 Naklady'!AE27</f>
        <v>0</v>
      </c>
      <c r="G40" s="155">
        <f>'00 090 Naklady'!AF27</f>
        <v>0</v>
      </c>
      <c r="H40" s="155">
        <f>(F40*SazbaDPH1/100)+(G40*SazbaDPH2/100)</f>
        <v>0</v>
      </c>
      <c r="I40" s="155">
        <f>F40+G40+H40</f>
        <v>0</v>
      </c>
      <c r="J40" s="156" t="str">
        <f>IF(_xlfn.SINGLE(CenaCelkemVypocet)=0,"",I40/_xlfn.SINGLE(CenaCelkemVypocet)*100)</f>
        <v/>
      </c>
    </row>
    <row r="41" spans="1:52" ht="25.5" customHeight="1" x14ac:dyDescent="0.25">
      <c r="A41" s="136">
        <v>3</v>
      </c>
      <c r="B41" s="157" t="s">
        <v>53</v>
      </c>
      <c r="C41" s="147" t="s">
        <v>54</v>
      </c>
      <c r="D41" s="147"/>
      <c r="E41" s="147"/>
      <c r="F41" s="158">
        <f>'00 090 Naklady'!AE27</f>
        <v>0</v>
      </c>
      <c r="G41" s="150">
        <f>'00 090 Naklady'!AF27</f>
        <v>0</v>
      </c>
      <c r="H41" s="150">
        <f>(F41*SazbaDPH1/100)+(G41*SazbaDPH2/100)</f>
        <v>0</v>
      </c>
      <c r="I41" s="150">
        <f>F41+G41+H41</f>
        <v>0</v>
      </c>
      <c r="J41" s="151" t="str">
        <f>IF(_xlfn.SINGLE(CenaCelkemVypocet)=0,"",I41/_xlfn.SINGLE(CenaCelkemVypocet)*100)</f>
        <v/>
      </c>
    </row>
    <row r="42" spans="1:52" ht="25.5" customHeight="1" x14ac:dyDescent="0.25">
      <c r="A42" s="136">
        <v>2</v>
      </c>
      <c r="B42" s="152"/>
      <c r="C42" s="153" t="s">
        <v>55</v>
      </c>
      <c r="D42" s="153"/>
      <c r="E42" s="153"/>
      <c r="F42" s="154"/>
      <c r="G42" s="155"/>
      <c r="H42" s="155">
        <f>(F42*SazbaDPH1/100)+(G42*SazbaDPH2/100)</f>
        <v>0</v>
      </c>
      <c r="I42" s="155"/>
      <c r="J42" s="156"/>
    </row>
    <row r="43" spans="1:52" ht="25.5" customHeight="1" x14ac:dyDescent="0.25">
      <c r="A43" s="136">
        <v>2</v>
      </c>
      <c r="B43" s="152" t="s">
        <v>56</v>
      </c>
      <c r="C43" s="153" t="s">
        <v>57</v>
      </c>
      <c r="D43" s="153"/>
      <c r="E43" s="153"/>
      <c r="F43" s="154">
        <f>'D.1.1 001 Pol'!AE259</f>
        <v>0</v>
      </c>
      <c r="G43" s="155">
        <f>'D.1.1 001 Pol'!AF259</f>
        <v>0</v>
      </c>
      <c r="H43" s="155">
        <f>(F43*SazbaDPH1/100)+(G43*SazbaDPH2/100)</f>
        <v>0</v>
      </c>
      <c r="I43" s="155">
        <f>F43+G43+H43</f>
        <v>0</v>
      </c>
      <c r="J43" s="156" t="str">
        <f>IF(_xlfn.SINGLE(CenaCelkemVypocet)=0,"",I43/_xlfn.SINGLE(CenaCelkemVypocet)*100)</f>
        <v/>
      </c>
    </row>
    <row r="44" spans="1:52" ht="25.5" customHeight="1" x14ac:dyDescent="0.25">
      <c r="A44" s="136">
        <v>3</v>
      </c>
      <c r="B44" s="157" t="s">
        <v>58</v>
      </c>
      <c r="C44" s="147" t="s">
        <v>59</v>
      </c>
      <c r="D44" s="147"/>
      <c r="E44" s="147"/>
      <c r="F44" s="158">
        <f>'D.1.1 001 Pol'!AE259</f>
        <v>0</v>
      </c>
      <c r="G44" s="150">
        <f>'D.1.1 001 Pol'!AF259</f>
        <v>0</v>
      </c>
      <c r="H44" s="150">
        <f>(F44*SazbaDPH1/100)+(G44*SazbaDPH2/100)</f>
        <v>0</v>
      </c>
      <c r="I44" s="150">
        <f>F44+G44+H44</f>
        <v>0</v>
      </c>
      <c r="J44" s="151" t="str">
        <f>IF(_xlfn.SINGLE(CenaCelkemVypocet)=0,"",I44/_xlfn.SINGLE(CenaCelkemVypocet)*100)</f>
        <v/>
      </c>
    </row>
    <row r="45" spans="1:52" ht="25.5" customHeight="1" x14ac:dyDescent="0.25">
      <c r="A45" s="136"/>
      <c r="B45" s="159" t="s">
        <v>60</v>
      </c>
      <c r="C45" s="160"/>
      <c r="D45" s="160"/>
      <c r="E45" s="161"/>
      <c r="F45" s="162">
        <f>SUMIF(A39:A44,"=1",F39:F44)</f>
        <v>0</v>
      </c>
      <c r="G45" s="163">
        <f>SUMIF(A39:A44,"=1",G39:G44)</f>
        <v>0</v>
      </c>
      <c r="H45" s="163">
        <f>SUMIF(A39:A44,"=1",H39:H44)</f>
        <v>0</v>
      </c>
      <c r="I45" s="163">
        <f>SUMIF(A39:A44,"=1",I39:I44)</f>
        <v>0</v>
      </c>
      <c r="J45" s="164">
        <f>SUMIF(A39:A44,"=1",J39:J44)</f>
        <v>0</v>
      </c>
    </row>
    <row r="47" spans="1:52" x14ac:dyDescent="0.25">
      <c r="A47" t="s">
        <v>62</v>
      </c>
      <c r="B47" t="s">
        <v>63</v>
      </c>
    </row>
    <row r="48" spans="1:52" x14ac:dyDescent="0.25">
      <c r="B48" s="176" t="s">
        <v>64</v>
      </c>
      <c r="C48" s="176"/>
      <c r="D48" s="176"/>
      <c r="E48" s="176"/>
      <c r="F48" s="176"/>
      <c r="G48" s="176"/>
      <c r="H48" s="176"/>
      <c r="I48" s="176"/>
      <c r="J48" s="176"/>
      <c r="AZ48" s="175" t="str">
        <f>B48</f>
        <v>1. PODMÍNKY PRO ZPRACOVÁNÍ NABÍDKOVÉ CENY</v>
      </c>
    </row>
    <row r="50" spans="2:52" x14ac:dyDescent="0.25">
      <c r="B50" s="176" t="s">
        <v>65</v>
      </c>
      <c r="C50" s="176"/>
      <c r="D50" s="176"/>
      <c r="E50" s="176"/>
      <c r="F50" s="176"/>
      <c r="G50" s="176"/>
      <c r="H50" s="176"/>
      <c r="I50" s="176"/>
      <c r="J50" s="176"/>
      <c r="AZ50" s="175" t="str">
        <f>B50</f>
        <v xml:space="preserve">        Preambule</v>
      </c>
    </row>
    <row r="52" spans="2:52" ht="52.8" x14ac:dyDescent="0.25">
      <c r="B52" s="176" t="s">
        <v>66</v>
      </c>
      <c r="C52" s="176"/>
      <c r="D52" s="176"/>
      <c r="E52" s="176"/>
      <c r="F52" s="176"/>
      <c r="G52" s="176"/>
      <c r="H52" s="176"/>
      <c r="I52" s="176"/>
      <c r="J52" s="176"/>
      <c r="AZ52" s="175" t="str">
        <f>B52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3" spans="2:52" ht="52.8" x14ac:dyDescent="0.25">
      <c r="B53" s="176" t="s">
        <v>67</v>
      </c>
      <c r="C53" s="176"/>
      <c r="D53" s="176"/>
      <c r="E53" s="176"/>
      <c r="F53" s="176"/>
      <c r="G53" s="176"/>
      <c r="H53" s="176"/>
      <c r="I53" s="176"/>
      <c r="J53" s="176"/>
      <c r="AZ53" s="175" t="str">
        <f>B53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5" spans="2:52" x14ac:dyDescent="0.25">
      <c r="B55" s="176" t="s">
        <v>68</v>
      </c>
      <c r="C55" s="176"/>
      <c r="D55" s="176"/>
      <c r="E55" s="176"/>
      <c r="F55" s="176"/>
      <c r="G55" s="176"/>
      <c r="H55" s="176"/>
      <c r="I55" s="176"/>
      <c r="J55" s="176"/>
      <c r="AZ55" s="175" t="str">
        <f>B55</f>
        <v xml:space="preserve">        Vymezení některých pojmů</v>
      </c>
    </row>
    <row r="58" spans="2:52" x14ac:dyDescent="0.25">
      <c r="B58" s="176" t="s">
        <v>69</v>
      </c>
      <c r="C58" s="176"/>
      <c r="D58" s="176"/>
      <c r="E58" s="176"/>
      <c r="F58" s="176"/>
      <c r="G58" s="176"/>
      <c r="H58" s="176"/>
      <c r="I58" s="176"/>
      <c r="J58" s="176"/>
      <c r="AZ58" s="175" t="str">
        <f>B58</f>
        <v>Pro účely zpracování nabídkové ceny se jsou použity některé pojmy, pod kterými se rozumí:</v>
      </c>
    </row>
    <row r="59" spans="2:52" ht="39.6" x14ac:dyDescent="0.25">
      <c r="B59" s="176" t="s">
        <v>70</v>
      </c>
      <c r="C59" s="176"/>
      <c r="D59" s="176"/>
      <c r="E59" s="176"/>
      <c r="F59" s="176"/>
      <c r="G59" s="176"/>
      <c r="H59" s="176"/>
      <c r="I59" s="176"/>
      <c r="J59" s="176"/>
      <c r="AZ59" s="175" t="str">
        <f>B59</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0" spans="2:52" ht="39.6" x14ac:dyDescent="0.25">
      <c r="B60" s="176" t="s">
        <v>71</v>
      </c>
      <c r="C60" s="176"/>
      <c r="D60" s="176"/>
      <c r="E60" s="176"/>
      <c r="F60" s="176"/>
      <c r="G60" s="176"/>
      <c r="H60" s="176"/>
      <c r="I60" s="176"/>
      <c r="J60" s="176"/>
      <c r="AZ60" s="175" t="str">
        <f>B60</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1" spans="2:52" ht="52.8" x14ac:dyDescent="0.25">
      <c r="B61" s="176" t="s">
        <v>72</v>
      </c>
      <c r="C61" s="176"/>
      <c r="D61" s="176"/>
      <c r="E61" s="176"/>
      <c r="F61" s="176"/>
      <c r="G61" s="176"/>
      <c r="H61" s="176"/>
      <c r="I61" s="176"/>
      <c r="J61" s="176"/>
      <c r="AZ61" s="175" t="str">
        <f>B61</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2" spans="2:52" ht="79.2" x14ac:dyDescent="0.25">
      <c r="B62" s="176" t="s">
        <v>73</v>
      </c>
      <c r="C62" s="176"/>
      <c r="D62" s="176"/>
      <c r="E62" s="176"/>
      <c r="F62" s="176"/>
      <c r="G62" s="176"/>
      <c r="H62" s="176"/>
      <c r="I62" s="176"/>
      <c r="J62" s="176"/>
      <c r="AZ62" s="175" t="str">
        <f>B62</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3" spans="2:52" ht="52.8" x14ac:dyDescent="0.25">
      <c r="B63" s="176" t="s">
        <v>74</v>
      </c>
      <c r="C63" s="176"/>
      <c r="D63" s="176"/>
      <c r="E63" s="176"/>
      <c r="F63" s="176"/>
      <c r="G63" s="176"/>
      <c r="H63" s="176"/>
      <c r="I63" s="176"/>
      <c r="J63" s="176"/>
      <c r="AZ63" s="175" t="str">
        <f>B63</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5" spans="2:52" x14ac:dyDescent="0.25">
      <c r="B65" s="176" t="s">
        <v>75</v>
      </c>
      <c r="C65" s="176"/>
      <c r="D65" s="176"/>
      <c r="E65" s="176"/>
      <c r="F65" s="176"/>
      <c r="G65" s="176"/>
      <c r="H65" s="176"/>
      <c r="I65" s="176"/>
      <c r="J65" s="176"/>
      <c r="AZ65" s="175" t="str">
        <f>B65</f>
        <v xml:space="preserve">        Cenová soustava</v>
      </c>
    </row>
    <row r="67" spans="2:52" x14ac:dyDescent="0.25">
      <c r="B67" s="176" t="s">
        <v>76</v>
      </c>
      <c r="C67" s="176"/>
      <c r="D67" s="176"/>
      <c r="E67" s="176"/>
      <c r="F67" s="176"/>
      <c r="G67" s="176"/>
      <c r="H67" s="176"/>
      <c r="I67" s="176"/>
      <c r="J67" s="176"/>
      <c r="AZ67" s="175" t="str">
        <f>B67</f>
        <v xml:space="preserve">        Použitá cenová soustava</v>
      </c>
    </row>
    <row r="68" spans="2:52" ht="39.6" x14ac:dyDescent="0.25">
      <c r="B68" s="176" t="s">
        <v>77</v>
      </c>
      <c r="C68" s="176"/>
      <c r="D68" s="176"/>
      <c r="E68" s="176"/>
      <c r="F68" s="176"/>
      <c r="G68" s="176"/>
      <c r="H68" s="176"/>
      <c r="I68" s="176"/>
      <c r="J68" s="176"/>
      <c r="AZ68" s="175" t="str">
        <f>B68</f>
        <v>Soupisy stavebních prací, dodávek a služeb jsou zpracovány s použitím cenové soustavy zpracované společností RTS, a.s.. Položky z cenové soustavy mají uveden odkaz na cenovou soustavu včetně označení příslušného ceníku.</v>
      </c>
    </row>
    <row r="70" spans="2:52" x14ac:dyDescent="0.25">
      <c r="B70" s="176" t="s">
        <v>78</v>
      </c>
      <c r="C70" s="176"/>
      <c r="D70" s="176"/>
      <c r="E70" s="176"/>
      <c r="F70" s="176"/>
      <c r="G70" s="176"/>
      <c r="H70" s="176"/>
      <c r="I70" s="176"/>
      <c r="J70" s="176"/>
      <c r="AZ70" s="175" t="str">
        <f>B70</f>
        <v xml:space="preserve">        Technické podmínky</v>
      </c>
    </row>
    <row r="71" spans="2:52" ht="39.6" x14ac:dyDescent="0.25">
      <c r="B71" s="176" t="s">
        <v>79</v>
      </c>
      <c r="C71" s="176"/>
      <c r="D71" s="176"/>
      <c r="E71" s="176"/>
      <c r="F71" s="176"/>
      <c r="G71" s="176"/>
      <c r="H71" s="176"/>
      <c r="I71" s="176"/>
      <c r="J71" s="176"/>
      <c r="AZ71" s="175" t="str">
        <f>B71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3" spans="2:52" x14ac:dyDescent="0.25">
      <c r="B73" s="176" t="s">
        <v>80</v>
      </c>
      <c r="C73" s="176"/>
      <c r="D73" s="176"/>
      <c r="E73" s="176"/>
      <c r="F73" s="176"/>
      <c r="G73" s="176"/>
      <c r="H73" s="176"/>
      <c r="I73" s="176"/>
      <c r="J73" s="176"/>
      <c r="AZ73" s="175" t="str">
        <f>B73</f>
        <v>Individuální položky</v>
      </c>
    </row>
    <row r="74" spans="2:52" ht="39.6" x14ac:dyDescent="0.25">
      <c r="B74" s="176" t="s">
        <v>81</v>
      </c>
      <c r="C74" s="176"/>
      <c r="D74" s="176"/>
      <c r="E74" s="176"/>
      <c r="F74" s="176"/>
      <c r="G74" s="176"/>
      <c r="H74" s="176"/>
      <c r="I74" s="176"/>
      <c r="J74" s="176"/>
      <c r="AZ74" s="175" t="str">
        <f>B74</f>
        <v>Položky soupisu prací, které cenová soustava neobsahuje, jsou označeny popisem „vlastní“. Pro tyto položky jsou cenové a technické podmínky definovány jejich popisem, případně odkazem na konkrétní část příslušné dokumentace.</v>
      </c>
    </row>
    <row r="76" spans="2:52" x14ac:dyDescent="0.25">
      <c r="B76" s="176" t="s">
        <v>82</v>
      </c>
      <c r="C76" s="176"/>
      <c r="D76" s="176"/>
      <c r="E76" s="176"/>
      <c r="F76" s="176"/>
      <c r="G76" s="176"/>
      <c r="H76" s="176"/>
      <c r="I76" s="176"/>
      <c r="J76" s="176"/>
      <c r="AZ76" s="175" t="str">
        <f>B76</f>
        <v xml:space="preserve">        Závaznost a změna soupisu</v>
      </c>
    </row>
    <row r="78" spans="2:52" x14ac:dyDescent="0.25">
      <c r="B78" s="176" t="s">
        <v>83</v>
      </c>
      <c r="C78" s="176"/>
      <c r="D78" s="176"/>
      <c r="E78" s="176"/>
      <c r="F78" s="176"/>
      <c r="G78" s="176"/>
      <c r="H78" s="176"/>
      <c r="I78" s="176"/>
      <c r="J78" s="176"/>
      <c r="AZ78" s="175" t="str">
        <f>B78</f>
        <v xml:space="preserve">        Závaznost soupisu</v>
      </c>
    </row>
    <row r="79" spans="2:52" ht="39.6" x14ac:dyDescent="0.25">
      <c r="B79" s="176" t="s">
        <v>84</v>
      </c>
      <c r="C79" s="176"/>
      <c r="D79" s="176"/>
      <c r="E79" s="176"/>
      <c r="F79" s="176"/>
      <c r="G79" s="176"/>
      <c r="H79" s="176"/>
      <c r="I79" s="176"/>
      <c r="J79" s="176"/>
      <c r="AZ79" s="175" t="str">
        <f>B79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1" spans="2:52" x14ac:dyDescent="0.25">
      <c r="B81" s="176" t="s">
        <v>85</v>
      </c>
      <c r="C81" s="176"/>
      <c r="D81" s="176"/>
      <c r="E81" s="176"/>
      <c r="F81" s="176"/>
      <c r="G81" s="176"/>
      <c r="H81" s="176"/>
      <c r="I81" s="176"/>
      <c r="J81" s="176"/>
      <c r="AZ81" s="175" t="str">
        <f>B81</f>
        <v xml:space="preserve">        Zvláštní podmínky pro stanovení nabídkové ceny</v>
      </c>
    </row>
    <row r="83" spans="2:52" x14ac:dyDescent="0.25">
      <c r="B83" s="176" t="s">
        <v>86</v>
      </c>
      <c r="C83" s="176"/>
      <c r="D83" s="176"/>
      <c r="E83" s="176"/>
      <c r="F83" s="176"/>
      <c r="G83" s="176"/>
      <c r="H83" s="176"/>
      <c r="I83" s="176"/>
      <c r="J83" s="176"/>
      <c r="AZ83" s="175" t="str">
        <f>B83</f>
        <v xml:space="preserve">        Přeprava vybouraných hmot, suti a vytěžené zeminy</v>
      </c>
    </row>
    <row r="84" spans="2:52" ht="79.2" x14ac:dyDescent="0.25">
      <c r="B84" s="176" t="s">
        <v>87</v>
      </c>
      <c r="C84" s="176"/>
      <c r="D84" s="176"/>
      <c r="E84" s="176"/>
      <c r="F84" s="176"/>
      <c r="G84" s="176"/>
      <c r="H84" s="176"/>
      <c r="I84" s="176"/>
      <c r="J84" s="176"/>
      <c r="AZ84" s="175" t="str">
        <f>B84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6" spans="2:52" x14ac:dyDescent="0.25">
      <c r="B86" s="176" t="s">
        <v>88</v>
      </c>
      <c r="C86" s="176"/>
      <c r="D86" s="176"/>
      <c r="E86" s="176"/>
      <c r="F86" s="176"/>
      <c r="G86" s="176"/>
      <c r="H86" s="176"/>
      <c r="I86" s="176"/>
      <c r="J86" s="176"/>
      <c r="AZ86" s="175" t="str">
        <f>B86</f>
        <v xml:space="preserve">        Vnitrostaveništní přesun stavebního materiálu</v>
      </c>
    </row>
    <row r="87" spans="2:52" ht="52.8" x14ac:dyDescent="0.25">
      <c r="B87" s="176" t="s">
        <v>89</v>
      </c>
      <c r="C87" s="176"/>
      <c r="D87" s="176"/>
      <c r="E87" s="176"/>
      <c r="F87" s="176"/>
      <c r="G87" s="176"/>
      <c r="H87" s="176"/>
      <c r="I87" s="176"/>
      <c r="J87" s="176"/>
      <c r="AZ87" s="175" t="str">
        <f>B87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8" spans="2:52" ht="52.8" x14ac:dyDescent="0.25">
      <c r="B88" s="176" t="s">
        <v>90</v>
      </c>
      <c r="C88" s="176"/>
      <c r="D88" s="176"/>
      <c r="E88" s="176"/>
      <c r="F88" s="176"/>
      <c r="G88" s="176"/>
      <c r="H88" s="176"/>
      <c r="I88" s="176"/>
      <c r="J88" s="176"/>
      <c r="AZ88" s="175" t="str">
        <f>B88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0" spans="2:52" x14ac:dyDescent="0.25">
      <c r="B90" s="176" t="s">
        <v>91</v>
      </c>
      <c r="C90" s="176"/>
      <c r="D90" s="176"/>
      <c r="E90" s="176"/>
      <c r="F90" s="176"/>
      <c r="G90" s="176"/>
      <c r="H90" s="176"/>
      <c r="I90" s="176"/>
      <c r="J90" s="176"/>
      <c r="AZ90" s="175" t="str">
        <f>B90</f>
        <v xml:space="preserve">        Příplatky za ztížené podmínky prací</v>
      </c>
    </row>
    <row r="91" spans="2:52" ht="26.4" x14ac:dyDescent="0.25">
      <c r="B91" s="176" t="s">
        <v>92</v>
      </c>
      <c r="C91" s="176"/>
      <c r="D91" s="176"/>
      <c r="E91" s="176"/>
      <c r="F91" s="176"/>
      <c r="G91" s="176"/>
      <c r="H91" s="176"/>
      <c r="I91" s="176"/>
      <c r="J91" s="176"/>
      <c r="AZ91" s="175" t="str">
        <f>B91</f>
        <v>Pokud soupis položku příplatku za ztížené podmínky obsahuje, je dodavatel povinen ji ocenit bez ohledu na to, že tento příplatek dodavatel standardně neuplatňuje.</v>
      </c>
    </row>
    <row r="93" spans="2:52" x14ac:dyDescent="0.25">
      <c r="B93" s="176" t="s">
        <v>93</v>
      </c>
      <c r="C93" s="176"/>
      <c r="D93" s="176"/>
      <c r="E93" s="176"/>
      <c r="F93" s="176"/>
      <c r="G93" s="176"/>
      <c r="H93" s="176"/>
      <c r="I93" s="176"/>
      <c r="J93" s="176"/>
      <c r="AZ93" s="175" t="str">
        <f>B93</f>
        <v xml:space="preserve">        Vedlejší a ostatní náklady</v>
      </c>
    </row>
    <row r="94" spans="2:52" ht="26.4" x14ac:dyDescent="0.25">
      <c r="B94" s="176" t="s">
        <v>94</v>
      </c>
      <c r="C94" s="176"/>
      <c r="D94" s="176"/>
      <c r="E94" s="176"/>
      <c r="F94" s="176"/>
      <c r="G94" s="176"/>
      <c r="H94" s="176"/>
      <c r="I94" s="176"/>
      <c r="J94" s="176"/>
      <c r="AZ94" s="175" t="str">
        <f>B94</f>
        <v>Tyto náklady jsou popsány v samostatném soupisu stavebních prací, dodávek a služeb s tím, že dodavatel je povinen v rámci těchto nákladů ocenit všechny definované náklady souhrnně pro celou stavbu.</v>
      </c>
    </row>
    <row r="98" spans="2:52" x14ac:dyDescent="0.25">
      <c r="B98" s="176" t="s">
        <v>95</v>
      </c>
      <c r="C98" s="176"/>
      <c r="D98" s="176"/>
      <c r="E98" s="176"/>
      <c r="F98" s="176"/>
      <c r="G98" s="176"/>
      <c r="H98" s="176"/>
      <c r="I98" s="176"/>
      <c r="J98" s="176"/>
      <c r="AZ98" s="175" t="str">
        <f>B98</f>
        <v>2. SPECIFICKÉ PODMÍNKY PRO ZPRACOVÁNÍ NABÍDKOVÉ CENY</v>
      </c>
    </row>
    <row r="100" spans="2:52" x14ac:dyDescent="0.25">
      <c r="B100" s="176" t="s">
        <v>96</v>
      </c>
      <c r="C100" s="176"/>
      <c r="D100" s="176"/>
      <c r="E100" s="176"/>
      <c r="F100" s="176"/>
      <c r="G100" s="176"/>
      <c r="H100" s="176"/>
      <c r="I100" s="176"/>
      <c r="J100" s="176"/>
      <c r="AZ100" s="175" t="str">
        <f>B100</f>
        <v>Zde doplní zpracovatel soupisu  případná specifika týkající se konkrétní zakázky.</v>
      </c>
    </row>
    <row r="103" spans="2:52" x14ac:dyDescent="0.25">
      <c r="B103" s="176" t="s">
        <v>97</v>
      </c>
      <c r="C103" s="176"/>
      <c r="D103" s="176"/>
      <c r="E103" s="176"/>
      <c r="F103" s="176"/>
      <c r="G103" s="176"/>
      <c r="H103" s="176"/>
      <c r="I103" s="176"/>
      <c r="J103" s="176"/>
      <c r="AZ103" s="175" t="str">
        <f>B103</f>
        <v>3. ELEKTRONICKÁ PODOBA SOUPISU</v>
      </c>
    </row>
    <row r="105" spans="2:52" x14ac:dyDescent="0.25">
      <c r="B105" s="176" t="s">
        <v>98</v>
      </c>
      <c r="C105" s="176"/>
      <c r="D105" s="176"/>
      <c r="E105" s="176"/>
      <c r="F105" s="176"/>
      <c r="G105" s="176"/>
      <c r="H105" s="176"/>
      <c r="I105" s="176"/>
      <c r="J105" s="176"/>
      <c r="AZ105" s="175" t="str">
        <f>B105</f>
        <v xml:space="preserve">        Elektronická podoba soupisu</v>
      </c>
    </row>
    <row r="106" spans="2:52" ht="26.4" x14ac:dyDescent="0.25">
      <c r="B106" s="176" t="s">
        <v>99</v>
      </c>
      <c r="C106" s="176"/>
      <c r="D106" s="176"/>
      <c r="E106" s="176"/>
      <c r="F106" s="176"/>
      <c r="G106" s="176"/>
      <c r="H106" s="176"/>
      <c r="I106" s="176"/>
      <c r="J106" s="176"/>
      <c r="AZ106" s="175" t="str">
        <f>B106</f>
        <v>V souladu se zákonem jsou předložené soupisy zpracovány i v elektronické podobě.  Elektronickou podobou soupisu stavebních prací, dodávek a služeb je formát MS EXCEL.</v>
      </c>
    </row>
    <row r="107" spans="2:52" x14ac:dyDescent="0.25">
      <c r="B107" s="176" t="s">
        <v>100</v>
      </c>
      <c r="C107" s="176"/>
      <c r="D107" s="176"/>
      <c r="E107" s="176"/>
      <c r="F107" s="176"/>
      <c r="G107" s="176"/>
      <c r="H107" s="176"/>
      <c r="I107" s="176"/>
      <c r="J107" s="176"/>
      <c r="AZ107" s="175" t="str">
        <f>B107</f>
        <v>Popis formátu soupisu odpovídá svou strukturou vzorovému soupisu volně dostupnému na internetové adrese:</v>
      </c>
    </row>
    <row r="109" spans="2:52" x14ac:dyDescent="0.25">
      <c r="B109" s="176" t="s">
        <v>101</v>
      </c>
      <c r="C109" s="176"/>
      <c r="D109" s="176"/>
      <c r="E109" s="176"/>
      <c r="F109" s="176"/>
      <c r="G109" s="176"/>
      <c r="H109" s="176"/>
      <c r="I109" s="176"/>
      <c r="J109" s="176"/>
      <c r="AZ109" s="175" t="str">
        <f>B109</f>
        <v>www.stavebnionline.cz/soupis</v>
      </c>
    </row>
    <row r="111" spans="2:52" x14ac:dyDescent="0.25">
      <c r="B111" s="176" t="s">
        <v>102</v>
      </c>
      <c r="C111" s="176"/>
      <c r="D111" s="176"/>
      <c r="E111" s="176"/>
      <c r="F111" s="176"/>
      <c r="G111" s="176"/>
      <c r="H111" s="176"/>
      <c r="I111" s="176"/>
      <c r="J111" s="176"/>
      <c r="AZ111" s="175" t="str">
        <f>B111</f>
        <v xml:space="preserve">        Zpracování elektronické podoby soupisu</v>
      </c>
    </row>
    <row r="112" spans="2:52" ht="52.8" x14ac:dyDescent="0.25">
      <c r="B112" s="176" t="s">
        <v>103</v>
      </c>
      <c r="C112" s="176"/>
      <c r="D112" s="176"/>
      <c r="E112" s="176"/>
      <c r="F112" s="176"/>
      <c r="G112" s="176"/>
      <c r="H112" s="176"/>
      <c r="I112" s="176"/>
      <c r="J112" s="176"/>
      <c r="AZ112" s="175" t="str">
        <f>B112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4" spans="1:52" x14ac:dyDescent="0.25">
      <c r="B114" s="176" t="s">
        <v>104</v>
      </c>
      <c r="C114" s="176"/>
      <c r="D114" s="176"/>
      <c r="E114" s="176"/>
      <c r="F114" s="176"/>
      <c r="G114" s="176"/>
      <c r="H114" s="176"/>
      <c r="I114" s="176"/>
      <c r="J114" s="176"/>
      <c r="AZ114" s="175" t="str">
        <f>B114</f>
        <v xml:space="preserve">        Jiný formát soupisu</v>
      </c>
    </row>
    <row r="115" spans="1:52" ht="39.6" x14ac:dyDescent="0.25">
      <c r="B115" s="176" t="s">
        <v>105</v>
      </c>
      <c r="C115" s="176"/>
      <c r="D115" s="176"/>
      <c r="E115" s="176"/>
      <c r="F115" s="176"/>
      <c r="G115" s="176"/>
      <c r="H115" s="176"/>
      <c r="I115" s="176"/>
      <c r="J115" s="176"/>
      <c r="AZ115" s="175" t="str">
        <f>B115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7" spans="1:52" x14ac:dyDescent="0.25">
      <c r="B117" s="176" t="s">
        <v>106</v>
      </c>
      <c r="C117" s="176"/>
      <c r="D117" s="176"/>
      <c r="E117" s="176"/>
      <c r="F117" s="176"/>
      <c r="G117" s="176"/>
      <c r="H117" s="176"/>
      <c r="I117" s="176"/>
      <c r="J117" s="176"/>
      <c r="AZ117" s="175" t="str">
        <f>B117</f>
        <v xml:space="preserve">        Závěrečné ustanovení</v>
      </c>
    </row>
    <row r="118" spans="1:52" x14ac:dyDescent="0.25">
      <c r="B118" s="176" t="s">
        <v>107</v>
      </c>
      <c r="C118" s="176"/>
      <c r="D118" s="176"/>
      <c r="E118" s="176"/>
      <c r="F118" s="176"/>
      <c r="G118" s="176"/>
      <c r="H118" s="176"/>
      <c r="I118" s="176"/>
      <c r="J118" s="176"/>
      <c r="AZ118" s="175" t="str">
        <f>B118</f>
        <v>Ostatní podmínky vztahující se ke zpracování nabídkové ceny jsou uvedeny v zadávací dokumentaci.</v>
      </c>
    </row>
    <row r="119" spans="1:52" x14ac:dyDescent="0.25">
      <c r="A119" t="s">
        <v>108</v>
      </c>
      <c r="B119" t="s">
        <v>109</v>
      </c>
    </row>
    <row r="120" spans="1:52" x14ac:dyDescent="0.25">
      <c r="A120" t="s">
        <v>110</v>
      </c>
      <c r="B120" t="s">
        <v>111</v>
      </c>
    </row>
    <row r="121" spans="1:52" x14ac:dyDescent="0.25">
      <c r="A121" t="s">
        <v>108</v>
      </c>
      <c r="B121" t="s">
        <v>112</v>
      </c>
    </row>
    <row r="122" spans="1:52" x14ac:dyDescent="0.25">
      <c r="A122" t="s">
        <v>110</v>
      </c>
      <c r="B122" t="s">
        <v>113</v>
      </c>
    </row>
    <row r="125" spans="1:52" ht="15.6" x14ac:dyDescent="0.3">
      <c r="B125" s="177" t="s">
        <v>114</v>
      </c>
    </row>
    <row r="127" spans="1:52" ht="25.5" customHeight="1" x14ac:dyDescent="0.25">
      <c r="A127" s="179"/>
      <c r="B127" s="182" t="s">
        <v>17</v>
      </c>
      <c r="C127" s="182" t="s">
        <v>5</v>
      </c>
      <c r="D127" s="183"/>
      <c r="E127" s="183"/>
      <c r="F127" s="184" t="s">
        <v>115</v>
      </c>
      <c r="G127" s="184"/>
      <c r="H127" s="184"/>
      <c r="I127" s="184" t="s">
        <v>29</v>
      </c>
      <c r="J127" s="184" t="s">
        <v>0</v>
      </c>
    </row>
    <row r="128" spans="1:52" ht="36.75" customHeight="1" x14ac:dyDescent="0.25">
      <c r="A128" s="180"/>
      <c r="B128" s="185" t="s">
        <v>116</v>
      </c>
      <c r="C128" s="186" t="s">
        <v>117</v>
      </c>
      <c r="D128" s="187"/>
      <c r="E128" s="187"/>
      <c r="F128" s="194" t="s">
        <v>24</v>
      </c>
      <c r="G128" s="195"/>
      <c r="H128" s="195"/>
      <c r="I128" s="195">
        <f>'D.1.1 001 Pol'!G8</f>
        <v>0</v>
      </c>
      <c r="J128" s="191" t="str">
        <f>IF(I142=0,"",I128/I142*100)</f>
        <v/>
      </c>
    </row>
    <row r="129" spans="1:10" ht="36.75" customHeight="1" x14ac:dyDescent="0.25">
      <c r="A129" s="180"/>
      <c r="B129" s="185" t="s">
        <v>118</v>
      </c>
      <c r="C129" s="186" t="s">
        <v>119</v>
      </c>
      <c r="D129" s="187"/>
      <c r="E129" s="187"/>
      <c r="F129" s="194" t="s">
        <v>24</v>
      </c>
      <c r="G129" s="195"/>
      <c r="H129" s="195"/>
      <c r="I129" s="195">
        <f>'D.1.1 001 Pol'!G41</f>
        <v>0</v>
      </c>
      <c r="J129" s="191" t="str">
        <f>IF(I142=0,"",I129/I142*100)</f>
        <v/>
      </c>
    </row>
    <row r="130" spans="1:10" ht="36.75" customHeight="1" x14ac:dyDescent="0.25">
      <c r="A130" s="180"/>
      <c r="B130" s="185" t="s">
        <v>120</v>
      </c>
      <c r="C130" s="186" t="s">
        <v>121</v>
      </c>
      <c r="D130" s="187"/>
      <c r="E130" s="187"/>
      <c r="F130" s="194" t="s">
        <v>24</v>
      </c>
      <c r="G130" s="195"/>
      <c r="H130" s="195"/>
      <c r="I130" s="195">
        <f>'D.1.1 001 Pol'!G239</f>
        <v>0</v>
      </c>
      <c r="J130" s="191" t="str">
        <f>IF(I142=0,"",I130/I142*100)</f>
        <v/>
      </c>
    </row>
    <row r="131" spans="1:10" ht="36.75" customHeight="1" x14ac:dyDescent="0.25">
      <c r="A131" s="180"/>
      <c r="B131" s="185" t="s">
        <v>122</v>
      </c>
      <c r="C131" s="186" t="s">
        <v>123</v>
      </c>
      <c r="D131" s="187"/>
      <c r="E131" s="187"/>
      <c r="F131" s="194" t="s">
        <v>24</v>
      </c>
      <c r="G131" s="195"/>
      <c r="H131" s="195"/>
      <c r="I131" s="195">
        <f>'D.1.1 001 Pol'!G50</f>
        <v>0</v>
      </c>
      <c r="J131" s="191" t="str">
        <f>IF(I142=0,"",I131/I142*100)</f>
        <v/>
      </c>
    </row>
    <row r="132" spans="1:10" ht="36.75" customHeight="1" x14ac:dyDescent="0.25">
      <c r="A132" s="180"/>
      <c r="B132" s="185" t="s">
        <v>124</v>
      </c>
      <c r="C132" s="186" t="s">
        <v>125</v>
      </c>
      <c r="D132" s="187"/>
      <c r="E132" s="187"/>
      <c r="F132" s="194" t="s">
        <v>24</v>
      </c>
      <c r="G132" s="195"/>
      <c r="H132" s="195"/>
      <c r="I132" s="195">
        <f>'D.1.1 001 Pol'!G56+'D.1.1 001 Pol'!G254</f>
        <v>0</v>
      </c>
      <c r="J132" s="191" t="str">
        <f>IF(I142=0,"",I132/I142*100)</f>
        <v/>
      </c>
    </row>
    <row r="133" spans="1:10" ht="36.75" customHeight="1" x14ac:dyDescent="0.25">
      <c r="A133" s="180"/>
      <c r="B133" s="185" t="s">
        <v>126</v>
      </c>
      <c r="C133" s="186" t="s">
        <v>127</v>
      </c>
      <c r="D133" s="187"/>
      <c r="E133" s="187"/>
      <c r="F133" s="194" t="s">
        <v>24</v>
      </c>
      <c r="G133" s="195"/>
      <c r="H133" s="195"/>
      <c r="I133" s="195">
        <f>'D.1.1 001 Pol'!G75</f>
        <v>0</v>
      </c>
      <c r="J133" s="191" t="str">
        <f>IF(I142=0,"",I133/I142*100)</f>
        <v/>
      </c>
    </row>
    <row r="134" spans="1:10" ht="36.75" customHeight="1" x14ac:dyDescent="0.25">
      <c r="A134" s="180"/>
      <c r="B134" s="185" t="s">
        <v>128</v>
      </c>
      <c r="C134" s="186" t="s">
        <v>129</v>
      </c>
      <c r="D134" s="187"/>
      <c r="E134" s="187"/>
      <c r="F134" s="194" t="s">
        <v>24</v>
      </c>
      <c r="G134" s="195"/>
      <c r="H134" s="195"/>
      <c r="I134" s="195">
        <f>'D.1.1 001 Pol'!G161</f>
        <v>0</v>
      </c>
      <c r="J134" s="191" t="str">
        <f>IF(I142=0,"",I134/I142*100)</f>
        <v/>
      </c>
    </row>
    <row r="135" spans="1:10" ht="36.75" customHeight="1" x14ac:dyDescent="0.25">
      <c r="A135" s="180"/>
      <c r="B135" s="185" t="s">
        <v>130</v>
      </c>
      <c r="C135" s="186" t="s">
        <v>131</v>
      </c>
      <c r="D135" s="187"/>
      <c r="E135" s="187"/>
      <c r="F135" s="194" t="s">
        <v>24</v>
      </c>
      <c r="G135" s="195"/>
      <c r="H135" s="195"/>
      <c r="I135" s="195">
        <f>'D.1.1 001 Pol'!G150</f>
        <v>0</v>
      </c>
      <c r="J135" s="191" t="str">
        <f>IF(I142=0,"",I135/I142*100)</f>
        <v/>
      </c>
    </row>
    <row r="136" spans="1:10" ht="36.75" customHeight="1" x14ac:dyDescent="0.25">
      <c r="A136" s="180"/>
      <c r="B136" s="185" t="s">
        <v>132</v>
      </c>
      <c r="C136" s="186" t="s">
        <v>133</v>
      </c>
      <c r="D136" s="187"/>
      <c r="E136" s="187"/>
      <c r="F136" s="194" t="s">
        <v>24</v>
      </c>
      <c r="G136" s="195"/>
      <c r="H136" s="195"/>
      <c r="I136" s="195">
        <f>'00 090 Naklady'!G8</f>
        <v>0</v>
      </c>
      <c r="J136" s="191" t="str">
        <f>IF(I142=0,"",I136/I142*100)</f>
        <v/>
      </c>
    </row>
    <row r="137" spans="1:10" ht="36.75" customHeight="1" x14ac:dyDescent="0.25">
      <c r="A137" s="180"/>
      <c r="B137" s="185" t="s">
        <v>134</v>
      </c>
      <c r="C137" s="186" t="s">
        <v>135</v>
      </c>
      <c r="D137" s="187"/>
      <c r="E137" s="187"/>
      <c r="F137" s="194" t="s">
        <v>25</v>
      </c>
      <c r="G137" s="195"/>
      <c r="H137" s="195"/>
      <c r="I137" s="195">
        <f>'D.1.1 001 Pol'!G167</f>
        <v>0</v>
      </c>
      <c r="J137" s="191" t="str">
        <f>IF(I142=0,"",I137/I142*100)</f>
        <v/>
      </c>
    </row>
    <row r="138" spans="1:10" ht="36.75" customHeight="1" x14ac:dyDescent="0.25">
      <c r="A138" s="180"/>
      <c r="B138" s="185" t="s">
        <v>136</v>
      </c>
      <c r="C138" s="186" t="s">
        <v>137</v>
      </c>
      <c r="D138" s="187"/>
      <c r="E138" s="187"/>
      <c r="F138" s="194" t="s">
        <v>25</v>
      </c>
      <c r="G138" s="195"/>
      <c r="H138" s="195"/>
      <c r="I138" s="195">
        <f>'D.1.1 001 Pol'!G185</f>
        <v>0</v>
      </c>
      <c r="J138" s="191" t="str">
        <f>IF(I142=0,"",I138/I142*100)</f>
        <v/>
      </c>
    </row>
    <row r="139" spans="1:10" ht="36.75" customHeight="1" x14ac:dyDescent="0.25">
      <c r="A139" s="180"/>
      <c r="B139" s="185" t="s">
        <v>138</v>
      </c>
      <c r="C139" s="186" t="s">
        <v>139</v>
      </c>
      <c r="D139" s="187"/>
      <c r="E139" s="187"/>
      <c r="F139" s="194" t="s">
        <v>25</v>
      </c>
      <c r="G139" s="195"/>
      <c r="H139" s="195"/>
      <c r="I139" s="195">
        <f>'D.1.1 001 Pol'!G199</f>
        <v>0</v>
      </c>
      <c r="J139" s="191" t="str">
        <f>IF(I142=0,"",I139/I142*100)</f>
        <v/>
      </c>
    </row>
    <row r="140" spans="1:10" ht="36.75" customHeight="1" x14ac:dyDescent="0.25">
      <c r="A140" s="180"/>
      <c r="B140" s="185" t="s">
        <v>140</v>
      </c>
      <c r="C140" s="186" t="s">
        <v>141</v>
      </c>
      <c r="D140" s="187"/>
      <c r="E140" s="187"/>
      <c r="F140" s="194" t="s">
        <v>25</v>
      </c>
      <c r="G140" s="195"/>
      <c r="H140" s="195"/>
      <c r="I140" s="195">
        <f>'D.1.1 001 Pol'!G206</f>
        <v>0</v>
      </c>
      <c r="J140" s="191" t="str">
        <f>IF(I142=0,"",I140/I142*100)</f>
        <v/>
      </c>
    </row>
    <row r="141" spans="1:10" ht="36.75" customHeight="1" x14ac:dyDescent="0.25">
      <c r="A141" s="180"/>
      <c r="B141" s="185" t="s">
        <v>142</v>
      </c>
      <c r="C141" s="186" t="s">
        <v>143</v>
      </c>
      <c r="D141" s="187"/>
      <c r="E141" s="187"/>
      <c r="F141" s="194" t="s">
        <v>25</v>
      </c>
      <c r="G141" s="195"/>
      <c r="H141" s="195"/>
      <c r="I141" s="195">
        <f>'D.1.1 001 Pol'!G230</f>
        <v>0</v>
      </c>
      <c r="J141" s="191" t="str">
        <f>IF(I142=0,"",I141/I142*100)</f>
        <v/>
      </c>
    </row>
    <row r="142" spans="1:10" ht="25.5" customHeight="1" x14ac:dyDescent="0.25">
      <c r="A142" s="181"/>
      <c r="B142" s="188" t="s">
        <v>1</v>
      </c>
      <c r="C142" s="189"/>
      <c r="D142" s="190"/>
      <c r="E142" s="190"/>
      <c r="F142" s="196"/>
      <c r="G142" s="197"/>
      <c r="H142" s="197"/>
      <c r="I142" s="197">
        <f>SUM(I128:I141)</f>
        <v>0</v>
      </c>
      <c r="J142" s="192">
        <f>SUM(J128:J141)</f>
        <v>0</v>
      </c>
    </row>
    <row r="143" spans="1:10" x14ac:dyDescent="0.25">
      <c r="F143" s="135"/>
      <c r="G143" s="135"/>
      <c r="H143" s="135"/>
      <c r="I143" s="135"/>
      <c r="J143" s="193"/>
    </row>
    <row r="144" spans="1:10" x14ac:dyDescent="0.25">
      <c r="F144" s="135"/>
      <c r="G144" s="135"/>
      <c r="H144" s="135"/>
      <c r="I144" s="135"/>
      <c r="J144" s="193"/>
    </row>
    <row r="145" spans="6:10" x14ac:dyDescent="0.25">
      <c r="F145" s="135"/>
      <c r="G145" s="135"/>
      <c r="H145" s="135"/>
      <c r="I145" s="135"/>
      <c r="J145" s="193"/>
    </row>
  </sheetData>
  <sheetProtection algorithmName="SHA-512" hashValue="WgK86YDZWQdojWSQ+8d65pbI+ChjlEn9dlSQq2GCAF9FN26f/ConbWHHpO0VUaPMT4A6tTBRqiU2Y/1o+8X9CQ==" saltValue="UE37YN+ij2Eezzyh2HxxU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6">
    <mergeCell ref="C137:E137"/>
    <mergeCell ref="C138:E138"/>
    <mergeCell ref="C139:E139"/>
    <mergeCell ref="C140:E140"/>
    <mergeCell ref="C141:E141"/>
    <mergeCell ref="C132:E132"/>
    <mergeCell ref="C133:E133"/>
    <mergeCell ref="C134:E134"/>
    <mergeCell ref="C135:E135"/>
    <mergeCell ref="C136:E136"/>
    <mergeCell ref="B118:J118"/>
    <mergeCell ref="C128:E128"/>
    <mergeCell ref="C129:E129"/>
    <mergeCell ref="C130:E130"/>
    <mergeCell ref="C131:E131"/>
    <mergeCell ref="B111:J111"/>
    <mergeCell ref="B112:J112"/>
    <mergeCell ref="B114:J114"/>
    <mergeCell ref="B115:J115"/>
    <mergeCell ref="B117:J117"/>
    <mergeCell ref="B103:J103"/>
    <mergeCell ref="B105:J105"/>
    <mergeCell ref="B106:J106"/>
    <mergeCell ref="B107:J107"/>
    <mergeCell ref="B109:J109"/>
    <mergeCell ref="B91:J91"/>
    <mergeCell ref="B93:J93"/>
    <mergeCell ref="B94:J94"/>
    <mergeCell ref="B98:J98"/>
    <mergeCell ref="B100:J100"/>
    <mergeCell ref="B84:J84"/>
    <mergeCell ref="B86:J86"/>
    <mergeCell ref="B87:J87"/>
    <mergeCell ref="B88:J88"/>
    <mergeCell ref="B90:J90"/>
    <mergeCell ref="B76:J76"/>
    <mergeCell ref="B78:J78"/>
    <mergeCell ref="B79:J79"/>
    <mergeCell ref="B81:J81"/>
    <mergeCell ref="B83:J83"/>
    <mergeCell ref="B68:J68"/>
    <mergeCell ref="B70:J70"/>
    <mergeCell ref="B71:J71"/>
    <mergeCell ref="B73:J73"/>
    <mergeCell ref="B74:J74"/>
    <mergeCell ref="B61:J61"/>
    <mergeCell ref="B62:J62"/>
    <mergeCell ref="B63:J63"/>
    <mergeCell ref="B65:J65"/>
    <mergeCell ref="B67:J67"/>
    <mergeCell ref="B53:J53"/>
    <mergeCell ref="B55:J55"/>
    <mergeCell ref="B58:J58"/>
    <mergeCell ref="B59:J59"/>
    <mergeCell ref="B60:J60"/>
    <mergeCell ref="C44:E44"/>
    <mergeCell ref="B45:E45"/>
    <mergeCell ref="B48:J48"/>
    <mergeCell ref="B50:J50"/>
    <mergeCell ref="B52:J52"/>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4" t="s">
        <v>6</v>
      </c>
      <c r="B1" s="104"/>
      <c r="C1" s="105"/>
      <c r="D1" s="104"/>
      <c r="E1" s="104"/>
      <c r="F1" s="104"/>
      <c r="G1" s="104"/>
    </row>
    <row r="2" spans="1:7" ht="24.9" customHeight="1" x14ac:dyDescent="0.25">
      <c r="A2" s="50" t="s">
        <v>7</v>
      </c>
      <c r="B2" s="49"/>
      <c r="C2" s="106"/>
      <c r="D2" s="106"/>
      <c r="E2" s="106"/>
      <c r="F2" s="106"/>
      <c r="G2" s="107"/>
    </row>
    <row r="3" spans="1:7" ht="24.9" customHeight="1" x14ac:dyDescent="0.25">
      <c r="A3" s="50" t="s">
        <v>8</v>
      </c>
      <c r="B3" s="49"/>
      <c r="C3" s="106"/>
      <c r="D3" s="106"/>
      <c r="E3" s="106"/>
      <c r="F3" s="106"/>
      <c r="G3" s="107"/>
    </row>
    <row r="4" spans="1:7" ht="24.9" customHeight="1" x14ac:dyDescent="0.25">
      <c r="A4" s="50" t="s">
        <v>9</v>
      </c>
      <c r="B4" s="49"/>
      <c r="C4" s="106"/>
      <c r="D4" s="106"/>
      <c r="E4" s="106"/>
      <c r="F4" s="106"/>
      <c r="G4" s="107"/>
    </row>
    <row r="5" spans="1:7" x14ac:dyDescent="0.25">
      <c r="B5" s="4"/>
      <c r="C5" s="5"/>
      <c r="D5" s="6"/>
    </row>
  </sheetData>
  <sheetProtection algorithmName="SHA-512" hashValue="kHgKazjPZ5SwrGeGvLPlYJMSudidrnke2zc74ggM+6BwNhh5yVUg//8nBN5iSXQjU7CZPrmPRwK13YMPTg1GWQ==" saltValue="22SA+xXNoFGvw0J/etnpF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09D6-55E7-414B-B0AB-9065AFE282F6}">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9" t="s">
        <v>146</v>
      </c>
      <c r="B1" s="199"/>
      <c r="C1" s="199"/>
      <c r="D1" s="199"/>
      <c r="E1" s="199"/>
      <c r="F1" s="199"/>
      <c r="G1" s="199"/>
      <c r="AG1" t="s">
        <v>147</v>
      </c>
    </row>
    <row r="2" spans="1:60" ht="25.05" customHeight="1" x14ac:dyDescent="0.25">
      <c r="A2" s="200" t="s">
        <v>7</v>
      </c>
      <c r="B2" s="49" t="s">
        <v>43</v>
      </c>
      <c r="C2" s="203" t="s">
        <v>44</v>
      </c>
      <c r="D2" s="201"/>
      <c r="E2" s="201"/>
      <c r="F2" s="201"/>
      <c r="G2" s="202"/>
      <c r="AG2" t="s">
        <v>148</v>
      </c>
    </row>
    <row r="3" spans="1:60" ht="25.05" customHeight="1" x14ac:dyDescent="0.25">
      <c r="A3" s="200" t="s">
        <v>8</v>
      </c>
      <c r="B3" s="49" t="s">
        <v>149</v>
      </c>
      <c r="C3" s="203" t="s">
        <v>54</v>
      </c>
      <c r="D3" s="201"/>
      <c r="E3" s="201"/>
      <c r="F3" s="201"/>
      <c r="G3" s="202"/>
      <c r="AC3" s="178" t="s">
        <v>150</v>
      </c>
      <c r="AG3" t="s">
        <v>151</v>
      </c>
    </row>
    <row r="4" spans="1:60" ht="25.05" customHeight="1" x14ac:dyDescent="0.25">
      <c r="A4" s="204" t="s">
        <v>9</v>
      </c>
      <c r="B4" s="205" t="s">
        <v>53</v>
      </c>
      <c r="C4" s="206" t="s">
        <v>54</v>
      </c>
      <c r="D4" s="207"/>
      <c r="E4" s="207"/>
      <c r="F4" s="207"/>
      <c r="G4" s="208"/>
      <c r="AG4" t="s">
        <v>152</v>
      </c>
    </row>
    <row r="5" spans="1:60" x14ac:dyDescent="0.25">
      <c r="D5" s="10"/>
    </row>
    <row r="6" spans="1:60" ht="39.6" x14ac:dyDescent="0.25">
      <c r="A6" s="210" t="s">
        <v>153</v>
      </c>
      <c r="B6" s="212" t="s">
        <v>154</v>
      </c>
      <c r="C6" s="212" t="s">
        <v>155</v>
      </c>
      <c r="D6" s="211" t="s">
        <v>156</v>
      </c>
      <c r="E6" s="210" t="s">
        <v>157</v>
      </c>
      <c r="F6" s="209" t="s">
        <v>158</v>
      </c>
      <c r="G6" s="210" t="s">
        <v>29</v>
      </c>
      <c r="H6" s="213" t="s">
        <v>30</v>
      </c>
      <c r="I6" s="213" t="s">
        <v>159</v>
      </c>
      <c r="J6" s="213" t="s">
        <v>31</v>
      </c>
      <c r="K6" s="213" t="s">
        <v>160</v>
      </c>
      <c r="L6" s="213" t="s">
        <v>161</v>
      </c>
      <c r="M6" s="213" t="s">
        <v>162</v>
      </c>
      <c r="N6" s="213" t="s">
        <v>163</v>
      </c>
      <c r="O6" s="213" t="s">
        <v>164</v>
      </c>
      <c r="P6" s="213" t="s">
        <v>165</v>
      </c>
      <c r="Q6" s="213" t="s">
        <v>166</v>
      </c>
      <c r="R6" s="213" t="s">
        <v>167</v>
      </c>
      <c r="S6" s="213" t="s">
        <v>168</v>
      </c>
      <c r="T6" s="213" t="s">
        <v>169</v>
      </c>
      <c r="U6" s="213" t="s">
        <v>170</v>
      </c>
      <c r="V6" s="213" t="s">
        <v>171</v>
      </c>
      <c r="W6" s="213" t="s">
        <v>172</v>
      </c>
      <c r="X6" s="213" t="s">
        <v>173</v>
      </c>
      <c r="Y6" s="213" t="s">
        <v>174</v>
      </c>
    </row>
    <row r="7" spans="1:60" hidden="1" x14ac:dyDescent="0.25">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5">
      <c r="A8" s="226" t="s">
        <v>175</v>
      </c>
      <c r="B8" s="227" t="s">
        <v>132</v>
      </c>
      <c r="C8" s="249" t="s">
        <v>133</v>
      </c>
      <c r="D8" s="228"/>
      <c r="E8" s="229"/>
      <c r="F8" s="230"/>
      <c r="G8" s="230">
        <f>SUMIF(AG9:AG25,"&lt;&gt;NOR",G9:G25)</f>
        <v>0</v>
      </c>
      <c r="H8" s="230"/>
      <c r="I8" s="230">
        <f>SUM(I9:I25)</f>
        <v>0</v>
      </c>
      <c r="J8" s="230"/>
      <c r="K8" s="230">
        <f>SUM(K9:K25)</f>
        <v>0</v>
      </c>
      <c r="L8" s="230"/>
      <c r="M8" s="230">
        <f>SUM(M9:M25)</f>
        <v>0</v>
      </c>
      <c r="N8" s="229"/>
      <c r="O8" s="229">
        <f>SUM(O9:O25)</f>
        <v>0</v>
      </c>
      <c r="P8" s="229"/>
      <c r="Q8" s="229">
        <f>SUM(Q9:Q25)</f>
        <v>0</v>
      </c>
      <c r="R8" s="230"/>
      <c r="S8" s="230"/>
      <c r="T8" s="231"/>
      <c r="U8" s="225"/>
      <c r="V8" s="225">
        <f>SUM(V9:V25)</f>
        <v>0</v>
      </c>
      <c r="W8" s="225"/>
      <c r="X8" s="225"/>
      <c r="Y8" s="225"/>
      <c r="AG8" t="s">
        <v>176</v>
      </c>
    </row>
    <row r="9" spans="1:60" ht="20.399999999999999" outlineLevel="1" x14ac:dyDescent="0.25">
      <c r="A9" s="240">
        <v>1</v>
      </c>
      <c r="B9" s="241" t="s">
        <v>177</v>
      </c>
      <c r="C9" s="250" t="s">
        <v>178</v>
      </c>
      <c r="D9" s="242" t="s">
        <v>179</v>
      </c>
      <c r="E9" s="243">
        <v>1</v>
      </c>
      <c r="F9" s="244"/>
      <c r="G9" s="245">
        <f>ROUND(E9*F9,2)</f>
        <v>0</v>
      </c>
      <c r="H9" s="244"/>
      <c r="I9" s="245">
        <f>ROUND(E9*H9,2)</f>
        <v>0</v>
      </c>
      <c r="J9" s="244"/>
      <c r="K9" s="245">
        <f>ROUND(E9*J9,2)</f>
        <v>0</v>
      </c>
      <c r="L9" s="245">
        <v>21</v>
      </c>
      <c r="M9" s="245">
        <f>G9*(1+L9/100)</f>
        <v>0</v>
      </c>
      <c r="N9" s="243">
        <v>0</v>
      </c>
      <c r="O9" s="243">
        <f>ROUND(E9*N9,2)</f>
        <v>0</v>
      </c>
      <c r="P9" s="243">
        <v>0</v>
      </c>
      <c r="Q9" s="243">
        <f>ROUND(E9*P9,2)</f>
        <v>0</v>
      </c>
      <c r="R9" s="245"/>
      <c r="S9" s="245" t="s">
        <v>180</v>
      </c>
      <c r="T9" s="246" t="s">
        <v>181</v>
      </c>
      <c r="U9" s="224">
        <v>0</v>
      </c>
      <c r="V9" s="224">
        <f>ROUND(E9*U9,2)</f>
        <v>0</v>
      </c>
      <c r="W9" s="224"/>
      <c r="X9" s="224" t="s">
        <v>182</v>
      </c>
      <c r="Y9" s="224" t="s">
        <v>183</v>
      </c>
      <c r="Z9" s="214"/>
      <c r="AA9" s="214"/>
      <c r="AB9" s="214"/>
      <c r="AC9" s="214"/>
      <c r="AD9" s="214"/>
      <c r="AE9" s="214"/>
      <c r="AF9" s="214"/>
      <c r="AG9" s="214" t="s">
        <v>184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5">
      <c r="A10" s="240">
        <v>2</v>
      </c>
      <c r="B10" s="241" t="s">
        <v>185</v>
      </c>
      <c r="C10" s="250" t="s">
        <v>186</v>
      </c>
      <c r="D10" s="242" t="s">
        <v>179</v>
      </c>
      <c r="E10" s="243">
        <v>1</v>
      </c>
      <c r="F10" s="244"/>
      <c r="G10" s="245">
        <f>ROUND(E10*F10,2)</f>
        <v>0</v>
      </c>
      <c r="H10" s="244"/>
      <c r="I10" s="245">
        <f>ROUND(E10*H10,2)</f>
        <v>0</v>
      </c>
      <c r="J10" s="244"/>
      <c r="K10" s="245">
        <f>ROUND(E10*J10,2)</f>
        <v>0</v>
      </c>
      <c r="L10" s="245">
        <v>21</v>
      </c>
      <c r="M10" s="245">
        <f>G10*(1+L10/100)</f>
        <v>0</v>
      </c>
      <c r="N10" s="243">
        <v>0</v>
      </c>
      <c r="O10" s="243">
        <f>ROUND(E10*N10,2)</f>
        <v>0</v>
      </c>
      <c r="P10" s="243">
        <v>0</v>
      </c>
      <c r="Q10" s="243">
        <f>ROUND(E10*P10,2)</f>
        <v>0</v>
      </c>
      <c r="R10" s="245"/>
      <c r="S10" s="245" t="s">
        <v>180</v>
      </c>
      <c r="T10" s="246" t="s">
        <v>181</v>
      </c>
      <c r="U10" s="224">
        <v>0</v>
      </c>
      <c r="V10" s="224">
        <f>ROUND(E10*U10,2)</f>
        <v>0</v>
      </c>
      <c r="W10" s="224"/>
      <c r="X10" s="224" t="s">
        <v>182</v>
      </c>
      <c r="Y10" s="224" t="s">
        <v>183</v>
      </c>
      <c r="Z10" s="214"/>
      <c r="AA10" s="214"/>
      <c r="AB10" s="214"/>
      <c r="AC10" s="214"/>
      <c r="AD10" s="214"/>
      <c r="AE10" s="214"/>
      <c r="AF10" s="214"/>
      <c r="AG10" s="214" t="s">
        <v>184</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5">
      <c r="A11" s="240">
        <v>3</v>
      </c>
      <c r="B11" s="241" t="s">
        <v>187</v>
      </c>
      <c r="C11" s="250" t="s">
        <v>188</v>
      </c>
      <c r="D11" s="242" t="s">
        <v>179</v>
      </c>
      <c r="E11" s="243">
        <v>1</v>
      </c>
      <c r="F11" s="244"/>
      <c r="G11" s="245">
        <f>ROUND(E11*F11,2)</f>
        <v>0</v>
      </c>
      <c r="H11" s="244"/>
      <c r="I11" s="245">
        <f>ROUND(E11*H11,2)</f>
        <v>0</v>
      </c>
      <c r="J11" s="244"/>
      <c r="K11" s="245">
        <f>ROUND(E11*J11,2)</f>
        <v>0</v>
      </c>
      <c r="L11" s="245">
        <v>21</v>
      </c>
      <c r="M11" s="245">
        <f>G11*(1+L11/100)</f>
        <v>0</v>
      </c>
      <c r="N11" s="243">
        <v>0</v>
      </c>
      <c r="O11" s="243">
        <f>ROUND(E11*N11,2)</f>
        <v>0</v>
      </c>
      <c r="P11" s="243">
        <v>0</v>
      </c>
      <c r="Q11" s="243">
        <f>ROUND(E11*P11,2)</f>
        <v>0</v>
      </c>
      <c r="R11" s="245"/>
      <c r="S11" s="245" t="s">
        <v>180</v>
      </c>
      <c r="T11" s="246" t="s">
        <v>181</v>
      </c>
      <c r="U11" s="224">
        <v>0</v>
      </c>
      <c r="V11" s="224">
        <f>ROUND(E11*U11,2)</f>
        <v>0</v>
      </c>
      <c r="W11" s="224"/>
      <c r="X11" s="224" t="s">
        <v>182</v>
      </c>
      <c r="Y11" s="224" t="s">
        <v>183</v>
      </c>
      <c r="Z11" s="214"/>
      <c r="AA11" s="214"/>
      <c r="AB11" s="214"/>
      <c r="AC11" s="214"/>
      <c r="AD11" s="214"/>
      <c r="AE11" s="214"/>
      <c r="AF11" s="214"/>
      <c r="AG11" s="214" t="s">
        <v>184</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5">
      <c r="A12" s="240">
        <v>4</v>
      </c>
      <c r="B12" s="241" t="s">
        <v>189</v>
      </c>
      <c r="C12" s="250" t="s">
        <v>190</v>
      </c>
      <c r="D12" s="242" t="s">
        <v>179</v>
      </c>
      <c r="E12" s="243">
        <v>1</v>
      </c>
      <c r="F12" s="244"/>
      <c r="G12" s="245">
        <f>ROUND(E12*F12,2)</f>
        <v>0</v>
      </c>
      <c r="H12" s="244"/>
      <c r="I12" s="245">
        <f>ROUND(E12*H12,2)</f>
        <v>0</v>
      </c>
      <c r="J12" s="244"/>
      <c r="K12" s="245">
        <f>ROUND(E12*J12,2)</f>
        <v>0</v>
      </c>
      <c r="L12" s="245">
        <v>21</v>
      </c>
      <c r="M12" s="245">
        <f>G12*(1+L12/100)</f>
        <v>0</v>
      </c>
      <c r="N12" s="243">
        <v>0</v>
      </c>
      <c r="O12" s="243">
        <f>ROUND(E12*N12,2)</f>
        <v>0</v>
      </c>
      <c r="P12" s="243">
        <v>0</v>
      </c>
      <c r="Q12" s="243">
        <f>ROUND(E12*P12,2)</f>
        <v>0</v>
      </c>
      <c r="R12" s="245"/>
      <c r="S12" s="245" t="s">
        <v>180</v>
      </c>
      <c r="T12" s="246" t="s">
        <v>181</v>
      </c>
      <c r="U12" s="224">
        <v>0</v>
      </c>
      <c r="V12" s="224">
        <f>ROUND(E12*U12,2)</f>
        <v>0</v>
      </c>
      <c r="W12" s="224"/>
      <c r="X12" s="224" t="s">
        <v>182</v>
      </c>
      <c r="Y12" s="224" t="s">
        <v>183</v>
      </c>
      <c r="Z12" s="214"/>
      <c r="AA12" s="214"/>
      <c r="AB12" s="214"/>
      <c r="AC12" s="214"/>
      <c r="AD12" s="214"/>
      <c r="AE12" s="214"/>
      <c r="AF12" s="214"/>
      <c r="AG12" s="214" t="s">
        <v>184</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5">
      <c r="A13" s="240">
        <v>5</v>
      </c>
      <c r="B13" s="241" t="s">
        <v>191</v>
      </c>
      <c r="C13" s="250" t="s">
        <v>192</v>
      </c>
      <c r="D13" s="242" t="s">
        <v>179</v>
      </c>
      <c r="E13" s="243">
        <v>1</v>
      </c>
      <c r="F13" s="244"/>
      <c r="G13" s="245">
        <f>ROUND(E13*F13,2)</f>
        <v>0</v>
      </c>
      <c r="H13" s="244"/>
      <c r="I13" s="245">
        <f>ROUND(E13*H13,2)</f>
        <v>0</v>
      </c>
      <c r="J13" s="244"/>
      <c r="K13" s="245">
        <f>ROUND(E13*J13,2)</f>
        <v>0</v>
      </c>
      <c r="L13" s="245">
        <v>21</v>
      </c>
      <c r="M13" s="245">
        <f>G13*(1+L13/100)</f>
        <v>0</v>
      </c>
      <c r="N13" s="243">
        <v>0</v>
      </c>
      <c r="O13" s="243">
        <f>ROUND(E13*N13,2)</f>
        <v>0</v>
      </c>
      <c r="P13" s="243">
        <v>0</v>
      </c>
      <c r="Q13" s="243">
        <f>ROUND(E13*P13,2)</f>
        <v>0</v>
      </c>
      <c r="R13" s="245"/>
      <c r="S13" s="245" t="s">
        <v>180</v>
      </c>
      <c r="T13" s="246" t="s">
        <v>181</v>
      </c>
      <c r="U13" s="224">
        <v>0</v>
      </c>
      <c r="V13" s="224">
        <f>ROUND(E13*U13,2)</f>
        <v>0</v>
      </c>
      <c r="W13" s="224"/>
      <c r="X13" s="224" t="s">
        <v>182</v>
      </c>
      <c r="Y13" s="224" t="s">
        <v>183</v>
      </c>
      <c r="Z13" s="214"/>
      <c r="AA13" s="214"/>
      <c r="AB13" s="214"/>
      <c r="AC13" s="214"/>
      <c r="AD13" s="214"/>
      <c r="AE13" s="214"/>
      <c r="AF13" s="214"/>
      <c r="AG13" s="214" t="s">
        <v>184</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0.399999999999999" outlineLevel="1" x14ac:dyDescent="0.25">
      <c r="A14" s="240">
        <v>6</v>
      </c>
      <c r="B14" s="241" t="s">
        <v>193</v>
      </c>
      <c r="C14" s="250" t="s">
        <v>194</v>
      </c>
      <c r="D14" s="242" t="s">
        <v>179</v>
      </c>
      <c r="E14" s="243">
        <v>1</v>
      </c>
      <c r="F14" s="244"/>
      <c r="G14" s="245">
        <f>ROUND(E14*F14,2)</f>
        <v>0</v>
      </c>
      <c r="H14" s="244"/>
      <c r="I14" s="245">
        <f>ROUND(E14*H14,2)</f>
        <v>0</v>
      </c>
      <c r="J14" s="244"/>
      <c r="K14" s="245">
        <f>ROUND(E14*J14,2)</f>
        <v>0</v>
      </c>
      <c r="L14" s="245">
        <v>21</v>
      </c>
      <c r="M14" s="245">
        <f>G14*(1+L14/100)</f>
        <v>0</v>
      </c>
      <c r="N14" s="243">
        <v>0</v>
      </c>
      <c r="O14" s="243">
        <f>ROUND(E14*N14,2)</f>
        <v>0</v>
      </c>
      <c r="P14" s="243">
        <v>0</v>
      </c>
      <c r="Q14" s="243">
        <f>ROUND(E14*P14,2)</f>
        <v>0</v>
      </c>
      <c r="R14" s="245"/>
      <c r="S14" s="245" t="s">
        <v>180</v>
      </c>
      <c r="T14" s="246" t="s">
        <v>181</v>
      </c>
      <c r="U14" s="224">
        <v>0</v>
      </c>
      <c r="V14" s="224">
        <f>ROUND(E14*U14,2)</f>
        <v>0</v>
      </c>
      <c r="W14" s="224"/>
      <c r="X14" s="224" t="s">
        <v>182</v>
      </c>
      <c r="Y14" s="224" t="s">
        <v>183</v>
      </c>
      <c r="Z14" s="214"/>
      <c r="AA14" s="214"/>
      <c r="AB14" s="214"/>
      <c r="AC14" s="214"/>
      <c r="AD14" s="214"/>
      <c r="AE14" s="214"/>
      <c r="AF14" s="214"/>
      <c r="AG14" s="214" t="s">
        <v>184</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20.399999999999999" outlineLevel="1" x14ac:dyDescent="0.25">
      <c r="A15" s="240">
        <v>7</v>
      </c>
      <c r="B15" s="241" t="s">
        <v>195</v>
      </c>
      <c r="C15" s="250" t="s">
        <v>196</v>
      </c>
      <c r="D15" s="242" t="s">
        <v>179</v>
      </c>
      <c r="E15" s="243">
        <v>1</v>
      </c>
      <c r="F15" s="244"/>
      <c r="G15" s="245">
        <f>ROUND(E15*F15,2)</f>
        <v>0</v>
      </c>
      <c r="H15" s="244"/>
      <c r="I15" s="245">
        <f>ROUND(E15*H15,2)</f>
        <v>0</v>
      </c>
      <c r="J15" s="244"/>
      <c r="K15" s="245">
        <f>ROUND(E15*J15,2)</f>
        <v>0</v>
      </c>
      <c r="L15" s="245">
        <v>21</v>
      </c>
      <c r="M15" s="245">
        <f>G15*(1+L15/100)</f>
        <v>0</v>
      </c>
      <c r="N15" s="243">
        <v>0</v>
      </c>
      <c r="O15" s="243">
        <f>ROUND(E15*N15,2)</f>
        <v>0</v>
      </c>
      <c r="P15" s="243">
        <v>0</v>
      </c>
      <c r="Q15" s="243">
        <f>ROUND(E15*P15,2)</f>
        <v>0</v>
      </c>
      <c r="R15" s="245"/>
      <c r="S15" s="245" t="s">
        <v>180</v>
      </c>
      <c r="T15" s="246" t="s">
        <v>181</v>
      </c>
      <c r="U15" s="224">
        <v>0</v>
      </c>
      <c r="V15" s="224">
        <f>ROUND(E15*U15,2)</f>
        <v>0</v>
      </c>
      <c r="W15" s="224"/>
      <c r="X15" s="224" t="s">
        <v>182</v>
      </c>
      <c r="Y15" s="224" t="s">
        <v>183</v>
      </c>
      <c r="Z15" s="214"/>
      <c r="AA15" s="214"/>
      <c r="AB15" s="214"/>
      <c r="AC15" s="214"/>
      <c r="AD15" s="214"/>
      <c r="AE15" s="214"/>
      <c r="AF15" s="214"/>
      <c r="AG15" s="214" t="s">
        <v>184</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0.399999999999999" outlineLevel="1" x14ac:dyDescent="0.25">
      <c r="A16" s="240">
        <v>8</v>
      </c>
      <c r="B16" s="241" t="s">
        <v>197</v>
      </c>
      <c r="C16" s="250" t="s">
        <v>198</v>
      </c>
      <c r="D16" s="242" t="s">
        <v>179</v>
      </c>
      <c r="E16" s="243">
        <v>1</v>
      </c>
      <c r="F16" s="244"/>
      <c r="G16" s="245">
        <f>ROUND(E16*F16,2)</f>
        <v>0</v>
      </c>
      <c r="H16" s="244"/>
      <c r="I16" s="245">
        <f>ROUND(E16*H16,2)</f>
        <v>0</v>
      </c>
      <c r="J16" s="244"/>
      <c r="K16" s="245">
        <f>ROUND(E16*J16,2)</f>
        <v>0</v>
      </c>
      <c r="L16" s="245">
        <v>21</v>
      </c>
      <c r="M16" s="245">
        <f>G16*(1+L16/100)</f>
        <v>0</v>
      </c>
      <c r="N16" s="243">
        <v>0</v>
      </c>
      <c r="O16" s="243">
        <f>ROUND(E16*N16,2)</f>
        <v>0</v>
      </c>
      <c r="P16" s="243">
        <v>0</v>
      </c>
      <c r="Q16" s="243">
        <f>ROUND(E16*P16,2)</f>
        <v>0</v>
      </c>
      <c r="R16" s="245"/>
      <c r="S16" s="245" t="s">
        <v>180</v>
      </c>
      <c r="T16" s="246" t="s">
        <v>181</v>
      </c>
      <c r="U16" s="224">
        <v>0</v>
      </c>
      <c r="V16" s="224">
        <f>ROUND(E16*U16,2)</f>
        <v>0</v>
      </c>
      <c r="W16" s="224"/>
      <c r="X16" s="224" t="s">
        <v>182</v>
      </c>
      <c r="Y16" s="224" t="s">
        <v>183</v>
      </c>
      <c r="Z16" s="214"/>
      <c r="AA16" s="214"/>
      <c r="AB16" s="214"/>
      <c r="AC16" s="214"/>
      <c r="AD16" s="214"/>
      <c r="AE16" s="214"/>
      <c r="AF16" s="214"/>
      <c r="AG16" s="214" t="s">
        <v>184</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0.399999999999999" outlineLevel="1" x14ac:dyDescent="0.25">
      <c r="A17" s="233">
        <v>9</v>
      </c>
      <c r="B17" s="234" t="s">
        <v>199</v>
      </c>
      <c r="C17" s="251" t="s">
        <v>200</v>
      </c>
      <c r="D17" s="235" t="s">
        <v>179</v>
      </c>
      <c r="E17" s="236">
        <v>1</v>
      </c>
      <c r="F17" s="237"/>
      <c r="G17" s="238">
        <f>ROUND(E17*F17,2)</f>
        <v>0</v>
      </c>
      <c r="H17" s="237"/>
      <c r="I17" s="238">
        <f>ROUND(E17*H17,2)</f>
        <v>0</v>
      </c>
      <c r="J17" s="237"/>
      <c r="K17" s="238">
        <f>ROUND(E17*J17,2)</f>
        <v>0</v>
      </c>
      <c r="L17" s="238">
        <v>21</v>
      </c>
      <c r="M17" s="238">
        <f>G17*(1+L17/100)</f>
        <v>0</v>
      </c>
      <c r="N17" s="236">
        <v>0</v>
      </c>
      <c r="O17" s="236">
        <f>ROUND(E17*N17,2)</f>
        <v>0</v>
      </c>
      <c r="P17" s="236">
        <v>0</v>
      </c>
      <c r="Q17" s="236">
        <f>ROUND(E17*P17,2)</f>
        <v>0</v>
      </c>
      <c r="R17" s="238"/>
      <c r="S17" s="238" t="s">
        <v>180</v>
      </c>
      <c r="T17" s="239" t="s">
        <v>181</v>
      </c>
      <c r="U17" s="224">
        <v>0</v>
      </c>
      <c r="V17" s="224">
        <f>ROUND(E17*U17,2)</f>
        <v>0</v>
      </c>
      <c r="W17" s="224"/>
      <c r="X17" s="224" t="s">
        <v>182</v>
      </c>
      <c r="Y17" s="224" t="s">
        <v>183</v>
      </c>
      <c r="Z17" s="214"/>
      <c r="AA17" s="214"/>
      <c r="AB17" s="214"/>
      <c r="AC17" s="214"/>
      <c r="AD17" s="214"/>
      <c r="AE17" s="214"/>
      <c r="AF17" s="214"/>
      <c r="AG17" s="214" t="s">
        <v>184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5">
      <c r="A18" s="221"/>
      <c r="B18" s="222"/>
      <c r="C18" s="252" t="s">
        <v>201</v>
      </c>
      <c r="D18" s="247"/>
      <c r="E18" s="247"/>
      <c r="F18" s="247"/>
      <c r="G18" s="247"/>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202</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5">
      <c r="A19" s="221"/>
      <c r="B19" s="222"/>
      <c r="C19" s="253" t="s">
        <v>203</v>
      </c>
      <c r="D19" s="248"/>
      <c r="E19" s="248"/>
      <c r="F19" s="248"/>
      <c r="G19" s="248"/>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202</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20.399999999999999" outlineLevel="1" x14ac:dyDescent="0.25">
      <c r="A20" s="240">
        <v>10</v>
      </c>
      <c r="B20" s="241" t="s">
        <v>204</v>
      </c>
      <c r="C20" s="250" t="s">
        <v>205</v>
      </c>
      <c r="D20" s="242" t="s">
        <v>179</v>
      </c>
      <c r="E20" s="243">
        <v>1</v>
      </c>
      <c r="F20" s="244"/>
      <c r="G20" s="245">
        <f>ROUND(E20*F20,2)</f>
        <v>0</v>
      </c>
      <c r="H20" s="244"/>
      <c r="I20" s="245">
        <f>ROUND(E20*H20,2)</f>
        <v>0</v>
      </c>
      <c r="J20" s="244"/>
      <c r="K20" s="245">
        <f>ROUND(E20*J20,2)</f>
        <v>0</v>
      </c>
      <c r="L20" s="245">
        <v>21</v>
      </c>
      <c r="M20" s="245">
        <f>G20*(1+L20/100)</f>
        <v>0</v>
      </c>
      <c r="N20" s="243">
        <v>0</v>
      </c>
      <c r="O20" s="243">
        <f>ROUND(E20*N20,2)</f>
        <v>0</v>
      </c>
      <c r="P20" s="243">
        <v>0</v>
      </c>
      <c r="Q20" s="243">
        <f>ROUND(E20*P20,2)</f>
        <v>0</v>
      </c>
      <c r="R20" s="245"/>
      <c r="S20" s="245" t="s">
        <v>180</v>
      </c>
      <c r="T20" s="246" t="s">
        <v>181</v>
      </c>
      <c r="U20" s="224">
        <v>0</v>
      </c>
      <c r="V20" s="224">
        <f>ROUND(E20*U20,2)</f>
        <v>0</v>
      </c>
      <c r="W20" s="224"/>
      <c r="X20" s="224" t="s">
        <v>182</v>
      </c>
      <c r="Y20" s="224" t="s">
        <v>183</v>
      </c>
      <c r="Z20" s="214"/>
      <c r="AA20" s="214"/>
      <c r="AB20" s="214"/>
      <c r="AC20" s="214"/>
      <c r="AD20" s="214"/>
      <c r="AE20" s="214"/>
      <c r="AF20" s="214"/>
      <c r="AG20" s="214" t="s">
        <v>184</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5">
      <c r="A21" s="240">
        <v>11</v>
      </c>
      <c r="B21" s="241" t="s">
        <v>206</v>
      </c>
      <c r="C21" s="250" t="s">
        <v>207</v>
      </c>
      <c r="D21" s="242" t="s">
        <v>179</v>
      </c>
      <c r="E21" s="243">
        <v>1</v>
      </c>
      <c r="F21" s="244"/>
      <c r="G21" s="245">
        <f>ROUND(E21*F21,2)</f>
        <v>0</v>
      </c>
      <c r="H21" s="244"/>
      <c r="I21" s="245">
        <f>ROUND(E21*H21,2)</f>
        <v>0</v>
      </c>
      <c r="J21" s="244"/>
      <c r="K21" s="245">
        <f>ROUND(E21*J21,2)</f>
        <v>0</v>
      </c>
      <c r="L21" s="245">
        <v>21</v>
      </c>
      <c r="M21" s="245">
        <f>G21*(1+L21/100)</f>
        <v>0</v>
      </c>
      <c r="N21" s="243">
        <v>0</v>
      </c>
      <c r="O21" s="243">
        <f>ROUND(E21*N21,2)</f>
        <v>0</v>
      </c>
      <c r="P21" s="243">
        <v>0</v>
      </c>
      <c r="Q21" s="243">
        <f>ROUND(E21*P21,2)</f>
        <v>0</v>
      </c>
      <c r="R21" s="245"/>
      <c r="S21" s="245" t="s">
        <v>180</v>
      </c>
      <c r="T21" s="246" t="s">
        <v>181</v>
      </c>
      <c r="U21" s="224">
        <v>0</v>
      </c>
      <c r="V21" s="224">
        <f>ROUND(E21*U21,2)</f>
        <v>0</v>
      </c>
      <c r="W21" s="224"/>
      <c r="X21" s="224" t="s">
        <v>182</v>
      </c>
      <c r="Y21" s="224" t="s">
        <v>183</v>
      </c>
      <c r="Z21" s="214"/>
      <c r="AA21" s="214"/>
      <c r="AB21" s="214"/>
      <c r="AC21" s="214"/>
      <c r="AD21" s="214"/>
      <c r="AE21" s="214"/>
      <c r="AF21" s="214"/>
      <c r="AG21" s="214" t="s">
        <v>184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5">
      <c r="A22" s="240">
        <v>12</v>
      </c>
      <c r="B22" s="241" t="s">
        <v>208</v>
      </c>
      <c r="C22" s="250" t="s">
        <v>209</v>
      </c>
      <c r="D22" s="242" t="s">
        <v>179</v>
      </c>
      <c r="E22" s="243">
        <v>1</v>
      </c>
      <c r="F22" s="244"/>
      <c r="G22" s="245">
        <f>ROUND(E22*F22,2)</f>
        <v>0</v>
      </c>
      <c r="H22" s="244"/>
      <c r="I22" s="245">
        <f>ROUND(E22*H22,2)</f>
        <v>0</v>
      </c>
      <c r="J22" s="244"/>
      <c r="K22" s="245">
        <f>ROUND(E22*J22,2)</f>
        <v>0</v>
      </c>
      <c r="L22" s="245">
        <v>21</v>
      </c>
      <c r="M22" s="245">
        <f>G22*(1+L22/100)</f>
        <v>0</v>
      </c>
      <c r="N22" s="243">
        <v>0</v>
      </c>
      <c r="O22" s="243">
        <f>ROUND(E22*N22,2)</f>
        <v>0</v>
      </c>
      <c r="P22" s="243">
        <v>0</v>
      </c>
      <c r="Q22" s="243">
        <f>ROUND(E22*P22,2)</f>
        <v>0</v>
      </c>
      <c r="R22" s="245"/>
      <c r="S22" s="245" t="s">
        <v>180</v>
      </c>
      <c r="T22" s="246" t="s">
        <v>181</v>
      </c>
      <c r="U22" s="224">
        <v>0</v>
      </c>
      <c r="V22" s="224">
        <f>ROUND(E22*U22,2)</f>
        <v>0</v>
      </c>
      <c r="W22" s="224"/>
      <c r="X22" s="224" t="s">
        <v>182</v>
      </c>
      <c r="Y22" s="224" t="s">
        <v>183</v>
      </c>
      <c r="Z22" s="214"/>
      <c r="AA22" s="214"/>
      <c r="AB22" s="214"/>
      <c r="AC22" s="214"/>
      <c r="AD22" s="214"/>
      <c r="AE22" s="214"/>
      <c r="AF22" s="214"/>
      <c r="AG22" s="214" t="s">
        <v>184</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20.399999999999999" outlineLevel="1" x14ac:dyDescent="0.25">
      <c r="A23" s="233">
        <v>13</v>
      </c>
      <c r="B23" s="234" t="s">
        <v>210</v>
      </c>
      <c r="C23" s="251" t="s">
        <v>211</v>
      </c>
      <c r="D23" s="235" t="s">
        <v>179</v>
      </c>
      <c r="E23" s="236">
        <v>1</v>
      </c>
      <c r="F23" s="237"/>
      <c r="G23" s="238">
        <f>ROUND(E23*F23,2)</f>
        <v>0</v>
      </c>
      <c r="H23" s="237"/>
      <c r="I23" s="238">
        <f>ROUND(E23*H23,2)</f>
        <v>0</v>
      </c>
      <c r="J23" s="237"/>
      <c r="K23" s="238">
        <f>ROUND(E23*J23,2)</f>
        <v>0</v>
      </c>
      <c r="L23" s="238">
        <v>21</v>
      </c>
      <c r="M23" s="238">
        <f>G23*(1+L23/100)</f>
        <v>0</v>
      </c>
      <c r="N23" s="236">
        <v>0</v>
      </c>
      <c r="O23" s="236">
        <f>ROUND(E23*N23,2)</f>
        <v>0</v>
      </c>
      <c r="P23" s="236">
        <v>0</v>
      </c>
      <c r="Q23" s="236">
        <f>ROUND(E23*P23,2)</f>
        <v>0</v>
      </c>
      <c r="R23" s="238"/>
      <c r="S23" s="238" t="s">
        <v>180</v>
      </c>
      <c r="T23" s="239" t="s">
        <v>181</v>
      </c>
      <c r="U23" s="224">
        <v>0</v>
      </c>
      <c r="V23" s="224">
        <f>ROUND(E23*U23,2)</f>
        <v>0</v>
      </c>
      <c r="W23" s="224"/>
      <c r="X23" s="224" t="s">
        <v>182</v>
      </c>
      <c r="Y23" s="224" t="s">
        <v>183</v>
      </c>
      <c r="Z23" s="214"/>
      <c r="AA23" s="214"/>
      <c r="AB23" s="214"/>
      <c r="AC23" s="214"/>
      <c r="AD23" s="214"/>
      <c r="AE23" s="214"/>
      <c r="AF23" s="214"/>
      <c r="AG23" s="214" t="s">
        <v>184</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5">
      <c r="A24" s="221"/>
      <c r="B24" s="222"/>
      <c r="C24" s="252" t="s">
        <v>201</v>
      </c>
      <c r="D24" s="247"/>
      <c r="E24" s="247"/>
      <c r="F24" s="247"/>
      <c r="G24" s="247"/>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202</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5">
      <c r="A25" s="221"/>
      <c r="B25" s="222"/>
      <c r="C25" s="253" t="s">
        <v>212</v>
      </c>
      <c r="D25" s="248"/>
      <c r="E25" s="248"/>
      <c r="F25" s="248"/>
      <c r="G25" s="248"/>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202</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x14ac:dyDescent="0.25">
      <c r="A26" s="3"/>
      <c r="B26" s="4"/>
      <c r="C26" s="254"/>
      <c r="D26" s="6"/>
      <c r="E26" s="3"/>
      <c r="F26" s="3"/>
      <c r="G26" s="3"/>
      <c r="H26" s="3"/>
      <c r="I26" s="3"/>
      <c r="J26" s="3"/>
      <c r="K26" s="3"/>
      <c r="L26" s="3"/>
      <c r="M26" s="3"/>
      <c r="N26" s="3"/>
      <c r="O26" s="3"/>
      <c r="P26" s="3"/>
      <c r="Q26" s="3"/>
      <c r="R26" s="3"/>
      <c r="S26" s="3"/>
      <c r="T26" s="3"/>
      <c r="U26" s="3"/>
      <c r="V26" s="3"/>
      <c r="W26" s="3"/>
      <c r="X26" s="3"/>
      <c r="Y26" s="3"/>
      <c r="AE26">
        <v>15</v>
      </c>
      <c r="AF26">
        <v>21</v>
      </c>
      <c r="AG26" t="s">
        <v>161</v>
      </c>
    </row>
    <row r="27" spans="1:60" x14ac:dyDescent="0.25">
      <c r="A27" s="217"/>
      <c r="B27" s="218" t="s">
        <v>29</v>
      </c>
      <c r="C27" s="255"/>
      <c r="D27" s="219"/>
      <c r="E27" s="220"/>
      <c r="F27" s="220"/>
      <c r="G27" s="232">
        <f>G8</f>
        <v>0</v>
      </c>
      <c r="H27" s="3"/>
      <c r="I27" s="3"/>
      <c r="J27" s="3"/>
      <c r="K27" s="3"/>
      <c r="L27" s="3"/>
      <c r="M27" s="3"/>
      <c r="N27" s="3"/>
      <c r="O27" s="3"/>
      <c r="P27" s="3"/>
      <c r="Q27" s="3"/>
      <c r="R27" s="3"/>
      <c r="S27" s="3"/>
      <c r="T27" s="3"/>
      <c r="U27" s="3"/>
      <c r="V27" s="3"/>
      <c r="W27" s="3"/>
      <c r="X27" s="3"/>
      <c r="Y27" s="3"/>
      <c r="AE27">
        <f>SUMIF(L7:L25,AE26,G7:G25)</f>
        <v>0</v>
      </c>
      <c r="AF27">
        <f>SUMIF(L7:L25,AF26,G7:G25)</f>
        <v>0</v>
      </c>
      <c r="AG27" t="s">
        <v>213</v>
      </c>
    </row>
    <row r="28" spans="1:60" x14ac:dyDescent="0.25">
      <c r="C28" s="256"/>
      <c r="D28" s="10"/>
      <c r="AG28" t="s">
        <v>214</v>
      </c>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ekDPu5bqoVUsXyE0KwRP2spwj/Pg/D6vqaj26Sn+7z7LwUGMfK25CbaOvL0+lFKwXO9t+6toTl8bW+g3oAG8tg==" saltValue="Z+gQLJhJxPZhkQsexIT1Lg==" spinCount="100000" sheet="1" formatRows="0"/>
  <mergeCells count="8">
    <mergeCell ref="C24:G24"/>
    <mergeCell ref="C25:G25"/>
    <mergeCell ref="A1:G1"/>
    <mergeCell ref="C2:G2"/>
    <mergeCell ref="C3:G3"/>
    <mergeCell ref="C4:G4"/>
    <mergeCell ref="C18:G18"/>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90EEA-6C0D-4649-8191-F7C31F529D74}">
  <sheetPr>
    <outlinePr summaryBelow="0"/>
  </sheetPr>
  <dimension ref="A1:BH5000"/>
  <sheetViews>
    <sheetView workbookViewId="0">
      <pane ySplit="7" topLeftCell="A8" activePane="bottomLeft" state="frozen"/>
      <selection pane="bottomLeft" activeCell="F9" sqref="F9"/>
    </sheetView>
  </sheetViews>
  <sheetFormatPr defaultRowHeight="13.2" outlineLevelRow="3"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9" t="s">
        <v>215</v>
      </c>
      <c r="B1" s="199"/>
      <c r="C1" s="199"/>
      <c r="D1" s="199"/>
      <c r="E1" s="199"/>
      <c r="F1" s="199"/>
      <c r="G1" s="199"/>
      <c r="AG1" t="s">
        <v>147</v>
      </c>
    </row>
    <row r="2" spans="1:60" ht="25.05" customHeight="1" x14ac:dyDescent="0.25">
      <c r="A2" s="200" t="s">
        <v>7</v>
      </c>
      <c r="B2" s="49" t="s">
        <v>43</v>
      </c>
      <c r="C2" s="203" t="s">
        <v>44</v>
      </c>
      <c r="D2" s="201"/>
      <c r="E2" s="201"/>
      <c r="F2" s="201"/>
      <c r="G2" s="202"/>
      <c r="AG2" t="s">
        <v>148</v>
      </c>
    </row>
    <row r="3" spans="1:60" ht="25.05" customHeight="1" x14ac:dyDescent="0.25">
      <c r="A3" s="200" t="s">
        <v>8</v>
      </c>
      <c r="B3" s="49" t="s">
        <v>56</v>
      </c>
      <c r="C3" s="203" t="s">
        <v>57</v>
      </c>
      <c r="D3" s="201"/>
      <c r="E3" s="201"/>
      <c r="F3" s="201"/>
      <c r="G3" s="202"/>
      <c r="AC3" s="178" t="s">
        <v>148</v>
      </c>
      <c r="AG3" t="s">
        <v>151</v>
      </c>
    </row>
    <row r="4" spans="1:60" ht="25.05" customHeight="1" x14ac:dyDescent="0.25">
      <c r="A4" s="204" t="s">
        <v>9</v>
      </c>
      <c r="B4" s="205" t="s">
        <v>58</v>
      </c>
      <c r="C4" s="206" t="s">
        <v>59</v>
      </c>
      <c r="D4" s="207"/>
      <c r="E4" s="207"/>
      <c r="F4" s="207"/>
      <c r="G4" s="208"/>
      <c r="AG4" t="s">
        <v>152</v>
      </c>
    </row>
    <row r="5" spans="1:60" x14ac:dyDescent="0.25">
      <c r="D5" s="10"/>
    </row>
    <row r="6" spans="1:60" ht="39.6" x14ac:dyDescent="0.25">
      <c r="A6" s="210" t="s">
        <v>153</v>
      </c>
      <c r="B6" s="212" t="s">
        <v>154</v>
      </c>
      <c r="C6" s="212" t="s">
        <v>155</v>
      </c>
      <c r="D6" s="211" t="s">
        <v>156</v>
      </c>
      <c r="E6" s="210" t="s">
        <v>157</v>
      </c>
      <c r="F6" s="209" t="s">
        <v>158</v>
      </c>
      <c r="G6" s="210" t="s">
        <v>29</v>
      </c>
      <c r="H6" s="213" t="s">
        <v>30</v>
      </c>
      <c r="I6" s="213" t="s">
        <v>159</v>
      </c>
      <c r="J6" s="213" t="s">
        <v>31</v>
      </c>
      <c r="K6" s="213" t="s">
        <v>160</v>
      </c>
      <c r="L6" s="213" t="s">
        <v>161</v>
      </c>
      <c r="M6" s="213" t="s">
        <v>162</v>
      </c>
      <c r="N6" s="213" t="s">
        <v>163</v>
      </c>
      <c r="O6" s="213" t="s">
        <v>164</v>
      </c>
      <c r="P6" s="213" t="s">
        <v>165</v>
      </c>
      <c r="Q6" s="213" t="s">
        <v>166</v>
      </c>
      <c r="R6" s="213" t="s">
        <v>167</v>
      </c>
      <c r="S6" s="213" t="s">
        <v>168</v>
      </c>
      <c r="T6" s="213" t="s">
        <v>169</v>
      </c>
      <c r="U6" s="213" t="s">
        <v>170</v>
      </c>
      <c r="V6" s="213" t="s">
        <v>171</v>
      </c>
      <c r="W6" s="213" t="s">
        <v>172</v>
      </c>
      <c r="X6" s="213" t="s">
        <v>173</v>
      </c>
      <c r="Y6" s="213" t="s">
        <v>174</v>
      </c>
    </row>
    <row r="7" spans="1:60" hidden="1" x14ac:dyDescent="0.25">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5">
      <c r="A8" s="226" t="s">
        <v>175</v>
      </c>
      <c r="B8" s="227" t="s">
        <v>116</v>
      </c>
      <c r="C8" s="249" t="s">
        <v>117</v>
      </c>
      <c r="D8" s="228"/>
      <c r="E8" s="229"/>
      <c r="F8" s="230"/>
      <c r="G8" s="230">
        <f>SUMIF(AG9:AG40,"&lt;&gt;NOR",G9:G40)</f>
        <v>0</v>
      </c>
      <c r="H8" s="230"/>
      <c r="I8" s="230">
        <f>SUM(I9:I40)</f>
        <v>0</v>
      </c>
      <c r="J8" s="230"/>
      <c r="K8" s="230">
        <f>SUM(K9:K40)</f>
        <v>0</v>
      </c>
      <c r="L8" s="230"/>
      <c r="M8" s="230">
        <f>SUM(M9:M40)</f>
        <v>0</v>
      </c>
      <c r="N8" s="229"/>
      <c r="O8" s="229">
        <f>SUM(O9:O40)</f>
        <v>0</v>
      </c>
      <c r="P8" s="229"/>
      <c r="Q8" s="229">
        <f>SUM(Q9:Q40)</f>
        <v>0</v>
      </c>
      <c r="R8" s="230"/>
      <c r="S8" s="230"/>
      <c r="T8" s="231"/>
      <c r="U8" s="225"/>
      <c r="V8" s="225">
        <f>SUM(V9:V40)</f>
        <v>0</v>
      </c>
      <c r="W8" s="225"/>
      <c r="X8" s="225"/>
      <c r="Y8" s="225"/>
      <c r="AG8" t="s">
        <v>176</v>
      </c>
    </row>
    <row r="9" spans="1:60" outlineLevel="1" x14ac:dyDescent="0.25">
      <c r="A9" s="233">
        <v>1</v>
      </c>
      <c r="B9" s="234" t="s">
        <v>216</v>
      </c>
      <c r="C9" s="251" t="s">
        <v>217</v>
      </c>
      <c r="D9" s="235" t="s">
        <v>218</v>
      </c>
      <c r="E9" s="236">
        <v>0.23400000000000001</v>
      </c>
      <c r="F9" s="237"/>
      <c r="G9" s="238">
        <f>ROUND(E9*F9,2)</f>
        <v>0</v>
      </c>
      <c r="H9" s="237"/>
      <c r="I9" s="238">
        <f>ROUND(E9*H9,2)</f>
        <v>0</v>
      </c>
      <c r="J9" s="237"/>
      <c r="K9" s="238">
        <f>ROUND(E9*J9,2)</f>
        <v>0</v>
      </c>
      <c r="L9" s="238">
        <v>21</v>
      </c>
      <c r="M9" s="238">
        <f>G9*(1+L9/100)</f>
        <v>0</v>
      </c>
      <c r="N9" s="236">
        <v>0</v>
      </c>
      <c r="O9" s="236">
        <f>ROUND(E9*N9,2)</f>
        <v>0</v>
      </c>
      <c r="P9" s="236">
        <v>0</v>
      </c>
      <c r="Q9" s="236">
        <f>ROUND(E9*P9,2)</f>
        <v>0</v>
      </c>
      <c r="R9" s="238"/>
      <c r="S9" s="238" t="s">
        <v>219</v>
      </c>
      <c r="T9" s="239" t="s">
        <v>220</v>
      </c>
      <c r="U9" s="224">
        <v>0</v>
      </c>
      <c r="V9" s="224">
        <f>ROUND(E9*U9,2)</f>
        <v>0</v>
      </c>
      <c r="W9" s="224"/>
      <c r="X9" s="224" t="s">
        <v>182</v>
      </c>
      <c r="Y9" s="224" t="s">
        <v>183</v>
      </c>
      <c r="Z9" s="214"/>
      <c r="AA9" s="214"/>
      <c r="AB9" s="214"/>
      <c r="AC9" s="214"/>
      <c r="AD9" s="214"/>
      <c r="AE9" s="214"/>
      <c r="AF9" s="214"/>
      <c r="AG9" s="214" t="s">
        <v>184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5">
      <c r="A10" s="221"/>
      <c r="B10" s="222"/>
      <c r="C10" s="252" t="s">
        <v>221</v>
      </c>
      <c r="D10" s="247"/>
      <c r="E10" s="247"/>
      <c r="F10" s="247"/>
      <c r="G10" s="247"/>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202</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5">
      <c r="A11" s="221"/>
      <c r="B11" s="222"/>
      <c r="C11" s="261" t="s">
        <v>222</v>
      </c>
      <c r="D11" s="257"/>
      <c r="E11" s="258"/>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223</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5">
      <c r="A12" s="221"/>
      <c r="B12" s="222"/>
      <c r="C12" s="261" t="s">
        <v>224</v>
      </c>
      <c r="D12" s="257"/>
      <c r="E12" s="258"/>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223</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5">
      <c r="A13" s="221"/>
      <c r="B13" s="222"/>
      <c r="C13" s="261" t="s">
        <v>225</v>
      </c>
      <c r="D13" s="257"/>
      <c r="E13" s="258">
        <v>0.23</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223</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30.6" outlineLevel="1" x14ac:dyDescent="0.25">
      <c r="A14" s="233">
        <v>2</v>
      </c>
      <c r="B14" s="234" t="s">
        <v>226</v>
      </c>
      <c r="C14" s="251" t="s">
        <v>227</v>
      </c>
      <c r="D14" s="235" t="s">
        <v>218</v>
      </c>
      <c r="E14" s="236">
        <v>0.23400000000000001</v>
      </c>
      <c r="F14" s="237"/>
      <c r="G14" s="238">
        <f>ROUND(E14*F14,2)</f>
        <v>0</v>
      </c>
      <c r="H14" s="237"/>
      <c r="I14" s="238">
        <f>ROUND(E14*H14,2)</f>
        <v>0</v>
      </c>
      <c r="J14" s="237"/>
      <c r="K14" s="238">
        <f>ROUND(E14*J14,2)</f>
        <v>0</v>
      </c>
      <c r="L14" s="238">
        <v>21</v>
      </c>
      <c r="M14" s="238">
        <f>G14*(1+L14/100)</f>
        <v>0</v>
      </c>
      <c r="N14" s="236">
        <v>0</v>
      </c>
      <c r="O14" s="236">
        <f>ROUND(E14*N14,2)</f>
        <v>0</v>
      </c>
      <c r="P14" s="236">
        <v>0</v>
      </c>
      <c r="Q14" s="236">
        <f>ROUND(E14*P14,2)</f>
        <v>0</v>
      </c>
      <c r="R14" s="238"/>
      <c r="S14" s="238" t="s">
        <v>219</v>
      </c>
      <c r="T14" s="239" t="s">
        <v>220</v>
      </c>
      <c r="U14" s="224">
        <v>0</v>
      </c>
      <c r="V14" s="224">
        <f>ROUND(E14*U14,2)</f>
        <v>0</v>
      </c>
      <c r="W14" s="224"/>
      <c r="X14" s="224" t="s">
        <v>182</v>
      </c>
      <c r="Y14" s="224" t="s">
        <v>183</v>
      </c>
      <c r="Z14" s="214"/>
      <c r="AA14" s="214"/>
      <c r="AB14" s="214"/>
      <c r="AC14" s="214"/>
      <c r="AD14" s="214"/>
      <c r="AE14" s="214"/>
      <c r="AF14" s="214"/>
      <c r="AG14" s="214" t="s">
        <v>184</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5">
      <c r="A15" s="221"/>
      <c r="B15" s="222"/>
      <c r="C15" s="252" t="s">
        <v>228</v>
      </c>
      <c r="D15" s="247"/>
      <c r="E15" s="247"/>
      <c r="F15" s="247"/>
      <c r="G15" s="247"/>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202</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5">
      <c r="A16" s="221"/>
      <c r="B16" s="222"/>
      <c r="C16" s="253" t="s">
        <v>229</v>
      </c>
      <c r="D16" s="248"/>
      <c r="E16" s="248"/>
      <c r="F16" s="248"/>
      <c r="G16" s="248"/>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202</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x14ac:dyDescent="0.25">
      <c r="A17" s="221"/>
      <c r="B17" s="222"/>
      <c r="C17" s="261" t="s">
        <v>230</v>
      </c>
      <c r="D17" s="257"/>
      <c r="E17" s="258"/>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223</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5">
      <c r="A18" s="221"/>
      <c r="B18" s="222"/>
      <c r="C18" s="261" t="s">
        <v>224</v>
      </c>
      <c r="D18" s="257"/>
      <c r="E18" s="258"/>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223</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5">
      <c r="A19" s="221"/>
      <c r="B19" s="222"/>
      <c r="C19" s="261" t="s">
        <v>225</v>
      </c>
      <c r="D19" s="257"/>
      <c r="E19" s="258">
        <v>0.23</v>
      </c>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223</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30.6" outlineLevel="1" x14ac:dyDescent="0.25">
      <c r="A20" s="233">
        <v>3</v>
      </c>
      <c r="B20" s="234" t="s">
        <v>231</v>
      </c>
      <c r="C20" s="251" t="s">
        <v>232</v>
      </c>
      <c r="D20" s="235" t="s">
        <v>218</v>
      </c>
      <c r="E20" s="236">
        <v>0.23400000000000001</v>
      </c>
      <c r="F20" s="237"/>
      <c r="G20" s="238">
        <f>ROUND(E20*F20,2)</f>
        <v>0</v>
      </c>
      <c r="H20" s="237"/>
      <c r="I20" s="238">
        <f>ROUND(E20*H20,2)</f>
        <v>0</v>
      </c>
      <c r="J20" s="237"/>
      <c r="K20" s="238">
        <f>ROUND(E20*J20,2)</f>
        <v>0</v>
      </c>
      <c r="L20" s="238">
        <v>21</v>
      </c>
      <c r="M20" s="238">
        <f>G20*(1+L20/100)</f>
        <v>0</v>
      </c>
      <c r="N20" s="236">
        <v>0</v>
      </c>
      <c r="O20" s="236">
        <f>ROUND(E20*N20,2)</f>
        <v>0</v>
      </c>
      <c r="P20" s="236">
        <v>0</v>
      </c>
      <c r="Q20" s="236">
        <f>ROUND(E20*P20,2)</f>
        <v>0</v>
      </c>
      <c r="R20" s="238"/>
      <c r="S20" s="238" t="s">
        <v>219</v>
      </c>
      <c r="T20" s="239" t="s">
        <v>220</v>
      </c>
      <c r="U20" s="224">
        <v>0</v>
      </c>
      <c r="V20" s="224">
        <f>ROUND(E20*U20,2)</f>
        <v>0</v>
      </c>
      <c r="W20" s="224"/>
      <c r="X20" s="224" t="s">
        <v>182</v>
      </c>
      <c r="Y20" s="224" t="s">
        <v>183</v>
      </c>
      <c r="Z20" s="214"/>
      <c r="AA20" s="214"/>
      <c r="AB20" s="214"/>
      <c r="AC20" s="214"/>
      <c r="AD20" s="214"/>
      <c r="AE20" s="214"/>
      <c r="AF20" s="214"/>
      <c r="AG20" s="214" t="s">
        <v>184</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2" x14ac:dyDescent="0.25">
      <c r="A21" s="221"/>
      <c r="B21" s="222"/>
      <c r="C21" s="252" t="s">
        <v>233</v>
      </c>
      <c r="D21" s="247"/>
      <c r="E21" s="247"/>
      <c r="F21" s="247"/>
      <c r="G21" s="247"/>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202</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30.6" outlineLevel="1" x14ac:dyDescent="0.25">
      <c r="A22" s="233">
        <v>4</v>
      </c>
      <c r="B22" s="234" t="s">
        <v>234</v>
      </c>
      <c r="C22" s="251" t="s">
        <v>235</v>
      </c>
      <c r="D22" s="235" t="s">
        <v>218</v>
      </c>
      <c r="E22" s="236">
        <v>0.23400000000000001</v>
      </c>
      <c r="F22" s="237"/>
      <c r="G22" s="238">
        <f>ROUND(E22*F22,2)</f>
        <v>0</v>
      </c>
      <c r="H22" s="237"/>
      <c r="I22" s="238">
        <f>ROUND(E22*H22,2)</f>
        <v>0</v>
      </c>
      <c r="J22" s="237"/>
      <c r="K22" s="238">
        <f>ROUND(E22*J22,2)</f>
        <v>0</v>
      </c>
      <c r="L22" s="238">
        <v>21</v>
      </c>
      <c r="M22" s="238">
        <f>G22*(1+L22/100)</f>
        <v>0</v>
      </c>
      <c r="N22" s="236">
        <v>0</v>
      </c>
      <c r="O22" s="236">
        <f>ROUND(E22*N22,2)</f>
        <v>0</v>
      </c>
      <c r="P22" s="236">
        <v>0</v>
      </c>
      <c r="Q22" s="236">
        <f>ROUND(E22*P22,2)</f>
        <v>0</v>
      </c>
      <c r="R22" s="238"/>
      <c r="S22" s="238" t="s">
        <v>219</v>
      </c>
      <c r="T22" s="239" t="s">
        <v>220</v>
      </c>
      <c r="U22" s="224">
        <v>0</v>
      </c>
      <c r="V22" s="224">
        <f>ROUND(E22*U22,2)</f>
        <v>0</v>
      </c>
      <c r="W22" s="224"/>
      <c r="X22" s="224" t="s">
        <v>182</v>
      </c>
      <c r="Y22" s="224" t="s">
        <v>183</v>
      </c>
      <c r="Z22" s="214"/>
      <c r="AA22" s="214"/>
      <c r="AB22" s="214"/>
      <c r="AC22" s="214"/>
      <c r="AD22" s="214"/>
      <c r="AE22" s="214"/>
      <c r="AF22" s="214"/>
      <c r="AG22" s="214" t="s">
        <v>184</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5">
      <c r="A23" s="221"/>
      <c r="B23" s="222"/>
      <c r="C23" s="252" t="s">
        <v>236</v>
      </c>
      <c r="D23" s="247"/>
      <c r="E23" s="247"/>
      <c r="F23" s="247"/>
      <c r="G23" s="247"/>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202</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5">
      <c r="A24" s="221"/>
      <c r="B24" s="222"/>
      <c r="C24" s="261" t="s">
        <v>230</v>
      </c>
      <c r="D24" s="257"/>
      <c r="E24" s="258"/>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223</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5">
      <c r="A25" s="221"/>
      <c r="B25" s="222"/>
      <c r="C25" s="261" t="s">
        <v>224</v>
      </c>
      <c r="D25" s="257"/>
      <c r="E25" s="258"/>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223</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5">
      <c r="A26" s="221"/>
      <c r="B26" s="222"/>
      <c r="C26" s="261" t="s">
        <v>225</v>
      </c>
      <c r="D26" s="257"/>
      <c r="E26" s="258">
        <v>0.23</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223</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30.6" outlineLevel="1" x14ac:dyDescent="0.25">
      <c r="A27" s="233">
        <v>5</v>
      </c>
      <c r="B27" s="234" t="s">
        <v>237</v>
      </c>
      <c r="C27" s="251" t="s">
        <v>238</v>
      </c>
      <c r="D27" s="235" t="s">
        <v>218</v>
      </c>
      <c r="E27" s="236">
        <v>0.32400000000000001</v>
      </c>
      <c r="F27" s="237"/>
      <c r="G27" s="238">
        <f>ROUND(E27*F27,2)</f>
        <v>0</v>
      </c>
      <c r="H27" s="237"/>
      <c r="I27" s="238">
        <f>ROUND(E27*H27,2)</f>
        <v>0</v>
      </c>
      <c r="J27" s="237"/>
      <c r="K27" s="238">
        <f>ROUND(E27*J27,2)</f>
        <v>0</v>
      </c>
      <c r="L27" s="238">
        <v>21</v>
      </c>
      <c r="M27" s="238">
        <f>G27*(1+L27/100)</f>
        <v>0</v>
      </c>
      <c r="N27" s="236">
        <v>0</v>
      </c>
      <c r="O27" s="236">
        <f>ROUND(E27*N27,2)</f>
        <v>0</v>
      </c>
      <c r="P27" s="236">
        <v>0</v>
      </c>
      <c r="Q27" s="236">
        <f>ROUND(E27*P27,2)</f>
        <v>0</v>
      </c>
      <c r="R27" s="238"/>
      <c r="S27" s="238" t="s">
        <v>219</v>
      </c>
      <c r="T27" s="239" t="s">
        <v>220</v>
      </c>
      <c r="U27" s="224">
        <v>0</v>
      </c>
      <c r="V27" s="224">
        <f>ROUND(E27*U27,2)</f>
        <v>0</v>
      </c>
      <c r="W27" s="224"/>
      <c r="X27" s="224" t="s">
        <v>182</v>
      </c>
      <c r="Y27" s="224" t="s">
        <v>183</v>
      </c>
      <c r="Z27" s="214"/>
      <c r="AA27" s="214"/>
      <c r="AB27" s="214"/>
      <c r="AC27" s="214"/>
      <c r="AD27" s="214"/>
      <c r="AE27" s="214"/>
      <c r="AF27" s="214"/>
      <c r="AG27" s="214" t="s">
        <v>184</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5">
      <c r="A28" s="221"/>
      <c r="B28" s="222"/>
      <c r="C28" s="252" t="s">
        <v>239</v>
      </c>
      <c r="D28" s="247"/>
      <c r="E28" s="247"/>
      <c r="F28" s="247"/>
      <c r="G28" s="247"/>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202</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5">
      <c r="A29" s="221"/>
      <c r="B29" s="222"/>
      <c r="C29" s="253" t="s">
        <v>240</v>
      </c>
      <c r="D29" s="248"/>
      <c r="E29" s="248"/>
      <c r="F29" s="248"/>
      <c r="G29" s="248"/>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202</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30.6" outlineLevel="1" x14ac:dyDescent="0.25">
      <c r="A30" s="233">
        <v>6</v>
      </c>
      <c r="B30" s="234" t="s">
        <v>241</v>
      </c>
      <c r="C30" s="251" t="s">
        <v>238</v>
      </c>
      <c r="D30" s="235" t="s">
        <v>218</v>
      </c>
      <c r="E30" s="236">
        <v>2.34</v>
      </c>
      <c r="F30" s="237"/>
      <c r="G30" s="238">
        <f>ROUND(E30*F30,2)</f>
        <v>0</v>
      </c>
      <c r="H30" s="237"/>
      <c r="I30" s="238">
        <f>ROUND(E30*H30,2)</f>
        <v>0</v>
      </c>
      <c r="J30" s="237"/>
      <c r="K30" s="238">
        <f>ROUND(E30*J30,2)</f>
        <v>0</v>
      </c>
      <c r="L30" s="238">
        <v>21</v>
      </c>
      <c r="M30" s="238">
        <f>G30*(1+L30/100)</f>
        <v>0</v>
      </c>
      <c r="N30" s="236">
        <v>0</v>
      </c>
      <c r="O30" s="236">
        <f>ROUND(E30*N30,2)</f>
        <v>0</v>
      </c>
      <c r="P30" s="236">
        <v>0</v>
      </c>
      <c r="Q30" s="236">
        <f>ROUND(E30*P30,2)</f>
        <v>0</v>
      </c>
      <c r="R30" s="238"/>
      <c r="S30" s="238" t="s">
        <v>219</v>
      </c>
      <c r="T30" s="239" t="s">
        <v>220</v>
      </c>
      <c r="U30" s="224">
        <v>0</v>
      </c>
      <c r="V30" s="224">
        <f>ROUND(E30*U30,2)</f>
        <v>0</v>
      </c>
      <c r="W30" s="224"/>
      <c r="X30" s="224" t="s">
        <v>182</v>
      </c>
      <c r="Y30" s="224" t="s">
        <v>183</v>
      </c>
      <c r="Z30" s="214"/>
      <c r="AA30" s="214"/>
      <c r="AB30" s="214"/>
      <c r="AC30" s="214"/>
      <c r="AD30" s="214"/>
      <c r="AE30" s="214"/>
      <c r="AF30" s="214"/>
      <c r="AG30" s="214" t="s">
        <v>184</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5">
      <c r="A31" s="221"/>
      <c r="B31" s="222"/>
      <c r="C31" s="252" t="s">
        <v>242</v>
      </c>
      <c r="D31" s="247"/>
      <c r="E31" s="247"/>
      <c r="F31" s="247"/>
      <c r="G31" s="247"/>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202</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5">
      <c r="A32" s="221"/>
      <c r="B32" s="222"/>
      <c r="C32" s="253" t="s">
        <v>243</v>
      </c>
      <c r="D32" s="248"/>
      <c r="E32" s="248"/>
      <c r="F32" s="248"/>
      <c r="G32" s="248"/>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202</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5">
      <c r="A33" s="221"/>
      <c r="B33" s="222"/>
      <c r="C33" s="261" t="s">
        <v>244</v>
      </c>
      <c r="D33" s="257"/>
      <c r="E33" s="258"/>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223</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5">
      <c r="A34" s="221"/>
      <c r="B34" s="222"/>
      <c r="C34" s="261" t="s">
        <v>245</v>
      </c>
      <c r="D34" s="257"/>
      <c r="E34" s="258">
        <v>2.34</v>
      </c>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223</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ht="20.399999999999999" outlineLevel="1" x14ac:dyDescent="0.25">
      <c r="A35" s="233">
        <v>7</v>
      </c>
      <c r="B35" s="234" t="s">
        <v>246</v>
      </c>
      <c r="C35" s="251" t="s">
        <v>247</v>
      </c>
      <c r="D35" s="235" t="s">
        <v>248</v>
      </c>
      <c r="E35" s="236">
        <v>0.46800000000000003</v>
      </c>
      <c r="F35" s="237"/>
      <c r="G35" s="238">
        <f>ROUND(E35*F35,2)</f>
        <v>0</v>
      </c>
      <c r="H35" s="237"/>
      <c r="I35" s="238">
        <f>ROUND(E35*H35,2)</f>
        <v>0</v>
      </c>
      <c r="J35" s="237"/>
      <c r="K35" s="238">
        <f>ROUND(E35*J35,2)</f>
        <v>0</v>
      </c>
      <c r="L35" s="238">
        <v>21</v>
      </c>
      <c r="M35" s="238">
        <f>G35*(1+L35/100)</f>
        <v>0</v>
      </c>
      <c r="N35" s="236">
        <v>0</v>
      </c>
      <c r="O35" s="236">
        <f>ROUND(E35*N35,2)</f>
        <v>0</v>
      </c>
      <c r="P35" s="236">
        <v>0</v>
      </c>
      <c r="Q35" s="236">
        <f>ROUND(E35*P35,2)</f>
        <v>0</v>
      </c>
      <c r="R35" s="238"/>
      <c r="S35" s="238" t="s">
        <v>219</v>
      </c>
      <c r="T35" s="239" t="s">
        <v>220</v>
      </c>
      <c r="U35" s="224">
        <v>0</v>
      </c>
      <c r="V35" s="224">
        <f>ROUND(E35*U35,2)</f>
        <v>0</v>
      </c>
      <c r="W35" s="224"/>
      <c r="X35" s="224" t="s">
        <v>182</v>
      </c>
      <c r="Y35" s="224" t="s">
        <v>183</v>
      </c>
      <c r="Z35" s="214"/>
      <c r="AA35" s="214"/>
      <c r="AB35" s="214"/>
      <c r="AC35" s="214"/>
      <c r="AD35" s="214"/>
      <c r="AE35" s="214"/>
      <c r="AF35" s="214"/>
      <c r="AG35" s="214" t="s">
        <v>184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5">
      <c r="A36" s="221"/>
      <c r="B36" s="222"/>
      <c r="C36" s="252" t="s">
        <v>249</v>
      </c>
      <c r="D36" s="247"/>
      <c r="E36" s="247"/>
      <c r="F36" s="247"/>
      <c r="G36" s="247"/>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202</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5">
      <c r="A37" s="221"/>
      <c r="B37" s="222"/>
      <c r="C37" s="261" t="s">
        <v>222</v>
      </c>
      <c r="D37" s="257"/>
      <c r="E37" s="258"/>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223</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5">
      <c r="A38" s="221"/>
      <c r="B38" s="222"/>
      <c r="C38" s="261" t="s">
        <v>224</v>
      </c>
      <c r="D38" s="257"/>
      <c r="E38" s="258"/>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223</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5">
      <c r="A39" s="221"/>
      <c r="B39" s="222"/>
      <c r="C39" s="261" t="s">
        <v>250</v>
      </c>
      <c r="D39" s="257"/>
      <c r="E39" s="258"/>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223</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5">
      <c r="A40" s="221"/>
      <c r="B40" s="222"/>
      <c r="C40" s="261" t="s">
        <v>251</v>
      </c>
      <c r="D40" s="257"/>
      <c r="E40" s="258">
        <v>0.47</v>
      </c>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223</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x14ac:dyDescent="0.25">
      <c r="A41" s="226" t="s">
        <v>175</v>
      </c>
      <c r="B41" s="227" t="s">
        <v>118</v>
      </c>
      <c r="C41" s="249" t="s">
        <v>119</v>
      </c>
      <c r="D41" s="228"/>
      <c r="E41" s="229"/>
      <c r="F41" s="230"/>
      <c r="G41" s="230">
        <f>SUMIF(AG42:AG49,"&lt;&gt;NOR",G42:G49)</f>
        <v>0</v>
      </c>
      <c r="H41" s="230"/>
      <c r="I41" s="230">
        <f>SUM(I42:I49)</f>
        <v>0</v>
      </c>
      <c r="J41" s="230"/>
      <c r="K41" s="230">
        <f>SUM(K42:K49)</f>
        <v>0</v>
      </c>
      <c r="L41" s="230"/>
      <c r="M41" s="230">
        <f>SUM(M42:M49)</f>
        <v>0</v>
      </c>
      <c r="N41" s="229"/>
      <c r="O41" s="229">
        <f>SUM(O42:O49)</f>
        <v>0.62</v>
      </c>
      <c r="P41" s="229"/>
      <c r="Q41" s="229">
        <f>SUM(Q42:Q49)</f>
        <v>0</v>
      </c>
      <c r="R41" s="230"/>
      <c r="S41" s="230"/>
      <c r="T41" s="231"/>
      <c r="U41" s="225"/>
      <c r="V41" s="225">
        <f>SUM(V42:V49)</f>
        <v>0</v>
      </c>
      <c r="W41" s="225"/>
      <c r="X41" s="225"/>
      <c r="Y41" s="225"/>
      <c r="AG41" t="s">
        <v>176</v>
      </c>
    </row>
    <row r="42" spans="1:60" ht="20.399999999999999" outlineLevel="1" x14ac:dyDescent="0.25">
      <c r="A42" s="233">
        <v>8</v>
      </c>
      <c r="B42" s="234" t="s">
        <v>252</v>
      </c>
      <c r="C42" s="251" t="s">
        <v>253</v>
      </c>
      <c r="D42" s="235" t="s">
        <v>218</v>
      </c>
      <c r="E42" s="236">
        <v>0.246</v>
      </c>
      <c r="F42" s="237"/>
      <c r="G42" s="238">
        <f>ROUND(E42*F42,2)</f>
        <v>0</v>
      </c>
      <c r="H42" s="237"/>
      <c r="I42" s="238">
        <f>ROUND(E42*H42,2)</f>
        <v>0</v>
      </c>
      <c r="J42" s="237"/>
      <c r="K42" s="238">
        <f>ROUND(E42*J42,2)</f>
        <v>0</v>
      </c>
      <c r="L42" s="238">
        <v>21</v>
      </c>
      <c r="M42" s="238">
        <f>G42*(1+L42/100)</f>
        <v>0</v>
      </c>
      <c r="N42" s="236">
        <v>2.5018699999999998</v>
      </c>
      <c r="O42" s="236">
        <f>ROUND(E42*N42,2)</f>
        <v>0.62</v>
      </c>
      <c r="P42" s="236">
        <v>0</v>
      </c>
      <c r="Q42" s="236">
        <f>ROUND(E42*P42,2)</f>
        <v>0</v>
      </c>
      <c r="R42" s="238"/>
      <c r="S42" s="238" t="s">
        <v>219</v>
      </c>
      <c r="T42" s="239" t="s">
        <v>220</v>
      </c>
      <c r="U42" s="224">
        <v>0</v>
      </c>
      <c r="V42" s="224">
        <f>ROUND(E42*U42,2)</f>
        <v>0</v>
      </c>
      <c r="W42" s="224"/>
      <c r="X42" s="224" t="s">
        <v>182</v>
      </c>
      <c r="Y42" s="224" t="s">
        <v>183</v>
      </c>
      <c r="Z42" s="214"/>
      <c r="AA42" s="214"/>
      <c r="AB42" s="214"/>
      <c r="AC42" s="214"/>
      <c r="AD42" s="214"/>
      <c r="AE42" s="214"/>
      <c r="AF42" s="214"/>
      <c r="AG42" s="214" t="s">
        <v>184</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2" x14ac:dyDescent="0.25">
      <c r="A43" s="221"/>
      <c r="B43" s="222"/>
      <c r="C43" s="252" t="s">
        <v>254</v>
      </c>
      <c r="D43" s="247"/>
      <c r="E43" s="247"/>
      <c r="F43" s="247"/>
      <c r="G43" s="247"/>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202</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5">
      <c r="A44" s="221"/>
      <c r="B44" s="222"/>
      <c r="C44" s="261" t="s">
        <v>222</v>
      </c>
      <c r="D44" s="257"/>
      <c r="E44" s="258"/>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223</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5">
      <c r="A45" s="221"/>
      <c r="B45" s="222"/>
      <c r="C45" s="261" t="s">
        <v>255</v>
      </c>
      <c r="D45" s="257"/>
      <c r="E45" s="258"/>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223</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ht="20.399999999999999" outlineLevel="3" x14ac:dyDescent="0.25">
      <c r="A46" s="221"/>
      <c r="B46" s="222"/>
      <c r="C46" s="261" t="s">
        <v>256</v>
      </c>
      <c r="D46" s="257"/>
      <c r="E46" s="258"/>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223</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5">
      <c r="A47" s="221"/>
      <c r="B47" s="222"/>
      <c r="C47" s="261" t="s">
        <v>255</v>
      </c>
      <c r="D47" s="257"/>
      <c r="E47" s="258"/>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223</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5">
      <c r="A48" s="221"/>
      <c r="B48" s="222"/>
      <c r="C48" s="261" t="s">
        <v>224</v>
      </c>
      <c r="D48" s="257"/>
      <c r="E48" s="258"/>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223</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5">
      <c r="A49" s="221"/>
      <c r="B49" s="222"/>
      <c r="C49" s="261" t="s">
        <v>257</v>
      </c>
      <c r="D49" s="257"/>
      <c r="E49" s="258">
        <v>0.25</v>
      </c>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223</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x14ac:dyDescent="0.25">
      <c r="A50" s="226" t="s">
        <v>175</v>
      </c>
      <c r="B50" s="227" t="s">
        <v>122</v>
      </c>
      <c r="C50" s="249" t="s">
        <v>123</v>
      </c>
      <c r="D50" s="228"/>
      <c r="E50" s="229"/>
      <c r="F50" s="230"/>
      <c r="G50" s="230">
        <f>SUMIF(AG51:AG55,"&lt;&gt;NOR",G51:G55)</f>
        <v>0</v>
      </c>
      <c r="H50" s="230"/>
      <c r="I50" s="230">
        <f>SUM(I51:I55)</f>
        <v>0</v>
      </c>
      <c r="J50" s="230"/>
      <c r="K50" s="230">
        <f>SUM(K51:K55)</f>
        <v>0</v>
      </c>
      <c r="L50" s="230"/>
      <c r="M50" s="230">
        <f>SUM(M51:M55)</f>
        <v>0</v>
      </c>
      <c r="N50" s="229"/>
      <c r="O50" s="229">
        <f>SUM(O51:O55)</f>
        <v>0.03</v>
      </c>
      <c r="P50" s="229"/>
      <c r="Q50" s="229">
        <f>SUM(Q51:Q55)</f>
        <v>0</v>
      </c>
      <c r="R50" s="230"/>
      <c r="S50" s="230"/>
      <c r="T50" s="231"/>
      <c r="U50" s="225"/>
      <c r="V50" s="225">
        <f>SUM(V51:V55)</f>
        <v>0</v>
      </c>
      <c r="W50" s="225"/>
      <c r="X50" s="225"/>
      <c r="Y50" s="225"/>
      <c r="AG50" t="s">
        <v>176</v>
      </c>
    </row>
    <row r="51" spans="1:60" ht="20.399999999999999" outlineLevel="1" x14ac:dyDescent="0.25">
      <c r="A51" s="233">
        <v>9</v>
      </c>
      <c r="B51" s="234" t="s">
        <v>258</v>
      </c>
      <c r="C51" s="251" t="s">
        <v>259</v>
      </c>
      <c r="D51" s="235" t="s">
        <v>218</v>
      </c>
      <c r="E51" s="236">
        <v>1.4E-2</v>
      </c>
      <c r="F51" s="237"/>
      <c r="G51" s="238">
        <f>ROUND(E51*F51,2)</f>
        <v>0</v>
      </c>
      <c r="H51" s="237"/>
      <c r="I51" s="238">
        <f>ROUND(E51*H51,2)</f>
        <v>0</v>
      </c>
      <c r="J51" s="237"/>
      <c r="K51" s="238">
        <f>ROUND(E51*J51,2)</f>
        <v>0</v>
      </c>
      <c r="L51" s="238">
        <v>21</v>
      </c>
      <c r="M51" s="238">
        <f>G51*(1+L51/100)</f>
        <v>0</v>
      </c>
      <c r="N51" s="236">
        <v>2.40978</v>
      </c>
      <c r="O51" s="236">
        <f>ROUND(E51*N51,2)</f>
        <v>0.03</v>
      </c>
      <c r="P51" s="236">
        <v>0</v>
      </c>
      <c r="Q51" s="236">
        <f>ROUND(E51*P51,2)</f>
        <v>0</v>
      </c>
      <c r="R51" s="238"/>
      <c r="S51" s="238" t="s">
        <v>219</v>
      </c>
      <c r="T51" s="239" t="s">
        <v>220</v>
      </c>
      <c r="U51" s="224">
        <v>0</v>
      </c>
      <c r="V51" s="224">
        <f>ROUND(E51*U51,2)</f>
        <v>0</v>
      </c>
      <c r="W51" s="224"/>
      <c r="X51" s="224" t="s">
        <v>182</v>
      </c>
      <c r="Y51" s="224" t="s">
        <v>183</v>
      </c>
      <c r="Z51" s="214"/>
      <c r="AA51" s="214"/>
      <c r="AB51" s="214"/>
      <c r="AC51" s="214"/>
      <c r="AD51" s="214"/>
      <c r="AE51" s="214"/>
      <c r="AF51" s="214"/>
      <c r="AG51" s="214" t="s">
        <v>184</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2" x14ac:dyDescent="0.25">
      <c r="A52" s="221"/>
      <c r="B52" s="222"/>
      <c r="C52" s="252" t="s">
        <v>260</v>
      </c>
      <c r="D52" s="247"/>
      <c r="E52" s="247"/>
      <c r="F52" s="247"/>
      <c r="G52" s="247"/>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202</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5">
      <c r="A53" s="221"/>
      <c r="B53" s="222"/>
      <c r="C53" s="261" t="s">
        <v>261</v>
      </c>
      <c r="D53" s="257"/>
      <c r="E53" s="258"/>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223</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5">
      <c r="A54" s="221"/>
      <c r="B54" s="222"/>
      <c r="C54" s="261" t="s">
        <v>224</v>
      </c>
      <c r="D54" s="257"/>
      <c r="E54" s="258"/>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223</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5">
      <c r="A55" s="221"/>
      <c r="B55" s="222"/>
      <c r="C55" s="261" t="s">
        <v>262</v>
      </c>
      <c r="D55" s="257"/>
      <c r="E55" s="258">
        <v>0.01</v>
      </c>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223</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x14ac:dyDescent="0.25">
      <c r="A56" s="226" t="s">
        <v>175</v>
      </c>
      <c r="B56" s="227" t="s">
        <v>124</v>
      </c>
      <c r="C56" s="249" t="s">
        <v>125</v>
      </c>
      <c r="D56" s="228"/>
      <c r="E56" s="229"/>
      <c r="F56" s="230"/>
      <c r="G56" s="230">
        <f>SUMIF(AG57:AG74,"&lt;&gt;NOR",G57:G74)</f>
        <v>0</v>
      </c>
      <c r="H56" s="230"/>
      <c r="I56" s="230">
        <f>SUM(I57:I74)</f>
        <v>0</v>
      </c>
      <c r="J56" s="230"/>
      <c r="K56" s="230">
        <f>SUM(K57:K74)</f>
        <v>0</v>
      </c>
      <c r="L56" s="230"/>
      <c r="M56" s="230">
        <f>SUM(M57:M74)</f>
        <v>0</v>
      </c>
      <c r="N56" s="229"/>
      <c r="O56" s="229">
        <f>SUM(O57:O74)</f>
        <v>0.37</v>
      </c>
      <c r="P56" s="229"/>
      <c r="Q56" s="229">
        <f>SUM(Q57:Q74)</f>
        <v>0</v>
      </c>
      <c r="R56" s="230"/>
      <c r="S56" s="230"/>
      <c r="T56" s="231"/>
      <c r="U56" s="225"/>
      <c r="V56" s="225">
        <f>SUM(V57:V74)</f>
        <v>0</v>
      </c>
      <c r="W56" s="225"/>
      <c r="X56" s="225"/>
      <c r="Y56" s="225"/>
      <c r="AG56" t="s">
        <v>176</v>
      </c>
    </row>
    <row r="57" spans="1:60" ht="20.399999999999999" outlineLevel="1" x14ac:dyDescent="0.25">
      <c r="A57" s="233">
        <v>10</v>
      </c>
      <c r="B57" s="234" t="s">
        <v>263</v>
      </c>
      <c r="C57" s="251" t="s">
        <v>264</v>
      </c>
      <c r="D57" s="235" t="s">
        <v>265</v>
      </c>
      <c r="E57" s="236">
        <v>2</v>
      </c>
      <c r="F57" s="237"/>
      <c r="G57" s="238">
        <f>ROUND(E57*F57,2)</f>
        <v>0</v>
      </c>
      <c r="H57" s="237"/>
      <c r="I57" s="238">
        <f>ROUND(E57*H57,2)</f>
        <v>0</v>
      </c>
      <c r="J57" s="237"/>
      <c r="K57" s="238">
        <f>ROUND(E57*J57,2)</f>
        <v>0</v>
      </c>
      <c r="L57" s="238">
        <v>21</v>
      </c>
      <c r="M57" s="238">
        <f>G57*(1+L57/100)</f>
        <v>0</v>
      </c>
      <c r="N57" s="236">
        <v>0.01</v>
      </c>
      <c r="O57" s="236">
        <f>ROUND(E57*N57,2)</f>
        <v>0.02</v>
      </c>
      <c r="P57" s="236">
        <v>0</v>
      </c>
      <c r="Q57" s="236">
        <f>ROUND(E57*P57,2)</f>
        <v>0</v>
      </c>
      <c r="R57" s="238"/>
      <c r="S57" s="238" t="s">
        <v>219</v>
      </c>
      <c r="T57" s="239" t="s">
        <v>220</v>
      </c>
      <c r="U57" s="224">
        <v>0</v>
      </c>
      <c r="V57" s="224">
        <f>ROUND(E57*U57,2)</f>
        <v>0</v>
      </c>
      <c r="W57" s="224"/>
      <c r="X57" s="224" t="s">
        <v>182</v>
      </c>
      <c r="Y57" s="224" t="s">
        <v>183</v>
      </c>
      <c r="Z57" s="214"/>
      <c r="AA57" s="214"/>
      <c r="AB57" s="214"/>
      <c r="AC57" s="214"/>
      <c r="AD57" s="214"/>
      <c r="AE57" s="214"/>
      <c r="AF57" s="214"/>
      <c r="AG57" s="214" t="s">
        <v>184</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5">
      <c r="A58" s="221"/>
      <c r="B58" s="222"/>
      <c r="C58" s="252" t="s">
        <v>266</v>
      </c>
      <c r="D58" s="247"/>
      <c r="E58" s="247"/>
      <c r="F58" s="247"/>
      <c r="G58" s="247"/>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202</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2" x14ac:dyDescent="0.25">
      <c r="A59" s="221"/>
      <c r="B59" s="222"/>
      <c r="C59" s="261" t="s">
        <v>267</v>
      </c>
      <c r="D59" s="257"/>
      <c r="E59" s="258"/>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223</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5">
      <c r="A60" s="221"/>
      <c r="B60" s="222"/>
      <c r="C60" s="261" t="s">
        <v>224</v>
      </c>
      <c r="D60" s="257"/>
      <c r="E60" s="258"/>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223</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5">
      <c r="A61" s="221"/>
      <c r="B61" s="222"/>
      <c r="C61" s="261" t="s">
        <v>118</v>
      </c>
      <c r="D61" s="257"/>
      <c r="E61" s="258">
        <v>2</v>
      </c>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223</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ht="20.399999999999999" outlineLevel="1" x14ac:dyDescent="0.25">
      <c r="A62" s="233">
        <v>11</v>
      </c>
      <c r="B62" s="234" t="s">
        <v>268</v>
      </c>
      <c r="C62" s="251" t="s">
        <v>269</v>
      </c>
      <c r="D62" s="235" t="s">
        <v>265</v>
      </c>
      <c r="E62" s="236">
        <v>10</v>
      </c>
      <c r="F62" s="237"/>
      <c r="G62" s="238">
        <f>ROUND(E62*F62,2)</f>
        <v>0</v>
      </c>
      <c r="H62" s="237"/>
      <c r="I62" s="238">
        <f>ROUND(E62*H62,2)</f>
        <v>0</v>
      </c>
      <c r="J62" s="237"/>
      <c r="K62" s="238">
        <f>ROUND(E62*J62,2)</f>
        <v>0</v>
      </c>
      <c r="L62" s="238">
        <v>21</v>
      </c>
      <c r="M62" s="238">
        <f>G62*(1+L62/100)</f>
        <v>0</v>
      </c>
      <c r="N62" s="236">
        <v>1.0200000000000001E-2</v>
      </c>
      <c r="O62" s="236">
        <f>ROUND(E62*N62,2)</f>
        <v>0.1</v>
      </c>
      <c r="P62" s="236">
        <v>0</v>
      </c>
      <c r="Q62" s="236">
        <f>ROUND(E62*P62,2)</f>
        <v>0</v>
      </c>
      <c r="R62" s="238"/>
      <c r="S62" s="238" t="s">
        <v>219</v>
      </c>
      <c r="T62" s="239" t="s">
        <v>220</v>
      </c>
      <c r="U62" s="224">
        <v>0</v>
      </c>
      <c r="V62" s="224">
        <f>ROUND(E62*U62,2)</f>
        <v>0</v>
      </c>
      <c r="W62" s="224"/>
      <c r="X62" s="224" t="s">
        <v>182</v>
      </c>
      <c r="Y62" s="224" t="s">
        <v>183</v>
      </c>
      <c r="Z62" s="214"/>
      <c r="AA62" s="214"/>
      <c r="AB62" s="214"/>
      <c r="AC62" s="214"/>
      <c r="AD62" s="214"/>
      <c r="AE62" s="214"/>
      <c r="AF62" s="214"/>
      <c r="AG62" s="214" t="s">
        <v>184</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2" x14ac:dyDescent="0.25">
      <c r="A63" s="221"/>
      <c r="B63" s="222"/>
      <c r="C63" s="252" t="s">
        <v>270</v>
      </c>
      <c r="D63" s="247"/>
      <c r="E63" s="247"/>
      <c r="F63" s="247"/>
      <c r="G63" s="247"/>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202</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2" x14ac:dyDescent="0.25">
      <c r="A64" s="221"/>
      <c r="B64" s="222"/>
      <c r="C64" s="261" t="s">
        <v>267</v>
      </c>
      <c r="D64" s="257"/>
      <c r="E64" s="258"/>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223</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5">
      <c r="A65" s="221"/>
      <c r="B65" s="222"/>
      <c r="C65" s="261" t="s">
        <v>271</v>
      </c>
      <c r="D65" s="257"/>
      <c r="E65" s="258"/>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223</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5">
      <c r="A66" s="221"/>
      <c r="B66" s="222"/>
      <c r="C66" s="261" t="s">
        <v>272</v>
      </c>
      <c r="D66" s="257"/>
      <c r="E66" s="258"/>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223</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5">
      <c r="A67" s="221"/>
      <c r="B67" s="222"/>
      <c r="C67" s="261" t="s">
        <v>224</v>
      </c>
      <c r="D67" s="257"/>
      <c r="E67" s="258"/>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223</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5">
      <c r="A68" s="221"/>
      <c r="B68" s="222"/>
      <c r="C68" s="261" t="s">
        <v>273</v>
      </c>
      <c r="D68" s="257"/>
      <c r="E68" s="258">
        <v>10</v>
      </c>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223</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ht="20.399999999999999" outlineLevel="1" x14ac:dyDescent="0.25">
      <c r="A69" s="233">
        <v>12</v>
      </c>
      <c r="B69" s="234" t="s">
        <v>274</v>
      </c>
      <c r="C69" s="251" t="s">
        <v>275</v>
      </c>
      <c r="D69" s="235" t="s">
        <v>218</v>
      </c>
      <c r="E69" s="236">
        <v>0.108</v>
      </c>
      <c r="F69" s="237"/>
      <c r="G69" s="238">
        <f>ROUND(E69*F69,2)</f>
        <v>0</v>
      </c>
      <c r="H69" s="237"/>
      <c r="I69" s="238">
        <f>ROUND(E69*H69,2)</f>
        <v>0</v>
      </c>
      <c r="J69" s="237"/>
      <c r="K69" s="238">
        <f>ROUND(E69*J69,2)</f>
        <v>0</v>
      </c>
      <c r="L69" s="238">
        <v>21</v>
      </c>
      <c r="M69" s="238">
        <f>G69*(1+L69/100)</f>
        <v>0</v>
      </c>
      <c r="N69" s="236">
        <v>2.3010199999999998</v>
      </c>
      <c r="O69" s="236">
        <f>ROUND(E69*N69,2)</f>
        <v>0.25</v>
      </c>
      <c r="P69" s="236">
        <v>0</v>
      </c>
      <c r="Q69" s="236">
        <f>ROUND(E69*P69,2)</f>
        <v>0</v>
      </c>
      <c r="R69" s="238"/>
      <c r="S69" s="238" t="s">
        <v>219</v>
      </c>
      <c r="T69" s="239" t="s">
        <v>220</v>
      </c>
      <c r="U69" s="224">
        <v>0</v>
      </c>
      <c r="V69" s="224">
        <f>ROUND(E69*U69,2)</f>
        <v>0</v>
      </c>
      <c r="W69" s="224"/>
      <c r="X69" s="224" t="s">
        <v>182</v>
      </c>
      <c r="Y69" s="224" t="s">
        <v>183</v>
      </c>
      <c r="Z69" s="214"/>
      <c r="AA69" s="214"/>
      <c r="AB69" s="214"/>
      <c r="AC69" s="214"/>
      <c r="AD69" s="214"/>
      <c r="AE69" s="214"/>
      <c r="AF69" s="214"/>
      <c r="AG69" s="214" t="s">
        <v>184</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5">
      <c r="A70" s="221"/>
      <c r="B70" s="222"/>
      <c r="C70" s="252" t="s">
        <v>276</v>
      </c>
      <c r="D70" s="247"/>
      <c r="E70" s="247"/>
      <c r="F70" s="247"/>
      <c r="G70" s="247"/>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202</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2" x14ac:dyDescent="0.25">
      <c r="A71" s="221"/>
      <c r="B71" s="222"/>
      <c r="C71" s="261" t="s">
        <v>277</v>
      </c>
      <c r="D71" s="257"/>
      <c r="E71" s="258"/>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223</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5">
      <c r="A72" s="221"/>
      <c r="B72" s="222"/>
      <c r="C72" s="261" t="s">
        <v>278</v>
      </c>
      <c r="D72" s="257"/>
      <c r="E72" s="258"/>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223</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5">
      <c r="A73" s="221"/>
      <c r="B73" s="222"/>
      <c r="C73" s="261" t="s">
        <v>224</v>
      </c>
      <c r="D73" s="257"/>
      <c r="E73" s="258"/>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223</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5">
      <c r="A74" s="221"/>
      <c r="B74" s="222"/>
      <c r="C74" s="261" t="s">
        <v>279</v>
      </c>
      <c r="D74" s="257"/>
      <c r="E74" s="258">
        <v>0.11</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223</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x14ac:dyDescent="0.25">
      <c r="A75" s="226" t="s">
        <v>175</v>
      </c>
      <c r="B75" s="227" t="s">
        <v>126</v>
      </c>
      <c r="C75" s="249" t="s">
        <v>127</v>
      </c>
      <c r="D75" s="228"/>
      <c r="E75" s="229"/>
      <c r="F75" s="230"/>
      <c r="G75" s="230">
        <f>SUMIF(AG76:AG149,"&lt;&gt;NOR",G76:G149)</f>
        <v>0</v>
      </c>
      <c r="H75" s="230"/>
      <c r="I75" s="230">
        <f>SUM(I76:I149)</f>
        <v>0</v>
      </c>
      <c r="J75" s="230"/>
      <c r="K75" s="230">
        <f>SUM(K76:K149)</f>
        <v>0</v>
      </c>
      <c r="L75" s="230"/>
      <c r="M75" s="230">
        <f>SUM(M76:M149)</f>
        <v>0</v>
      </c>
      <c r="N75" s="229"/>
      <c r="O75" s="229">
        <f>SUM(O76:O149)</f>
        <v>0</v>
      </c>
      <c r="P75" s="229"/>
      <c r="Q75" s="229">
        <f>SUM(Q76:Q149)</f>
        <v>0.42</v>
      </c>
      <c r="R75" s="230"/>
      <c r="S75" s="230"/>
      <c r="T75" s="231"/>
      <c r="U75" s="225"/>
      <c r="V75" s="225">
        <f>SUM(V76:V149)</f>
        <v>0</v>
      </c>
      <c r="W75" s="225"/>
      <c r="X75" s="225"/>
      <c r="Y75" s="225"/>
      <c r="AG75" t="s">
        <v>176</v>
      </c>
    </row>
    <row r="76" spans="1:60" ht="20.399999999999999" outlineLevel="1" x14ac:dyDescent="0.25">
      <c r="A76" s="233">
        <v>13</v>
      </c>
      <c r="B76" s="234" t="s">
        <v>280</v>
      </c>
      <c r="C76" s="251" t="s">
        <v>281</v>
      </c>
      <c r="D76" s="235" t="s">
        <v>282</v>
      </c>
      <c r="E76" s="236">
        <v>2</v>
      </c>
      <c r="F76" s="237"/>
      <c r="G76" s="238">
        <f>ROUND(E76*F76,2)</f>
        <v>0</v>
      </c>
      <c r="H76" s="237"/>
      <c r="I76" s="238">
        <f>ROUND(E76*H76,2)</f>
        <v>0</v>
      </c>
      <c r="J76" s="237"/>
      <c r="K76" s="238">
        <f>ROUND(E76*J76,2)</f>
        <v>0</v>
      </c>
      <c r="L76" s="238">
        <v>21</v>
      </c>
      <c r="M76" s="238">
        <f>G76*(1+L76/100)</f>
        <v>0</v>
      </c>
      <c r="N76" s="236">
        <v>0</v>
      </c>
      <c r="O76" s="236">
        <f>ROUND(E76*N76,2)</f>
        <v>0</v>
      </c>
      <c r="P76" s="236">
        <v>0</v>
      </c>
      <c r="Q76" s="236">
        <f>ROUND(E76*P76,2)</f>
        <v>0</v>
      </c>
      <c r="R76" s="238"/>
      <c r="S76" s="238" t="s">
        <v>219</v>
      </c>
      <c r="T76" s="239" t="s">
        <v>220</v>
      </c>
      <c r="U76" s="224">
        <v>0</v>
      </c>
      <c r="V76" s="224">
        <f>ROUND(E76*U76,2)</f>
        <v>0</v>
      </c>
      <c r="W76" s="224"/>
      <c r="X76" s="224" t="s">
        <v>182</v>
      </c>
      <c r="Y76" s="224" t="s">
        <v>183</v>
      </c>
      <c r="Z76" s="214"/>
      <c r="AA76" s="214"/>
      <c r="AB76" s="214"/>
      <c r="AC76" s="214"/>
      <c r="AD76" s="214"/>
      <c r="AE76" s="214"/>
      <c r="AF76" s="214"/>
      <c r="AG76" s="214" t="s">
        <v>184</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5">
      <c r="A77" s="221"/>
      <c r="B77" s="222"/>
      <c r="C77" s="252" t="s">
        <v>283</v>
      </c>
      <c r="D77" s="247"/>
      <c r="E77" s="247"/>
      <c r="F77" s="247"/>
      <c r="G77" s="247"/>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202</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20.399999999999999" outlineLevel="1" x14ac:dyDescent="0.25">
      <c r="A78" s="233">
        <v>14</v>
      </c>
      <c r="B78" s="234" t="s">
        <v>284</v>
      </c>
      <c r="C78" s="251" t="s">
        <v>285</v>
      </c>
      <c r="D78" s="235" t="s">
        <v>282</v>
      </c>
      <c r="E78" s="236">
        <v>30</v>
      </c>
      <c r="F78" s="237"/>
      <c r="G78" s="238">
        <f>ROUND(E78*F78,2)</f>
        <v>0</v>
      </c>
      <c r="H78" s="237"/>
      <c r="I78" s="238">
        <f>ROUND(E78*H78,2)</f>
        <v>0</v>
      </c>
      <c r="J78" s="237"/>
      <c r="K78" s="238">
        <f>ROUND(E78*J78,2)</f>
        <v>0</v>
      </c>
      <c r="L78" s="238">
        <v>21</v>
      </c>
      <c r="M78" s="238">
        <f>G78*(1+L78/100)</f>
        <v>0</v>
      </c>
      <c r="N78" s="236">
        <v>0</v>
      </c>
      <c r="O78" s="236">
        <f>ROUND(E78*N78,2)</f>
        <v>0</v>
      </c>
      <c r="P78" s="236">
        <v>0</v>
      </c>
      <c r="Q78" s="236">
        <f>ROUND(E78*P78,2)</f>
        <v>0</v>
      </c>
      <c r="R78" s="238"/>
      <c r="S78" s="238" t="s">
        <v>219</v>
      </c>
      <c r="T78" s="239" t="s">
        <v>220</v>
      </c>
      <c r="U78" s="224">
        <v>0</v>
      </c>
      <c r="V78" s="224">
        <f>ROUND(E78*U78,2)</f>
        <v>0</v>
      </c>
      <c r="W78" s="224"/>
      <c r="X78" s="224" t="s">
        <v>182</v>
      </c>
      <c r="Y78" s="224" t="s">
        <v>183</v>
      </c>
      <c r="Z78" s="214"/>
      <c r="AA78" s="214"/>
      <c r="AB78" s="214"/>
      <c r="AC78" s="214"/>
      <c r="AD78" s="214"/>
      <c r="AE78" s="214"/>
      <c r="AF78" s="214"/>
      <c r="AG78" s="214" t="s">
        <v>184</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5">
      <c r="A79" s="221"/>
      <c r="B79" s="222"/>
      <c r="C79" s="252" t="s">
        <v>286</v>
      </c>
      <c r="D79" s="247"/>
      <c r="E79" s="247"/>
      <c r="F79" s="247"/>
      <c r="G79" s="247"/>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202</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5">
      <c r="A80" s="221"/>
      <c r="B80" s="222"/>
      <c r="C80" s="261" t="s">
        <v>287</v>
      </c>
      <c r="D80" s="257"/>
      <c r="E80" s="258"/>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223</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5">
      <c r="A81" s="221"/>
      <c r="B81" s="222"/>
      <c r="C81" s="261" t="s">
        <v>288</v>
      </c>
      <c r="D81" s="257"/>
      <c r="E81" s="258">
        <v>30</v>
      </c>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223</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ht="20.399999999999999" outlineLevel="1" x14ac:dyDescent="0.25">
      <c r="A82" s="233">
        <v>15</v>
      </c>
      <c r="B82" s="234" t="s">
        <v>289</v>
      </c>
      <c r="C82" s="251" t="s">
        <v>290</v>
      </c>
      <c r="D82" s="235" t="s">
        <v>282</v>
      </c>
      <c r="E82" s="236">
        <v>2</v>
      </c>
      <c r="F82" s="237"/>
      <c r="G82" s="238">
        <f>ROUND(E82*F82,2)</f>
        <v>0</v>
      </c>
      <c r="H82" s="237"/>
      <c r="I82" s="238">
        <f>ROUND(E82*H82,2)</f>
        <v>0</v>
      </c>
      <c r="J82" s="237"/>
      <c r="K82" s="238">
        <f>ROUND(E82*J82,2)</f>
        <v>0</v>
      </c>
      <c r="L82" s="238">
        <v>21</v>
      </c>
      <c r="M82" s="238">
        <f>G82*(1+L82/100)</f>
        <v>0</v>
      </c>
      <c r="N82" s="236">
        <v>0</v>
      </c>
      <c r="O82" s="236">
        <f>ROUND(E82*N82,2)</f>
        <v>0</v>
      </c>
      <c r="P82" s="236">
        <v>0</v>
      </c>
      <c r="Q82" s="236">
        <f>ROUND(E82*P82,2)</f>
        <v>0</v>
      </c>
      <c r="R82" s="238"/>
      <c r="S82" s="238" t="s">
        <v>219</v>
      </c>
      <c r="T82" s="239" t="s">
        <v>220</v>
      </c>
      <c r="U82" s="224">
        <v>0</v>
      </c>
      <c r="V82" s="224">
        <f>ROUND(E82*U82,2)</f>
        <v>0</v>
      </c>
      <c r="W82" s="224"/>
      <c r="X82" s="224" t="s">
        <v>182</v>
      </c>
      <c r="Y82" s="224" t="s">
        <v>183</v>
      </c>
      <c r="Z82" s="214"/>
      <c r="AA82" s="214"/>
      <c r="AB82" s="214"/>
      <c r="AC82" s="214"/>
      <c r="AD82" s="214"/>
      <c r="AE82" s="214"/>
      <c r="AF82" s="214"/>
      <c r="AG82" s="214" t="s">
        <v>184</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2" x14ac:dyDescent="0.25">
      <c r="A83" s="221"/>
      <c r="B83" s="222"/>
      <c r="C83" s="252" t="s">
        <v>291</v>
      </c>
      <c r="D83" s="247"/>
      <c r="E83" s="247"/>
      <c r="F83" s="247"/>
      <c r="G83" s="247"/>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202</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ht="20.399999999999999" outlineLevel="1" x14ac:dyDescent="0.25">
      <c r="A84" s="233">
        <v>16</v>
      </c>
      <c r="B84" s="234" t="s">
        <v>292</v>
      </c>
      <c r="C84" s="251" t="s">
        <v>293</v>
      </c>
      <c r="D84" s="235" t="s">
        <v>294</v>
      </c>
      <c r="E84" s="236">
        <v>50</v>
      </c>
      <c r="F84" s="237"/>
      <c r="G84" s="238">
        <f>ROUND(E84*F84,2)</f>
        <v>0</v>
      </c>
      <c r="H84" s="237"/>
      <c r="I84" s="238">
        <f>ROUND(E84*H84,2)</f>
        <v>0</v>
      </c>
      <c r="J84" s="237"/>
      <c r="K84" s="238">
        <f>ROUND(E84*J84,2)</f>
        <v>0</v>
      </c>
      <c r="L84" s="238">
        <v>21</v>
      </c>
      <c r="M84" s="238">
        <f>G84*(1+L84/100)</f>
        <v>0</v>
      </c>
      <c r="N84" s="236">
        <v>4.0000000000000003E-5</v>
      </c>
      <c r="O84" s="236">
        <f>ROUND(E84*N84,2)</f>
        <v>0</v>
      </c>
      <c r="P84" s="236">
        <v>0</v>
      </c>
      <c r="Q84" s="236">
        <f>ROUND(E84*P84,2)</f>
        <v>0</v>
      </c>
      <c r="R84" s="238"/>
      <c r="S84" s="238" t="s">
        <v>219</v>
      </c>
      <c r="T84" s="239" t="s">
        <v>220</v>
      </c>
      <c r="U84" s="224">
        <v>0</v>
      </c>
      <c r="V84" s="224">
        <f>ROUND(E84*U84,2)</f>
        <v>0</v>
      </c>
      <c r="W84" s="224"/>
      <c r="X84" s="224" t="s">
        <v>182</v>
      </c>
      <c r="Y84" s="224" t="s">
        <v>183</v>
      </c>
      <c r="Z84" s="214"/>
      <c r="AA84" s="214"/>
      <c r="AB84" s="214"/>
      <c r="AC84" s="214"/>
      <c r="AD84" s="214"/>
      <c r="AE84" s="214"/>
      <c r="AF84" s="214"/>
      <c r="AG84" s="214" t="s">
        <v>184</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2" x14ac:dyDescent="0.25">
      <c r="A85" s="221"/>
      <c r="B85" s="222"/>
      <c r="C85" s="252" t="s">
        <v>295</v>
      </c>
      <c r="D85" s="247"/>
      <c r="E85" s="247"/>
      <c r="F85" s="247"/>
      <c r="G85" s="247"/>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202</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2" x14ac:dyDescent="0.25">
      <c r="A86" s="221"/>
      <c r="B86" s="222"/>
      <c r="C86" s="261" t="s">
        <v>296</v>
      </c>
      <c r="D86" s="257"/>
      <c r="E86" s="258"/>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223</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5">
      <c r="A87" s="221"/>
      <c r="B87" s="222"/>
      <c r="C87" s="261" t="s">
        <v>224</v>
      </c>
      <c r="D87" s="257"/>
      <c r="E87" s="258"/>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223</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5">
      <c r="A88" s="221"/>
      <c r="B88" s="222"/>
      <c r="C88" s="261" t="s">
        <v>297</v>
      </c>
      <c r="D88" s="257"/>
      <c r="E88" s="258">
        <v>50</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223</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5">
      <c r="A89" s="233">
        <v>17</v>
      </c>
      <c r="B89" s="234" t="s">
        <v>298</v>
      </c>
      <c r="C89" s="251" t="s">
        <v>299</v>
      </c>
      <c r="D89" s="235" t="s">
        <v>218</v>
      </c>
      <c r="E89" s="236">
        <v>0.108</v>
      </c>
      <c r="F89" s="237"/>
      <c r="G89" s="238">
        <f>ROUND(E89*F89,2)</f>
        <v>0</v>
      </c>
      <c r="H89" s="237"/>
      <c r="I89" s="238">
        <f>ROUND(E89*H89,2)</f>
        <v>0</v>
      </c>
      <c r="J89" s="237"/>
      <c r="K89" s="238">
        <f>ROUND(E89*J89,2)</f>
        <v>0</v>
      </c>
      <c r="L89" s="238">
        <v>21</v>
      </c>
      <c r="M89" s="238">
        <f>G89*(1+L89/100)</f>
        <v>0</v>
      </c>
      <c r="N89" s="236">
        <v>0</v>
      </c>
      <c r="O89" s="236">
        <f>ROUND(E89*N89,2)</f>
        <v>0</v>
      </c>
      <c r="P89" s="236">
        <v>2.2000000000000002</v>
      </c>
      <c r="Q89" s="236">
        <f>ROUND(E89*P89,2)</f>
        <v>0.24</v>
      </c>
      <c r="R89" s="238"/>
      <c r="S89" s="238" t="s">
        <v>219</v>
      </c>
      <c r="T89" s="239" t="s">
        <v>220</v>
      </c>
      <c r="U89" s="224">
        <v>0</v>
      </c>
      <c r="V89" s="224">
        <f>ROUND(E89*U89,2)</f>
        <v>0</v>
      </c>
      <c r="W89" s="224"/>
      <c r="X89" s="224" t="s">
        <v>182</v>
      </c>
      <c r="Y89" s="224" t="s">
        <v>183</v>
      </c>
      <c r="Z89" s="214"/>
      <c r="AA89" s="214"/>
      <c r="AB89" s="214"/>
      <c r="AC89" s="214"/>
      <c r="AD89" s="214"/>
      <c r="AE89" s="214"/>
      <c r="AF89" s="214"/>
      <c r="AG89" s="214" t="s">
        <v>184</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x14ac:dyDescent="0.25">
      <c r="A90" s="221"/>
      <c r="B90" s="222"/>
      <c r="C90" s="252" t="s">
        <v>300</v>
      </c>
      <c r="D90" s="247"/>
      <c r="E90" s="247"/>
      <c r="F90" s="247"/>
      <c r="G90" s="247"/>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202</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2" x14ac:dyDescent="0.25">
      <c r="A91" s="221"/>
      <c r="B91" s="222"/>
      <c r="C91" s="261" t="s">
        <v>301</v>
      </c>
      <c r="D91" s="257"/>
      <c r="E91" s="258"/>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223</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5">
      <c r="A92" s="221"/>
      <c r="B92" s="222"/>
      <c r="C92" s="261" t="s">
        <v>302</v>
      </c>
      <c r="D92" s="257"/>
      <c r="E92" s="258"/>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223</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5">
      <c r="A93" s="221"/>
      <c r="B93" s="222"/>
      <c r="C93" s="261" t="s">
        <v>224</v>
      </c>
      <c r="D93" s="257"/>
      <c r="E93" s="258"/>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223</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5">
      <c r="A94" s="221"/>
      <c r="B94" s="222"/>
      <c r="C94" s="261" t="s">
        <v>279</v>
      </c>
      <c r="D94" s="257"/>
      <c r="E94" s="258">
        <v>0.11</v>
      </c>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223</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ht="20.399999999999999" outlineLevel="1" x14ac:dyDescent="0.25">
      <c r="A95" s="233">
        <v>18</v>
      </c>
      <c r="B95" s="234" t="s">
        <v>303</v>
      </c>
      <c r="C95" s="251" t="s">
        <v>304</v>
      </c>
      <c r="D95" s="235" t="s">
        <v>218</v>
      </c>
      <c r="E95" s="236">
        <v>0.108</v>
      </c>
      <c r="F95" s="237"/>
      <c r="G95" s="238">
        <f>ROUND(E95*F95,2)</f>
        <v>0</v>
      </c>
      <c r="H95" s="237"/>
      <c r="I95" s="238">
        <f>ROUND(E95*H95,2)</f>
        <v>0</v>
      </c>
      <c r="J95" s="237"/>
      <c r="K95" s="238">
        <f>ROUND(E95*J95,2)</f>
        <v>0</v>
      </c>
      <c r="L95" s="238">
        <v>21</v>
      </c>
      <c r="M95" s="238">
        <f>G95*(1+L95/100)</f>
        <v>0</v>
      </c>
      <c r="N95" s="236">
        <v>0</v>
      </c>
      <c r="O95" s="236">
        <f>ROUND(E95*N95,2)</f>
        <v>0</v>
      </c>
      <c r="P95" s="236">
        <v>2.9000000000000001E-2</v>
      </c>
      <c r="Q95" s="236">
        <f>ROUND(E95*P95,2)</f>
        <v>0</v>
      </c>
      <c r="R95" s="238"/>
      <c r="S95" s="238" t="s">
        <v>219</v>
      </c>
      <c r="T95" s="239" t="s">
        <v>220</v>
      </c>
      <c r="U95" s="224">
        <v>0</v>
      </c>
      <c r="V95" s="224">
        <f>ROUND(E95*U95,2)</f>
        <v>0</v>
      </c>
      <c r="W95" s="224"/>
      <c r="X95" s="224" t="s">
        <v>182</v>
      </c>
      <c r="Y95" s="224" t="s">
        <v>183</v>
      </c>
      <c r="Z95" s="214"/>
      <c r="AA95" s="214"/>
      <c r="AB95" s="214"/>
      <c r="AC95" s="214"/>
      <c r="AD95" s="214"/>
      <c r="AE95" s="214"/>
      <c r="AF95" s="214"/>
      <c r="AG95" s="214" t="s">
        <v>184</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2" x14ac:dyDescent="0.25">
      <c r="A96" s="221"/>
      <c r="B96" s="222"/>
      <c r="C96" s="252" t="s">
        <v>305</v>
      </c>
      <c r="D96" s="247"/>
      <c r="E96" s="247"/>
      <c r="F96" s="247"/>
      <c r="G96" s="247"/>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202</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ht="20.399999999999999" outlineLevel="1" x14ac:dyDescent="0.25">
      <c r="A97" s="233">
        <v>19</v>
      </c>
      <c r="B97" s="234" t="s">
        <v>306</v>
      </c>
      <c r="C97" s="251" t="s">
        <v>307</v>
      </c>
      <c r="D97" s="235" t="s">
        <v>294</v>
      </c>
      <c r="E97" s="236">
        <v>0.5</v>
      </c>
      <c r="F97" s="237"/>
      <c r="G97" s="238">
        <f>ROUND(E97*F97,2)</f>
        <v>0</v>
      </c>
      <c r="H97" s="237"/>
      <c r="I97" s="238">
        <f>ROUND(E97*H97,2)</f>
        <v>0</v>
      </c>
      <c r="J97" s="237"/>
      <c r="K97" s="238">
        <f>ROUND(E97*J97,2)</f>
        <v>0</v>
      </c>
      <c r="L97" s="238">
        <v>21</v>
      </c>
      <c r="M97" s="238">
        <f>G97*(1+L97/100)</f>
        <v>0</v>
      </c>
      <c r="N97" s="236">
        <v>0</v>
      </c>
      <c r="O97" s="236">
        <f>ROUND(E97*N97,2)</f>
        <v>0</v>
      </c>
      <c r="P97" s="236">
        <v>5.7000000000000002E-2</v>
      </c>
      <c r="Q97" s="236">
        <f>ROUND(E97*P97,2)</f>
        <v>0.03</v>
      </c>
      <c r="R97" s="238"/>
      <c r="S97" s="238" t="s">
        <v>219</v>
      </c>
      <c r="T97" s="239" t="s">
        <v>220</v>
      </c>
      <c r="U97" s="224">
        <v>0</v>
      </c>
      <c r="V97" s="224">
        <f>ROUND(E97*U97,2)</f>
        <v>0</v>
      </c>
      <c r="W97" s="224"/>
      <c r="X97" s="224" t="s">
        <v>182</v>
      </c>
      <c r="Y97" s="224" t="s">
        <v>183</v>
      </c>
      <c r="Z97" s="214"/>
      <c r="AA97" s="214"/>
      <c r="AB97" s="214"/>
      <c r="AC97" s="214"/>
      <c r="AD97" s="214"/>
      <c r="AE97" s="214"/>
      <c r="AF97" s="214"/>
      <c r="AG97" s="214" t="s">
        <v>184</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2" x14ac:dyDescent="0.25">
      <c r="A98" s="221"/>
      <c r="B98" s="222"/>
      <c r="C98" s="252" t="s">
        <v>308</v>
      </c>
      <c r="D98" s="247"/>
      <c r="E98" s="247"/>
      <c r="F98" s="247"/>
      <c r="G98" s="247"/>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202</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5">
      <c r="A99" s="221"/>
      <c r="B99" s="222"/>
      <c r="C99" s="261" t="s">
        <v>309</v>
      </c>
      <c r="D99" s="257"/>
      <c r="E99" s="258"/>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223</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5">
      <c r="A100" s="221"/>
      <c r="B100" s="222"/>
      <c r="C100" s="261" t="s">
        <v>224</v>
      </c>
      <c r="D100" s="257"/>
      <c r="E100" s="258"/>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223</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5">
      <c r="A101" s="221"/>
      <c r="B101" s="222"/>
      <c r="C101" s="261" t="s">
        <v>310</v>
      </c>
      <c r="D101" s="257"/>
      <c r="E101" s="258">
        <v>0.5</v>
      </c>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223</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ht="20.399999999999999" outlineLevel="1" x14ac:dyDescent="0.25">
      <c r="A102" s="233">
        <v>20</v>
      </c>
      <c r="B102" s="234" t="s">
        <v>311</v>
      </c>
      <c r="C102" s="251" t="s">
        <v>312</v>
      </c>
      <c r="D102" s="235" t="s">
        <v>265</v>
      </c>
      <c r="E102" s="236">
        <v>2</v>
      </c>
      <c r="F102" s="237"/>
      <c r="G102" s="238">
        <f>ROUND(E102*F102,2)</f>
        <v>0</v>
      </c>
      <c r="H102" s="237"/>
      <c r="I102" s="238">
        <f>ROUND(E102*H102,2)</f>
        <v>0</v>
      </c>
      <c r="J102" s="237"/>
      <c r="K102" s="238">
        <f>ROUND(E102*J102,2)</f>
        <v>0</v>
      </c>
      <c r="L102" s="238">
        <v>21</v>
      </c>
      <c r="M102" s="238">
        <f>G102*(1+L102/100)</f>
        <v>0</v>
      </c>
      <c r="N102" s="236">
        <v>0</v>
      </c>
      <c r="O102" s="236">
        <f>ROUND(E102*N102,2)</f>
        <v>0</v>
      </c>
      <c r="P102" s="236">
        <v>2.1999999999999999E-2</v>
      </c>
      <c r="Q102" s="236">
        <f>ROUND(E102*P102,2)</f>
        <v>0.04</v>
      </c>
      <c r="R102" s="238"/>
      <c r="S102" s="238" t="s">
        <v>219</v>
      </c>
      <c r="T102" s="239" t="s">
        <v>220</v>
      </c>
      <c r="U102" s="224">
        <v>0</v>
      </c>
      <c r="V102" s="224">
        <f>ROUND(E102*U102,2)</f>
        <v>0</v>
      </c>
      <c r="W102" s="224"/>
      <c r="X102" s="224" t="s">
        <v>182</v>
      </c>
      <c r="Y102" s="224" t="s">
        <v>183</v>
      </c>
      <c r="Z102" s="214"/>
      <c r="AA102" s="214"/>
      <c r="AB102" s="214"/>
      <c r="AC102" s="214"/>
      <c r="AD102" s="214"/>
      <c r="AE102" s="214"/>
      <c r="AF102" s="214"/>
      <c r="AG102" s="214" t="s">
        <v>184</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5">
      <c r="A103" s="221"/>
      <c r="B103" s="222"/>
      <c r="C103" s="252" t="s">
        <v>313</v>
      </c>
      <c r="D103" s="247"/>
      <c r="E103" s="247"/>
      <c r="F103" s="247"/>
      <c r="G103" s="247"/>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202</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2" x14ac:dyDescent="0.25">
      <c r="A104" s="221"/>
      <c r="B104" s="222"/>
      <c r="C104" s="261" t="s">
        <v>314</v>
      </c>
      <c r="D104" s="257"/>
      <c r="E104" s="258"/>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223</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5">
      <c r="A105" s="221"/>
      <c r="B105" s="222"/>
      <c r="C105" s="261" t="s">
        <v>224</v>
      </c>
      <c r="D105" s="257"/>
      <c r="E105" s="258"/>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223</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5">
      <c r="A106" s="221"/>
      <c r="B106" s="222"/>
      <c r="C106" s="261" t="s">
        <v>118</v>
      </c>
      <c r="D106" s="257"/>
      <c r="E106" s="258">
        <v>2</v>
      </c>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223</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ht="20.399999999999999" outlineLevel="1" x14ac:dyDescent="0.25">
      <c r="A107" s="233">
        <v>21</v>
      </c>
      <c r="B107" s="234" t="s">
        <v>315</v>
      </c>
      <c r="C107" s="251" t="s">
        <v>316</v>
      </c>
      <c r="D107" s="235" t="s">
        <v>265</v>
      </c>
      <c r="E107" s="236">
        <v>2</v>
      </c>
      <c r="F107" s="237"/>
      <c r="G107" s="238">
        <f>ROUND(E107*F107,2)</f>
        <v>0</v>
      </c>
      <c r="H107" s="237"/>
      <c r="I107" s="238">
        <f>ROUND(E107*H107,2)</f>
        <v>0</v>
      </c>
      <c r="J107" s="237"/>
      <c r="K107" s="238">
        <f>ROUND(E107*J107,2)</f>
        <v>0</v>
      </c>
      <c r="L107" s="238">
        <v>21</v>
      </c>
      <c r="M107" s="238">
        <f>G107*(1+L107/100)</f>
        <v>0</v>
      </c>
      <c r="N107" s="236">
        <v>0</v>
      </c>
      <c r="O107" s="236">
        <f>ROUND(E107*N107,2)</f>
        <v>0</v>
      </c>
      <c r="P107" s="236">
        <v>3.1E-2</v>
      </c>
      <c r="Q107" s="236">
        <f>ROUND(E107*P107,2)</f>
        <v>0.06</v>
      </c>
      <c r="R107" s="238"/>
      <c r="S107" s="238" t="s">
        <v>219</v>
      </c>
      <c r="T107" s="239" t="s">
        <v>220</v>
      </c>
      <c r="U107" s="224">
        <v>0</v>
      </c>
      <c r="V107" s="224">
        <f>ROUND(E107*U107,2)</f>
        <v>0</v>
      </c>
      <c r="W107" s="224"/>
      <c r="X107" s="224" t="s">
        <v>182</v>
      </c>
      <c r="Y107" s="224" t="s">
        <v>183</v>
      </c>
      <c r="Z107" s="214"/>
      <c r="AA107" s="214"/>
      <c r="AB107" s="214"/>
      <c r="AC107" s="214"/>
      <c r="AD107" s="214"/>
      <c r="AE107" s="214"/>
      <c r="AF107" s="214"/>
      <c r="AG107" s="214" t="s">
        <v>184</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2" x14ac:dyDescent="0.25">
      <c r="A108" s="221"/>
      <c r="B108" s="222"/>
      <c r="C108" s="252" t="s">
        <v>317</v>
      </c>
      <c r="D108" s="247"/>
      <c r="E108" s="247"/>
      <c r="F108" s="247"/>
      <c r="G108" s="247"/>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202</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2" x14ac:dyDescent="0.25">
      <c r="A109" s="221"/>
      <c r="B109" s="222"/>
      <c r="C109" s="261" t="s">
        <v>271</v>
      </c>
      <c r="D109" s="257"/>
      <c r="E109" s="258"/>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223</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5">
      <c r="A110" s="221"/>
      <c r="B110" s="222"/>
      <c r="C110" s="261" t="s">
        <v>224</v>
      </c>
      <c r="D110" s="257"/>
      <c r="E110" s="258"/>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223</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5">
      <c r="A111" s="221"/>
      <c r="B111" s="222"/>
      <c r="C111" s="261" t="s">
        <v>118</v>
      </c>
      <c r="D111" s="257"/>
      <c r="E111" s="258">
        <v>2</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223</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5">
      <c r="A112" s="233">
        <v>22</v>
      </c>
      <c r="B112" s="234" t="s">
        <v>318</v>
      </c>
      <c r="C112" s="251" t="s">
        <v>319</v>
      </c>
      <c r="D112" s="235" t="s">
        <v>294</v>
      </c>
      <c r="E112" s="236">
        <v>0.78</v>
      </c>
      <c r="F112" s="237"/>
      <c r="G112" s="238">
        <f>ROUND(E112*F112,2)</f>
        <v>0</v>
      </c>
      <c r="H112" s="237"/>
      <c r="I112" s="238">
        <f>ROUND(E112*H112,2)</f>
        <v>0</v>
      </c>
      <c r="J112" s="237"/>
      <c r="K112" s="238">
        <f>ROUND(E112*J112,2)</f>
        <v>0</v>
      </c>
      <c r="L112" s="238">
        <v>21</v>
      </c>
      <c r="M112" s="238">
        <f>G112*(1+L112/100)</f>
        <v>0</v>
      </c>
      <c r="N112" s="236">
        <v>0</v>
      </c>
      <c r="O112" s="236">
        <f>ROUND(E112*N112,2)</f>
        <v>0</v>
      </c>
      <c r="P112" s="236">
        <v>6.6000000000000003E-2</v>
      </c>
      <c r="Q112" s="236">
        <f>ROUND(E112*P112,2)</f>
        <v>0.05</v>
      </c>
      <c r="R112" s="238"/>
      <c r="S112" s="238" t="s">
        <v>219</v>
      </c>
      <c r="T112" s="239" t="s">
        <v>220</v>
      </c>
      <c r="U112" s="224">
        <v>0</v>
      </c>
      <c r="V112" s="224">
        <f>ROUND(E112*U112,2)</f>
        <v>0</v>
      </c>
      <c r="W112" s="224"/>
      <c r="X112" s="224" t="s">
        <v>182</v>
      </c>
      <c r="Y112" s="224" t="s">
        <v>183</v>
      </c>
      <c r="Z112" s="214"/>
      <c r="AA112" s="214"/>
      <c r="AB112" s="214"/>
      <c r="AC112" s="214"/>
      <c r="AD112" s="214"/>
      <c r="AE112" s="214"/>
      <c r="AF112" s="214"/>
      <c r="AG112" s="214" t="s">
        <v>184</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2" x14ac:dyDescent="0.25">
      <c r="A113" s="221"/>
      <c r="B113" s="222"/>
      <c r="C113" s="252" t="s">
        <v>320</v>
      </c>
      <c r="D113" s="247"/>
      <c r="E113" s="247"/>
      <c r="F113" s="247"/>
      <c r="G113" s="247"/>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202</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2" x14ac:dyDescent="0.25">
      <c r="A114" s="221"/>
      <c r="B114" s="222"/>
      <c r="C114" s="261" t="s">
        <v>321</v>
      </c>
      <c r="D114" s="257"/>
      <c r="E114" s="258"/>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223</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5">
      <c r="A115" s="221"/>
      <c r="B115" s="222"/>
      <c r="C115" s="261" t="s">
        <v>224</v>
      </c>
      <c r="D115" s="257"/>
      <c r="E115" s="258"/>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223</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5">
      <c r="A116" s="221"/>
      <c r="B116" s="222"/>
      <c r="C116" s="261" t="s">
        <v>322</v>
      </c>
      <c r="D116" s="257"/>
      <c r="E116" s="258">
        <v>0.78</v>
      </c>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223</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5">
      <c r="A117" s="233">
        <v>23</v>
      </c>
      <c r="B117" s="234" t="s">
        <v>323</v>
      </c>
      <c r="C117" s="251" t="s">
        <v>324</v>
      </c>
      <c r="D117" s="235" t="s">
        <v>294</v>
      </c>
      <c r="E117" s="236">
        <v>0.78</v>
      </c>
      <c r="F117" s="237"/>
      <c r="G117" s="238">
        <f>ROUND(E117*F117,2)</f>
        <v>0</v>
      </c>
      <c r="H117" s="237"/>
      <c r="I117" s="238">
        <f>ROUND(E117*H117,2)</f>
        <v>0</v>
      </c>
      <c r="J117" s="237"/>
      <c r="K117" s="238">
        <f>ROUND(E117*J117,2)</f>
        <v>0</v>
      </c>
      <c r="L117" s="238">
        <v>21</v>
      </c>
      <c r="M117" s="238">
        <f>G117*(1+L117/100)</f>
        <v>0</v>
      </c>
      <c r="N117" s="236">
        <v>0</v>
      </c>
      <c r="O117" s="236">
        <f>ROUND(E117*N117,2)</f>
        <v>0</v>
      </c>
      <c r="P117" s="236">
        <v>0</v>
      </c>
      <c r="Q117" s="236">
        <f>ROUND(E117*P117,2)</f>
        <v>0</v>
      </c>
      <c r="R117" s="238"/>
      <c r="S117" s="238" t="s">
        <v>219</v>
      </c>
      <c r="T117" s="239" t="s">
        <v>220</v>
      </c>
      <c r="U117" s="224">
        <v>0</v>
      </c>
      <c r="V117" s="224">
        <f>ROUND(E117*U117,2)</f>
        <v>0</v>
      </c>
      <c r="W117" s="224"/>
      <c r="X117" s="224" t="s">
        <v>182</v>
      </c>
      <c r="Y117" s="224" t="s">
        <v>183</v>
      </c>
      <c r="Z117" s="214"/>
      <c r="AA117" s="214"/>
      <c r="AB117" s="214"/>
      <c r="AC117" s="214"/>
      <c r="AD117" s="214"/>
      <c r="AE117" s="214"/>
      <c r="AF117" s="214"/>
      <c r="AG117" s="214" t="s">
        <v>184</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2" x14ac:dyDescent="0.25">
      <c r="A118" s="221"/>
      <c r="B118" s="222"/>
      <c r="C118" s="252" t="s">
        <v>325</v>
      </c>
      <c r="D118" s="247"/>
      <c r="E118" s="247"/>
      <c r="F118" s="247"/>
      <c r="G118" s="247"/>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202</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2" x14ac:dyDescent="0.25">
      <c r="A119" s="221"/>
      <c r="B119" s="222"/>
      <c r="C119" s="261" t="s">
        <v>321</v>
      </c>
      <c r="D119" s="257"/>
      <c r="E119" s="258"/>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223</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5">
      <c r="A120" s="221"/>
      <c r="B120" s="222"/>
      <c r="C120" s="261" t="s">
        <v>224</v>
      </c>
      <c r="D120" s="257"/>
      <c r="E120" s="258"/>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223</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5">
      <c r="A121" s="221"/>
      <c r="B121" s="222"/>
      <c r="C121" s="261" t="s">
        <v>322</v>
      </c>
      <c r="D121" s="257"/>
      <c r="E121" s="258">
        <v>0.78</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223</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ht="20.399999999999999" outlineLevel="1" x14ac:dyDescent="0.25">
      <c r="A122" s="233">
        <v>24</v>
      </c>
      <c r="B122" s="234" t="s">
        <v>326</v>
      </c>
      <c r="C122" s="251" t="s">
        <v>327</v>
      </c>
      <c r="D122" s="235" t="s">
        <v>228</v>
      </c>
      <c r="E122" s="236">
        <v>2.85</v>
      </c>
      <c r="F122" s="237"/>
      <c r="G122" s="238">
        <f>ROUND(E122*F122,2)</f>
        <v>0</v>
      </c>
      <c r="H122" s="237"/>
      <c r="I122" s="238">
        <f>ROUND(E122*H122,2)</f>
        <v>0</v>
      </c>
      <c r="J122" s="237"/>
      <c r="K122" s="238">
        <f>ROUND(E122*J122,2)</f>
        <v>0</v>
      </c>
      <c r="L122" s="238">
        <v>21</v>
      </c>
      <c r="M122" s="238">
        <f>G122*(1+L122/100)</f>
        <v>0</v>
      </c>
      <c r="N122" s="236">
        <v>3.3E-4</v>
      </c>
      <c r="O122" s="236">
        <f>ROUND(E122*N122,2)</f>
        <v>0</v>
      </c>
      <c r="P122" s="236">
        <v>0</v>
      </c>
      <c r="Q122" s="236">
        <f>ROUND(E122*P122,2)</f>
        <v>0</v>
      </c>
      <c r="R122" s="238"/>
      <c r="S122" s="238" t="s">
        <v>219</v>
      </c>
      <c r="T122" s="239" t="s">
        <v>220</v>
      </c>
      <c r="U122" s="224">
        <v>0</v>
      </c>
      <c r="V122" s="224">
        <f>ROUND(E122*U122,2)</f>
        <v>0</v>
      </c>
      <c r="W122" s="224"/>
      <c r="X122" s="224" t="s">
        <v>182</v>
      </c>
      <c r="Y122" s="224" t="s">
        <v>183</v>
      </c>
      <c r="Z122" s="214"/>
      <c r="AA122" s="214"/>
      <c r="AB122" s="214"/>
      <c r="AC122" s="214"/>
      <c r="AD122" s="214"/>
      <c r="AE122" s="214"/>
      <c r="AF122" s="214"/>
      <c r="AG122" s="214" t="s">
        <v>184</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5">
      <c r="A123" s="221"/>
      <c r="B123" s="222"/>
      <c r="C123" s="252" t="s">
        <v>328</v>
      </c>
      <c r="D123" s="247"/>
      <c r="E123" s="247"/>
      <c r="F123" s="247"/>
      <c r="G123" s="247"/>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202</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2" x14ac:dyDescent="0.25">
      <c r="A124" s="221"/>
      <c r="B124" s="222"/>
      <c r="C124" s="261" t="s">
        <v>329</v>
      </c>
      <c r="D124" s="257"/>
      <c r="E124" s="258"/>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223</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5">
      <c r="A125" s="221"/>
      <c r="B125" s="222"/>
      <c r="C125" s="261" t="s">
        <v>224</v>
      </c>
      <c r="D125" s="257"/>
      <c r="E125" s="258"/>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223</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5">
      <c r="A126" s="221"/>
      <c r="B126" s="222"/>
      <c r="C126" s="261" t="s">
        <v>330</v>
      </c>
      <c r="D126" s="257"/>
      <c r="E126" s="258">
        <v>2.85</v>
      </c>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223</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5">
      <c r="A127" s="233">
        <v>25</v>
      </c>
      <c r="B127" s="234" t="s">
        <v>331</v>
      </c>
      <c r="C127" s="251" t="s">
        <v>332</v>
      </c>
      <c r="D127" s="235" t="s">
        <v>228</v>
      </c>
      <c r="E127" s="236">
        <v>3</v>
      </c>
      <c r="F127" s="237"/>
      <c r="G127" s="238">
        <f>ROUND(E127*F127,2)</f>
        <v>0</v>
      </c>
      <c r="H127" s="237"/>
      <c r="I127" s="238">
        <f>ROUND(E127*H127,2)</f>
        <v>0</v>
      </c>
      <c r="J127" s="237"/>
      <c r="K127" s="238">
        <f>ROUND(E127*J127,2)</f>
        <v>0</v>
      </c>
      <c r="L127" s="238">
        <v>21</v>
      </c>
      <c r="M127" s="238">
        <f>G127*(1+L127/100)</f>
        <v>0</v>
      </c>
      <c r="N127" s="236">
        <v>4.6000000000000001E-4</v>
      </c>
      <c r="O127" s="236">
        <f>ROUND(E127*N127,2)</f>
        <v>0</v>
      </c>
      <c r="P127" s="236">
        <v>0</v>
      </c>
      <c r="Q127" s="236">
        <f>ROUND(E127*P127,2)</f>
        <v>0</v>
      </c>
      <c r="R127" s="238"/>
      <c r="S127" s="238" t="s">
        <v>219</v>
      </c>
      <c r="T127" s="239" t="s">
        <v>220</v>
      </c>
      <c r="U127" s="224">
        <v>0</v>
      </c>
      <c r="V127" s="224">
        <f>ROUND(E127*U127,2)</f>
        <v>0</v>
      </c>
      <c r="W127" s="224"/>
      <c r="X127" s="224" t="s">
        <v>333</v>
      </c>
      <c r="Y127" s="224" t="s">
        <v>183</v>
      </c>
      <c r="Z127" s="214"/>
      <c r="AA127" s="214"/>
      <c r="AB127" s="214"/>
      <c r="AC127" s="214"/>
      <c r="AD127" s="214"/>
      <c r="AE127" s="214"/>
      <c r="AF127" s="214"/>
      <c r="AG127" s="214" t="s">
        <v>334</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2" x14ac:dyDescent="0.25">
      <c r="A128" s="221"/>
      <c r="B128" s="222"/>
      <c r="C128" s="261" t="s">
        <v>335</v>
      </c>
      <c r="D128" s="257"/>
      <c r="E128" s="258"/>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223</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5">
      <c r="A129" s="221"/>
      <c r="B129" s="222"/>
      <c r="C129" s="261" t="s">
        <v>224</v>
      </c>
      <c r="D129" s="257"/>
      <c r="E129" s="258"/>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223</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5">
      <c r="A130" s="221"/>
      <c r="B130" s="222"/>
      <c r="C130" s="261" t="s">
        <v>336</v>
      </c>
      <c r="D130" s="257"/>
      <c r="E130" s="258">
        <v>3</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223</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5">
      <c r="A131" s="240">
        <v>26</v>
      </c>
      <c r="B131" s="241" t="s">
        <v>337</v>
      </c>
      <c r="C131" s="250" t="s">
        <v>338</v>
      </c>
      <c r="D131" s="242" t="s">
        <v>339</v>
      </c>
      <c r="E131" s="243">
        <v>0.19</v>
      </c>
      <c r="F131" s="244"/>
      <c r="G131" s="245">
        <f>ROUND(E131*F131,2)</f>
        <v>0</v>
      </c>
      <c r="H131" s="244"/>
      <c r="I131" s="245">
        <f>ROUND(E131*H131,2)</f>
        <v>0</v>
      </c>
      <c r="J131" s="244"/>
      <c r="K131" s="245">
        <f>ROUND(E131*J131,2)</f>
        <v>0</v>
      </c>
      <c r="L131" s="245">
        <v>21</v>
      </c>
      <c r="M131" s="245">
        <f>G131*(1+L131/100)</f>
        <v>0</v>
      </c>
      <c r="N131" s="243">
        <v>4.0999999999999999E-4</v>
      </c>
      <c r="O131" s="243">
        <f>ROUND(E131*N131,2)</f>
        <v>0</v>
      </c>
      <c r="P131" s="243">
        <v>0</v>
      </c>
      <c r="Q131" s="243">
        <f>ROUND(E131*P131,2)</f>
        <v>0</v>
      </c>
      <c r="R131" s="245"/>
      <c r="S131" s="245" t="s">
        <v>219</v>
      </c>
      <c r="T131" s="246" t="s">
        <v>220</v>
      </c>
      <c r="U131" s="224">
        <v>0</v>
      </c>
      <c r="V131" s="224">
        <f>ROUND(E131*U131,2)</f>
        <v>0</v>
      </c>
      <c r="W131" s="224"/>
      <c r="X131" s="224" t="s">
        <v>333</v>
      </c>
      <c r="Y131" s="224" t="s">
        <v>183</v>
      </c>
      <c r="Z131" s="214"/>
      <c r="AA131" s="214"/>
      <c r="AB131" s="214"/>
      <c r="AC131" s="214"/>
      <c r="AD131" s="214"/>
      <c r="AE131" s="214"/>
      <c r="AF131" s="214"/>
      <c r="AG131" s="214" t="s">
        <v>334</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5">
      <c r="A132" s="240">
        <v>27</v>
      </c>
      <c r="B132" s="241" t="s">
        <v>340</v>
      </c>
      <c r="C132" s="250" t="s">
        <v>341</v>
      </c>
      <c r="D132" s="242" t="s">
        <v>339</v>
      </c>
      <c r="E132" s="243">
        <v>0.19</v>
      </c>
      <c r="F132" s="244"/>
      <c r="G132" s="245">
        <f>ROUND(E132*F132,2)</f>
        <v>0</v>
      </c>
      <c r="H132" s="244"/>
      <c r="I132" s="245">
        <f>ROUND(E132*H132,2)</f>
        <v>0</v>
      </c>
      <c r="J132" s="244"/>
      <c r="K132" s="245">
        <f>ROUND(E132*J132,2)</f>
        <v>0</v>
      </c>
      <c r="L132" s="245">
        <v>21</v>
      </c>
      <c r="M132" s="245">
        <f>G132*(1+L132/100)</f>
        <v>0</v>
      </c>
      <c r="N132" s="243">
        <v>4.0999999999999999E-4</v>
      </c>
      <c r="O132" s="243">
        <f>ROUND(E132*N132,2)</f>
        <v>0</v>
      </c>
      <c r="P132" s="243">
        <v>0</v>
      </c>
      <c r="Q132" s="243">
        <f>ROUND(E132*P132,2)</f>
        <v>0</v>
      </c>
      <c r="R132" s="245"/>
      <c r="S132" s="245" t="s">
        <v>219</v>
      </c>
      <c r="T132" s="246" t="s">
        <v>220</v>
      </c>
      <c r="U132" s="224">
        <v>0</v>
      </c>
      <c r="V132" s="224">
        <f>ROUND(E132*U132,2)</f>
        <v>0</v>
      </c>
      <c r="W132" s="224"/>
      <c r="X132" s="224" t="s">
        <v>333</v>
      </c>
      <c r="Y132" s="224" t="s">
        <v>183</v>
      </c>
      <c r="Z132" s="214"/>
      <c r="AA132" s="214"/>
      <c r="AB132" s="214"/>
      <c r="AC132" s="214"/>
      <c r="AD132" s="214"/>
      <c r="AE132" s="214"/>
      <c r="AF132" s="214"/>
      <c r="AG132" s="214" t="s">
        <v>334</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ht="20.399999999999999" outlineLevel="1" x14ac:dyDescent="0.25">
      <c r="A133" s="233">
        <v>28</v>
      </c>
      <c r="B133" s="234" t="s">
        <v>342</v>
      </c>
      <c r="C133" s="251" t="s">
        <v>343</v>
      </c>
      <c r="D133" s="235" t="s">
        <v>228</v>
      </c>
      <c r="E133" s="236">
        <v>2.16</v>
      </c>
      <c r="F133" s="237"/>
      <c r="G133" s="238">
        <f>ROUND(E133*F133,2)</f>
        <v>0</v>
      </c>
      <c r="H133" s="237"/>
      <c r="I133" s="238">
        <f>ROUND(E133*H133,2)</f>
        <v>0</v>
      </c>
      <c r="J133" s="237"/>
      <c r="K133" s="238">
        <f>ROUND(E133*J133,2)</f>
        <v>0</v>
      </c>
      <c r="L133" s="238">
        <v>21</v>
      </c>
      <c r="M133" s="238">
        <f>G133*(1+L133/100)</f>
        <v>0</v>
      </c>
      <c r="N133" s="236">
        <v>4.2999999999999999E-4</v>
      </c>
      <c r="O133" s="236">
        <f>ROUND(E133*N133,2)</f>
        <v>0</v>
      </c>
      <c r="P133" s="236">
        <v>0</v>
      </c>
      <c r="Q133" s="236">
        <f>ROUND(E133*P133,2)</f>
        <v>0</v>
      </c>
      <c r="R133" s="238"/>
      <c r="S133" s="238" t="s">
        <v>219</v>
      </c>
      <c r="T133" s="239" t="s">
        <v>220</v>
      </c>
      <c r="U133" s="224">
        <v>0</v>
      </c>
      <c r="V133" s="224">
        <f>ROUND(E133*U133,2)</f>
        <v>0</v>
      </c>
      <c r="W133" s="224"/>
      <c r="X133" s="224" t="s">
        <v>182</v>
      </c>
      <c r="Y133" s="224" t="s">
        <v>183</v>
      </c>
      <c r="Z133" s="214"/>
      <c r="AA133" s="214"/>
      <c r="AB133" s="214"/>
      <c r="AC133" s="214"/>
      <c r="AD133" s="214"/>
      <c r="AE133" s="214"/>
      <c r="AF133" s="214"/>
      <c r="AG133" s="214" t="s">
        <v>184</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2" x14ac:dyDescent="0.25">
      <c r="A134" s="221"/>
      <c r="B134" s="222"/>
      <c r="C134" s="252" t="s">
        <v>344</v>
      </c>
      <c r="D134" s="247"/>
      <c r="E134" s="247"/>
      <c r="F134" s="247"/>
      <c r="G134" s="247"/>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202</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2" x14ac:dyDescent="0.25">
      <c r="A135" s="221"/>
      <c r="B135" s="222"/>
      <c r="C135" s="261" t="s">
        <v>345</v>
      </c>
      <c r="D135" s="257"/>
      <c r="E135" s="258"/>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223</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5">
      <c r="A136" s="221"/>
      <c r="B136" s="222"/>
      <c r="C136" s="261" t="s">
        <v>224</v>
      </c>
      <c r="D136" s="257"/>
      <c r="E136" s="258"/>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223</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5">
      <c r="A137" s="221"/>
      <c r="B137" s="222"/>
      <c r="C137" s="261" t="s">
        <v>346</v>
      </c>
      <c r="D137" s="257"/>
      <c r="E137" s="258">
        <v>2.16</v>
      </c>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223</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5">
      <c r="A138" s="233">
        <v>29</v>
      </c>
      <c r="B138" s="234" t="s">
        <v>347</v>
      </c>
      <c r="C138" s="251" t="s">
        <v>348</v>
      </c>
      <c r="D138" s="235" t="s">
        <v>228</v>
      </c>
      <c r="E138" s="236">
        <v>4</v>
      </c>
      <c r="F138" s="237"/>
      <c r="G138" s="238">
        <f>ROUND(E138*F138,2)</f>
        <v>0</v>
      </c>
      <c r="H138" s="237"/>
      <c r="I138" s="238">
        <f>ROUND(E138*H138,2)</f>
        <v>0</v>
      </c>
      <c r="J138" s="237"/>
      <c r="K138" s="238">
        <f>ROUND(E138*J138,2)</f>
        <v>0</v>
      </c>
      <c r="L138" s="238">
        <v>21</v>
      </c>
      <c r="M138" s="238">
        <f>G138*(1+L138/100)</f>
        <v>0</v>
      </c>
      <c r="N138" s="236">
        <v>7.7999999999999999E-4</v>
      </c>
      <c r="O138" s="236">
        <f>ROUND(E138*N138,2)</f>
        <v>0</v>
      </c>
      <c r="P138" s="236">
        <v>0</v>
      </c>
      <c r="Q138" s="236">
        <f>ROUND(E138*P138,2)</f>
        <v>0</v>
      </c>
      <c r="R138" s="238"/>
      <c r="S138" s="238" t="s">
        <v>219</v>
      </c>
      <c r="T138" s="239" t="s">
        <v>220</v>
      </c>
      <c r="U138" s="224">
        <v>0</v>
      </c>
      <c r="V138" s="224">
        <f>ROUND(E138*U138,2)</f>
        <v>0</v>
      </c>
      <c r="W138" s="224"/>
      <c r="X138" s="224" t="s">
        <v>333</v>
      </c>
      <c r="Y138" s="224" t="s">
        <v>183</v>
      </c>
      <c r="Z138" s="214"/>
      <c r="AA138" s="214"/>
      <c r="AB138" s="214"/>
      <c r="AC138" s="214"/>
      <c r="AD138" s="214"/>
      <c r="AE138" s="214"/>
      <c r="AF138" s="214"/>
      <c r="AG138" s="214" t="s">
        <v>334</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2" x14ac:dyDescent="0.25">
      <c r="A139" s="221"/>
      <c r="B139" s="222"/>
      <c r="C139" s="261" t="s">
        <v>349</v>
      </c>
      <c r="D139" s="257"/>
      <c r="E139" s="258"/>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223</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5">
      <c r="A140" s="221"/>
      <c r="B140" s="222"/>
      <c r="C140" s="261" t="s">
        <v>224</v>
      </c>
      <c r="D140" s="257"/>
      <c r="E140" s="258"/>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223</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5">
      <c r="A141" s="221"/>
      <c r="B141" s="222"/>
      <c r="C141" s="261" t="s">
        <v>122</v>
      </c>
      <c r="D141" s="257"/>
      <c r="E141" s="258">
        <v>4</v>
      </c>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223</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5">
      <c r="A142" s="233">
        <v>30</v>
      </c>
      <c r="B142" s="234" t="s">
        <v>350</v>
      </c>
      <c r="C142" s="251" t="s">
        <v>351</v>
      </c>
      <c r="D142" s="235" t="s">
        <v>228</v>
      </c>
      <c r="E142" s="236">
        <v>5.01</v>
      </c>
      <c r="F142" s="237"/>
      <c r="G142" s="238">
        <f>ROUND(E142*F142,2)</f>
        <v>0</v>
      </c>
      <c r="H142" s="237"/>
      <c r="I142" s="238">
        <f>ROUND(E142*H142,2)</f>
        <v>0</v>
      </c>
      <c r="J142" s="237"/>
      <c r="K142" s="238">
        <f>ROUND(E142*J142,2)</f>
        <v>0</v>
      </c>
      <c r="L142" s="238">
        <v>21</v>
      </c>
      <c r="M142" s="238">
        <f>G142*(1+L142/100)</f>
        <v>0</v>
      </c>
      <c r="N142" s="236">
        <v>0</v>
      </c>
      <c r="O142" s="236">
        <f>ROUND(E142*N142,2)</f>
        <v>0</v>
      </c>
      <c r="P142" s="236">
        <v>0</v>
      </c>
      <c r="Q142" s="236">
        <f>ROUND(E142*P142,2)</f>
        <v>0</v>
      </c>
      <c r="R142" s="238"/>
      <c r="S142" s="238" t="s">
        <v>219</v>
      </c>
      <c r="T142" s="239" t="s">
        <v>220</v>
      </c>
      <c r="U142" s="224">
        <v>0</v>
      </c>
      <c r="V142" s="224">
        <f>ROUND(E142*U142,2)</f>
        <v>0</v>
      </c>
      <c r="W142" s="224"/>
      <c r="X142" s="224" t="s">
        <v>182</v>
      </c>
      <c r="Y142" s="224" t="s">
        <v>183</v>
      </c>
      <c r="Z142" s="214"/>
      <c r="AA142" s="214"/>
      <c r="AB142" s="214"/>
      <c r="AC142" s="214"/>
      <c r="AD142" s="214"/>
      <c r="AE142" s="214"/>
      <c r="AF142" s="214"/>
      <c r="AG142" s="214" t="s">
        <v>184</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2" x14ac:dyDescent="0.25">
      <c r="A143" s="221"/>
      <c r="B143" s="222"/>
      <c r="C143" s="252" t="s">
        <v>352</v>
      </c>
      <c r="D143" s="247"/>
      <c r="E143" s="247"/>
      <c r="F143" s="247"/>
      <c r="G143" s="247"/>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202</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2" x14ac:dyDescent="0.25">
      <c r="A144" s="221"/>
      <c r="B144" s="222"/>
      <c r="C144" s="261" t="s">
        <v>329</v>
      </c>
      <c r="D144" s="257"/>
      <c r="E144" s="258"/>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223</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5">
      <c r="A145" s="221"/>
      <c r="B145" s="222"/>
      <c r="C145" s="261" t="s">
        <v>345</v>
      </c>
      <c r="D145" s="257"/>
      <c r="E145" s="258"/>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223</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5">
      <c r="A146" s="221"/>
      <c r="B146" s="222"/>
      <c r="C146" s="261" t="s">
        <v>224</v>
      </c>
      <c r="D146" s="257"/>
      <c r="E146" s="258"/>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223</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5">
      <c r="A147" s="221"/>
      <c r="B147" s="222"/>
      <c r="C147" s="261" t="s">
        <v>353</v>
      </c>
      <c r="D147" s="257"/>
      <c r="E147" s="258">
        <v>5.01</v>
      </c>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223</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5">
      <c r="A148" s="233">
        <v>31</v>
      </c>
      <c r="B148" s="234" t="s">
        <v>354</v>
      </c>
      <c r="C148" s="251" t="s">
        <v>355</v>
      </c>
      <c r="D148" s="235" t="s">
        <v>228</v>
      </c>
      <c r="E148" s="236">
        <v>5.01</v>
      </c>
      <c r="F148" s="237"/>
      <c r="G148" s="238">
        <f>ROUND(E148*F148,2)</f>
        <v>0</v>
      </c>
      <c r="H148" s="237"/>
      <c r="I148" s="238">
        <f>ROUND(E148*H148,2)</f>
        <v>0</v>
      </c>
      <c r="J148" s="237"/>
      <c r="K148" s="238">
        <f>ROUND(E148*J148,2)</f>
        <v>0</v>
      </c>
      <c r="L148" s="238">
        <v>21</v>
      </c>
      <c r="M148" s="238">
        <f>G148*(1+L148/100)</f>
        <v>0</v>
      </c>
      <c r="N148" s="236">
        <v>0</v>
      </c>
      <c r="O148" s="236">
        <f>ROUND(E148*N148,2)</f>
        <v>0</v>
      </c>
      <c r="P148" s="236">
        <v>0</v>
      </c>
      <c r="Q148" s="236">
        <f>ROUND(E148*P148,2)</f>
        <v>0</v>
      </c>
      <c r="R148" s="238"/>
      <c r="S148" s="238" t="s">
        <v>219</v>
      </c>
      <c r="T148" s="239" t="s">
        <v>220</v>
      </c>
      <c r="U148" s="224">
        <v>0</v>
      </c>
      <c r="V148" s="224">
        <f>ROUND(E148*U148,2)</f>
        <v>0</v>
      </c>
      <c r="W148" s="224"/>
      <c r="X148" s="224" t="s">
        <v>182</v>
      </c>
      <c r="Y148" s="224" t="s">
        <v>183</v>
      </c>
      <c r="Z148" s="214"/>
      <c r="AA148" s="214"/>
      <c r="AB148" s="214"/>
      <c r="AC148" s="214"/>
      <c r="AD148" s="214"/>
      <c r="AE148" s="214"/>
      <c r="AF148" s="214"/>
      <c r="AG148" s="214" t="s">
        <v>184</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2" x14ac:dyDescent="0.25">
      <c r="A149" s="221"/>
      <c r="B149" s="222"/>
      <c r="C149" s="252" t="s">
        <v>356</v>
      </c>
      <c r="D149" s="247"/>
      <c r="E149" s="247"/>
      <c r="F149" s="247"/>
      <c r="G149" s="247"/>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202</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x14ac:dyDescent="0.25">
      <c r="A150" s="226" t="s">
        <v>175</v>
      </c>
      <c r="B150" s="227" t="s">
        <v>130</v>
      </c>
      <c r="C150" s="249" t="s">
        <v>131</v>
      </c>
      <c r="D150" s="228"/>
      <c r="E150" s="229"/>
      <c r="F150" s="230"/>
      <c r="G150" s="230">
        <f>SUMIF(AG151:AG160,"&lt;&gt;NOR",G151:G160)</f>
        <v>0</v>
      </c>
      <c r="H150" s="230"/>
      <c r="I150" s="230">
        <f>SUM(I151:I160)</f>
        <v>0</v>
      </c>
      <c r="J150" s="230"/>
      <c r="K150" s="230">
        <f>SUM(K151:K160)</f>
        <v>0</v>
      </c>
      <c r="L150" s="230"/>
      <c r="M150" s="230">
        <f>SUM(M151:M160)</f>
        <v>0</v>
      </c>
      <c r="N150" s="229"/>
      <c r="O150" s="229">
        <f>SUM(O151:O160)</f>
        <v>0</v>
      </c>
      <c r="P150" s="229"/>
      <c r="Q150" s="229">
        <f>SUM(Q151:Q160)</f>
        <v>0</v>
      </c>
      <c r="R150" s="230"/>
      <c r="S150" s="230"/>
      <c r="T150" s="231"/>
      <c r="U150" s="225"/>
      <c r="V150" s="225">
        <f>SUM(V151:V160)</f>
        <v>0</v>
      </c>
      <c r="W150" s="225"/>
      <c r="X150" s="225"/>
      <c r="Y150" s="225"/>
      <c r="AG150" t="s">
        <v>176</v>
      </c>
    </row>
    <row r="151" spans="1:60" ht="20.399999999999999" outlineLevel="1" x14ac:dyDescent="0.25">
      <c r="A151" s="233">
        <v>32</v>
      </c>
      <c r="B151" s="234" t="s">
        <v>357</v>
      </c>
      <c r="C151" s="251" t="s">
        <v>358</v>
      </c>
      <c r="D151" s="235" t="s">
        <v>248</v>
      </c>
      <c r="E151" s="236">
        <v>0.42699999999999999</v>
      </c>
      <c r="F151" s="237"/>
      <c r="G151" s="238">
        <f>ROUND(E151*F151,2)</f>
        <v>0</v>
      </c>
      <c r="H151" s="237"/>
      <c r="I151" s="238">
        <f>ROUND(E151*H151,2)</f>
        <v>0</v>
      </c>
      <c r="J151" s="237"/>
      <c r="K151" s="238">
        <f>ROUND(E151*J151,2)</f>
        <v>0</v>
      </c>
      <c r="L151" s="238">
        <v>21</v>
      </c>
      <c r="M151" s="238">
        <f>G151*(1+L151/100)</f>
        <v>0</v>
      </c>
      <c r="N151" s="236">
        <v>0</v>
      </c>
      <c r="O151" s="236">
        <f>ROUND(E151*N151,2)</f>
        <v>0</v>
      </c>
      <c r="P151" s="236">
        <v>0</v>
      </c>
      <c r="Q151" s="236">
        <f>ROUND(E151*P151,2)</f>
        <v>0</v>
      </c>
      <c r="R151" s="238"/>
      <c r="S151" s="238" t="s">
        <v>219</v>
      </c>
      <c r="T151" s="239" t="s">
        <v>220</v>
      </c>
      <c r="U151" s="224">
        <v>0</v>
      </c>
      <c r="V151" s="224">
        <f>ROUND(E151*U151,2)</f>
        <v>0</v>
      </c>
      <c r="W151" s="224"/>
      <c r="X151" s="224" t="s">
        <v>182</v>
      </c>
      <c r="Y151" s="224" t="s">
        <v>183</v>
      </c>
      <c r="Z151" s="214"/>
      <c r="AA151" s="214"/>
      <c r="AB151" s="214"/>
      <c r="AC151" s="214"/>
      <c r="AD151" s="214"/>
      <c r="AE151" s="214"/>
      <c r="AF151" s="214"/>
      <c r="AG151" s="214" t="s">
        <v>184</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2" x14ac:dyDescent="0.25">
      <c r="A152" s="221"/>
      <c r="B152" s="222"/>
      <c r="C152" s="252" t="s">
        <v>359</v>
      </c>
      <c r="D152" s="247"/>
      <c r="E152" s="247"/>
      <c r="F152" s="247"/>
      <c r="G152" s="247"/>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202</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ht="20.399999999999999" outlineLevel="1" x14ac:dyDescent="0.25">
      <c r="A153" s="233">
        <v>33</v>
      </c>
      <c r="B153" s="234" t="s">
        <v>360</v>
      </c>
      <c r="C153" s="251" t="s">
        <v>361</v>
      </c>
      <c r="D153" s="235" t="s">
        <v>248</v>
      </c>
      <c r="E153" s="236">
        <v>0.42699999999999999</v>
      </c>
      <c r="F153" s="237"/>
      <c r="G153" s="238">
        <f>ROUND(E153*F153,2)</f>
        <v>0</v>
      </c>
      <c r="H153" s="237"/>
      <c r="I153" s="238">
        <f>ROUND(E153*H153,2)</f>
        <v>0</v>
      </c>
      <c r="J153" s="237"/>
      <c r="K153" s="238">
        <f>ROUND(E153*J153,2)</f>
        <v>0</v>
      </c>
      <c r="L153" s="238">
        <v>21</v>
      </c>
      <c r="M153" s="238">
        <f>G153*(1+L153/100)</f>
        <v>0</v>
      </c>
      <c r="N153" s="236">
        <v>0</v>
      </c>
      <c r="O153" s="236">
        <f>ROUND(E153*N153,2)</f>
        <v>0</v>
      </c>
      <c r="P153" s="236">
        <v>0</v>
      </c>
      <c r="Q153" s="236">
        <f>ROUND(E153*P153,2)</f>
        <v>0</v>
      </c>
      <c r="R153" s="238"/>
      <c r="S153" s="238" t="s">
        <v>219</v>
      </c>
      <c r="T153" s="239" t="s">
        <v>220</v>
      </c>
      <c r="U153" s="224">
        <v>0</v>
      </c>
      <c r="V153" s="224">
        <f>ROUND(E153*U153,2)</f>
        <v>0</v>
      </c>
      <c r="W153" s="224"/>
      <c r="X153" s="224" t="s">
        <v>182</v>
      </c>
      <c r="Y153" s="224" t="s">
        <v>183</v>
      </c>
      <c r="Z153" s="214"/>
      <c r="AA153" s="214"/>
      <c r="AB153" s="214"/>
      <c r="AC153" s="214"/>
      <c r="AD153" s="214"/>
      <c r="AE153" s="214"/>
      <c r="AF153" s="214"/>
      <c r="AG153" s="214" t="s">
        <v>184</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2" x14ac:dyDescent="0.25">
      <c r="A154" s="221"/>
      <c r="B154" s="222"/>
      <c r="C154" s="252" t="s">
        <v>362</v>
      </c>
      <c r="D154" s="247"/>
      <c r="E154" s="247"/>
      <c r="F154" s="247"/>
      <c r="G154" s="247"/>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202</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ht="20.399999999999999" outlineLevel="1" x14ac:dyDescent="0.25">
      <c r="A155" s="233">
        <v>34</v>
      </c>
      <c r="B155" s="234" t="s">
        <v>363</v>
      </c>
      <c r="C155" s="251" t="s">
        <v>364</v>
      </c>
      <c r="D155" s="235" t="s">
        <v>248</v>
      </c>
      <c r="E155" s="236">
        <v>8.1129999999999995</v>
      </c>
      <c r="F155" s="237"/>
      <c r="G155" s="238">
        <f>ROUND(E155*F155,2)</f>
        <v>0</v>
      </c>
      <c r="H155" s="237"/>
      <c r="I155" s="238">
        <f>ROUND(E155*H155,2)</f>
        <v>0</v>
      </c>
      <c r="J155" s="237"/>
      <c r="K155" s="238">
        <f>ROUND(E155*J155,2)</f>
        <v>0</v>
      </c>
      <c r="L155" s="238">
        <v>21</v>
      </c>
      <c r="M155" s="238">
        <f>G155*(1+L155/100)</f>
        <v>0</v>
      </c>
      <c r="N155" s="236">
        <v>0</v>
      </c>
      <c r="O155" s="236">
        <f>ROUND(E155*N155,2)</f>
        <v>0</v>
      </c>
      <c r="P155" s="236">
        <v>0</v>
      </c>
      <c r="Q155" s="236">
        <f>ROUND(E155*P155,2)</f>
        <v>0</v>
      </c>
      <c r="R155" s="238"/>
      <c r="S155" s="238" t="s">
        <v>219</v>
      </c>
      <c r="T155" s="239" t="s">
        <v>220</v>
      </c>
      <c r="U155" s="224">
        <v>0</v>
      </c>
      <c r="V155" s="224">
        <f>ROUND(E155*U155,2)</f>
        <v>0</v>
      </c>
      <c r="W155" s="224"/>
      <c r="X155" s="224" t="s">
        <v>182</v>
      </c>
      <c r="Y155" s="224" t="s">
        <v>183</v>
      </c>
      <c r="Z155" s="214"/>
      <c r="AA155" s="214"/>
      <c r="AB155" s="214"/>
      <c r="AC155" s="214"/>
      <c r="AD155" s="214"/>
      <c r="AE155" s="214"/>
      <c r="AF155" s="214"/>
      <c r="AG155" s="214" t="s">
        <v>184</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2" x14ac:dyDescent="0.25">
      <c r="A156" s="221"/>
      <c r="B156" s="222"/>
      <c r="C156" s="252" t="s">
        <v>365</v>
      </c>
      <c r="D156" s="247"/>
      <c r="E156" s="247"/>
      <c r="F156" s="247"/>
      <c r="G156" s="247"/>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202</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2" x14ac:dyDescent="0.25">
      <c r="A157" s="221"/>
      <c r="B157" s="222"/>
      <c r="C157" s="261" t="s">
        <v>366</v>
      </c>
      <c r="D157" s="257"/>
      <c r="E157" s="258"/>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223</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5">
      <c r="A158" s="221"/>
      <c r="B158" s="222"/>
      <c r="C158" s="261" t="s">
        <v>367</v>
      </c>
      <c r="D158" s="257"/>
      <c r="E158" s="258">
        <v>8.11</v>
      </c>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223</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ht="20.399999999999999" outlineLevel="1" x14ac:dyDescent="0.25">
      <c r="A159" s="233">
        <v>35</v>
      </c>
      <c r="B159" s="234" t="s">
        <v>368</v>
      </c>
      <c r="C159" s="251" t="s">
        <v>369</v>
      </c>
      <c r="D159" s="235" t="s">
        <v>248</v>
      </c>
      <c r="E159" s="236">
        <v>0.42699999999999999</v>
      </c>
      <c r="F159" s="237"/>
      <c r="G159" s="238">
        <f>ROUND(E159*F159,2)</f>
        <v>0</v>
      </c>
      <c r="H159" s="237"/>
      <c r="I159" s="238">
        <f>ROUND(E159*H159,2)</f>
        <v>0</v>
      </c>
      <c r="J159" s="237"/>
      <c r="K159" s="238">
        <f>ROUND(E159*J159,2)</f>
        <v>0</v>
      </c>
      <c r="L159" s="238">
        <v>21</v>
      </c>
      <c r="M159" s="238">
        <f>G159*(1+L159/100)</f>
        <v>0</v>
      </c>
      <c r="N159" s="236">
        <v>0</v>
      </c>
      <c r="O159" s="236">
        <f>ROUND(E159*N159,2)</f>
        <v>0</v>
      </c>
      <c r="P159" s="236">
        <v>0</v>
      </c>
      <c r="Q159" s="236">
        <f>ROUND(E159*P159,2)</f>
        <v>0</v>
      </c>
      <c r="R159" s="238"/>
      <c r="S159" s="238" t="s">
        <v>219</v>
      </c>
      <c r="T159" s="239" t="s">
        <v>220</v>
      </c>
      <c r="U159" s="224">
        <v>0</v>
      </c>
      <c r="V159" s="224">
        <f>ROUND(E159*U159,2)</f>
        <v>0</v>
      </c>
      <c r="W159" s="224"/>
      <c r="X159" s="224" t="s">
        <v>182</v>
      </c>
      <c r="Y159" s="224" t="s">
        <v>183</v>
      </c>
      <c r="Z159" s="214"/>
      <c r="AA159" s="214"/>
      <c r="AB159" s="214"/>
      <c r="AC159" s="214"/>
      <c r="AD159" s="214"/>
      <c r="AE159" s="214"/>
      <c r="AF159" s="214"/>
      <c r="AG159" s="214" t="s">
        <v>184</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2" x14ac:dyDescent="0.25">
      <c r="A160" s="221"/>
      <c r="B160" s="222"/>
      <c r="C160" s="252" t="s">
        <v>370</v>
      </c>
      <c r="D160" s="247"/>
      <c r="E160" s="247"/>
      <c r="F160" s="247"/>
      <c r="G160" s="247"/>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202</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x14ac:dyDescent="0.25">
      <c r="A161" s="226" t="s">
        <v>175</v>
      </c>
      <c r="B161" s="227" t="s">
        <v>128</v>
      </c>
      <c r="C161" s="249" t="s">
        <v>129</v>
      </c>
      <c r="D161" s="228"/>
      <c r="E161" s="229"/>
      <c r="F161" s="230"/>
      <c r="G161" s="230">
        <f>SUMIF(AG162:AG166,"&lt;&gt;NOR",G162:G166)</f>
        <v>0</v>
      </c>
      <c r="H161" s="230"/>
      <c r="I161" s="230">
        <f>SUM(I162:I166)</f>
        <v>0</v>
      </c>
      <c r="J161" s="230"/>
      <c r="K161" s="230">
        <f>SUM(K162:K166)</f>
        <v>0</v>
      </c>
      <c r="L161" s="230"/>
      <c r="M161" s="230">
        <f>SUM(M162:M166)</f>
        <v>0</v>
      </c>
      <c r="N161" s="229"/>
      <c r="O161" s="229">
        <f>SUM(O162:O166)</f>
        <v>0</v>
      </c>
      <c r="P161" s="229"/>
      <c r="Q161" s="229">
        <f>SUM(Q162:Q166)</f>
        <v>0</v>
      </c>
      <c r="R161" s="230"/>
      <c r="S161" s="230"/>
      <c r="T161" s="231"/>
      <c r="U161" s="225"/>
      <c r="V161" s="225">
        <f>SUM(V162:V166)</f>
        <v>3.91</v>
      </c>
      <c r="W161" s="225"/>
      <c r="X161" s="225"/>
      <c r="Y161" s="225"/>
      <c r="AG161" t="s">
        <v>176</v>
      </c>
    </row>
    <row r="162" spans="1:60" ht="20.399999999999999" outlineLevel="1" x14ac:dyDescent="0.25">
      <c r="A162" s="233">
        <v>36</v>
      </c>
      <c r="B162" s="234" t="s">
        <v>371</v>
      </c>
      <c r="C162" s="251" t="s">
        <v>372</v>
      </c>
      <c r="D162" s="235" t="s">
        <v>248</v>
      </c>
      <c r="E162" s="236">
        <v>1.24272</v>
      </c>
      <c r="F162" s="237"/>
      <c r="G162" s="238">
        <f>ROUND(E162*F162,2)</f>
        <v>0</v>
      </c>
      <c r="H162" s="237"/>
      <c r="I162" s="238">
        <f>ROUND(E162*H162,2)</f>
        <v>0</v>
      </c>
      <c r="J162" s="237"/>
      <c r="K162" s="238">
        <f>ROUND(E162*J162,2)</f>
        <v>0</v>
      </c>
      <c r="L162" s="238">
        <v>21</v>
      </c>
      <c r="M162" s="238">
        <f>G162*(1+L162/100)</f>
        <v>0</v>
      </c>
      <c r="N162" s="236">
        <v>0</v>
      </c>
      <c r="O162" s="236">
        <f>ROUND(E162*N162,2)</f>
        <v>0</v>
      </c>
      <c r="P162" s="236">
        <v>0</v>
      </c>
      <c r="Q162" s="236">
        <f>ROUND(E162*P162,2)</f>
        <v>0</v>
      </c>
      <c r="R162" s="238" t="s">
        <v>373</v>
      </c>
      <c r="S162" s="238" t="s">
        <v>374</v>
      </c>
      <c r="T162" s="239" t="s">
        <v>374</v>
      </c>
      <c r="U162" s="224">
        <v>3.15</v>
      </c>
      <c r="V162" s="224">
        <f>ROUND(E162*U162,2)</f>
        <v>3.91</v>
      </c>
      <c r="W162" s="224"/>
      <c r="X162" s="224" t="s">
        <v>375</v>
      </c>
      <c r="Y162" s="224" t="s">
        <v>183</v>
      </c>
      <c r="Z162" s="214"/>
      <c r="AA162" s="214"/>
      <c r="AB162" s="214"/>
      <c r="AC162" s="214"/>
      <c r="AD162" s="214"/>
      <c r="AE162" s="214"/>
      <c r="AF162" s="214"/>
      <c r="AG162" s="214" t="s">
        <v>376</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2" x14ac:dyDescent="0.25">
      <c r="A163" s="221"/>
      <c r="B163" s="222"/>
      <c r="C163" s="262" t="s">
        <v>377</v>
      </c>
      <c r="D163" s="259"/>
      <c r="E163" s="259"/>
      <c r="F163" s="259"/>
      <c r="G163" s="259"/>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378</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2" x14ac:dyDescent="0.25">
      <c r="A164" s="221"/>
      <c r="B164" s="222"/>
      <c r="C164" s="261" t="s">
        <v>379</v>
      </c>
      <c r="D164" s="257"/>
      <c r="E164" s="258"/>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223</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5">
      <c r="A165" s="221"/>
      <c r="B165" s="222"/>
      <c r="C165" s="261" t="s">
        <v>380</v>
      </c>
      <c r="D165" s="257"/>
      <c r="E165" s="258"/>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223</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5">
      <c r="A166" s="221"/>
      <c r="B166" s="222"/>
      <c r="C166" s="261" t="s">
        <v>381</v>
      </c>
      <c r="D166" s="257"/>
      <c r="E166" s="258">
        <v>1.24272</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223</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x14ac:dyDescent="0.25">
      <c r="A167" s="226" t="s">
        <v>175</v>
      </c>
      <c r="B167" s="227" t="s">
        <v>134</v>
      </c>
      <c r="C167" s="249" t="s">
        <v>135</v>
      </c>
      <c r="D167" s="228"/>
      <c r="E167" s="229"/>
      <c r="F167" s="230"/>
      <c r="G167" s="230">
        <f>SUMIF(AG168:AG184,"&lt;&gt;NOR",G168:G184)</f>
        <v>0</v>
      </c>
      <c r="H167" s="230"/>
      <c r="I167" s="230">
        <f>SUM(I168:I184)</f>
        <v>0</v>
      </c>
      <c r="J167" s="230"/>
      <c r="K167" s="230">
        <f>SUM(K168:K184)</f>
        <v>0</v>
      </c>
      <c r="L167" s="230"/>
      <c r="M167" s="230">
        <f>SUM(M168:M184)</f>
        <v>0</v>
      </c>
      <c r="N167" s="229"/>
      <c r="O167" s="229">
        <f>SUM(O168:O184)</f>
        <v>0</v>
      </c>
      <c r="P167" s="229"/>
      <c r="Q167" s="229">
        <f>SUM(Q168:Q184)</f>
        <v>0</v>
      </c>
      <c r="R167" s="230"/>
      <c r="S167" s="230"/>
      <c r="T167" s="231"/>
      <c r="U167" s="225"/>
      <c r="V167" s="225">
        <f>SUM(V168:V184)</f>
        <v>0</v>
      </c>
      <c r="W167" s="225"/>
      <c r="X167" s="225"/>
      <c r="Y167" s="225"/>
      <c r="AG167" t="s">
        <v>176</v>
      </c>
    </row>
    <row r="168" spans="1:60" ht="20.399999999999999" outlineLevel="1" x14ac:dyDescent="0.25">
      <c r="A168" s="233">
        <v>37</v>
      </c>
      <c r="B168" s="234" t="s">
        <v>382</v>
      </c>
      <c r="C168" s="251" t="s">
        <v>383</v>
      </c>
      <c r="D168" s="235" t="s">
        <v>294</v>
      </c>
      <c r="E168" s="236">
        <v>0.72</v>
      </c>
      <c r="F168" s="237"/>
      <c r="G168" s="238">
        <f>ROUND(E168*F168,2)</f>
        <v>0</v>
      </c>
      <c r="H168" s="237"/>
      <c r="I168" s="238">
        <f>ROUND(E168*H168,2)</f>
        <v>0</v>
      </c>
      <c r="J168" s="237"/>
      <c r="K168" s="238">
        <f>ROUND(E168*J168,2)</f>
        <v>0</v>
      </c>
      <c r="L168" s="238">
        <v>21</v>
      </c>
      <c r="M168" s="238">
        <f>G168*(1+L168/100)</f>
        <v>0</v>
      </c>
      <c r="N168" s="236">
        <v>0</v>
      </c>
      <c r="O168" s="236">
        <f>ROUND(E168*N168,2)</f>
        <v>0</v>
      </c>
      <c r="P168" s="236">
        <v>0</v>
      </c>
      <c r="Q168" s="236">
        <f>ROUND(E168*P168,2)</f>
        <v>0</v>
      </c>
      <c r="R168" s="238"/>
      <c r="S168" s="238" t="s">
        <v>219</v>
      </c>
      <c r="T168" s="239" t="s">
        <v>220</v>
      </c>
      <c r="U168" s="224">
        <v>0</v>
      </c>
      <c r="V168" s="224">
        <f>ROUND(E168*U168,2)</f>
        <v>0</v>
      </c>
      <c r="W168" s="224"/>
      <c r="X168" s="224" t="s">
        <v>182</v>
      </c>
      <c r="Y168" s="224" t="s">
        <v>183</v>
      </c>
      <c r="Z168" s="214"/>
      <c r="AA168" s="214"/>
      <c r="AB168" s="214"/>
      <c r="AC168" s="214"/>
      <c r="AD168" s="214"/>
      <c r="AE168" s="214"/>
      <c r="AF168" s="214"/>
      <c r="AG168" s="214" t="s">
        <v>384</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2" x14ac:dyDescent="0.25">
      <c r="A169" s="221"/>
      <c r="B169" s="222"/>
      <c r="C169" s="252" t="s">
        <v>385</v>
      </c>
      <c r="D169" s="247"/>
      <c r="E169" s="247"/>
      <c r="F169" s="247"/>
      <c r="G169" s="247"/>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202</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2" x14ac:dyDescent="0.25">
      <c r="A170" s="221"/>
      <c r="B170" s="222"/>
      <c r="C170" s="261" t="s">
        <v>386</v>
      </c>
      <c r="D170" s="257"/>
      <c r="E170" s="258"/>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223</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5">
      <c r="A171" s="221"/>
      <c r="B171" s="222"/>
      <c r="C171" s="261" t="s">
        <v>224</v>
      </c>
      <c r="D171" s="257"/>
      <c r="E171" s="258"/>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223</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5">
      <c r="A172" s="221"/>
      <c r="B172" s="222"/>
      <c r="C172" s="261" t="s">
        <v>387</v>
      </c>
      <c r="D172" s="257"/>
      <c r="E172" s="258">
        <v>0.72</v>
      </c>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223</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5">
      <c r="A173" s="233">
        <v>38</v>
      </c>
      <c r="B173" s="234" t="s">
        <v>388</v>
      </c>
      <c r="C173" s="251" t="s">
        <v>389</v>
      </c>
      <c r="D173" s="235" t="s">
        <v>248</v>
      </c>
      <c r="E173" s="236">
        <v>2E-3</v>
      </c>
      <c r="F173" s="237"/>
      <c r="G173" s="238">
        <f>ROUND(E173*F173,2)</f>
        <v>0</v>
      </c>
      <c r="H173" s="237"/>
      <c r="I173" s="238">
        <f>ROUND(E173*H173,2)</f>
        <v>0</v>
      </c>
      <c r="J173" s="237"/>
      <c r="K173" s="238">
        <f>ROUND(E173*J173,2)</f>
        <v>0</v>
      </c>
      <c r="L173" s="238">
        <v>21</v>
      </c>
      <c r="M173" s="238">
        <f>G173*(1+L173/100)</f>
        <v>0</v>
      </c>
      <c r="N173" s="236">
        <v>1</v>
      </c>
      <c r="O173" s="236">
        <f>ROUND(E173*N173,2)</f>
        <v>0</v>
      </c>
      <c r="P173" s="236">
        <v>0</v>
      </c>
      <c r="Q173" s="236">
        <f>ROUND(E173*P173,2)</f>
        <v>0</v>
      </c>
      <c r="R173" s="238"/>
      <c r="S173" s="238" t="s">
        <v>219</v>
      </c>
      <c r="T173" s="239" t="s">
        <v>220</v>
      </c>
      <c r="U173" s="224">
        <v>0</v>
      </c>
      <c r="V173" s="224">
        <f>ROUND(E173*U173,2)</f>
        <v>0</v>
      </c>
      <c r="W173" s="224"/>
      <c r="X173" s="224" t="s">
        <v>333</v>
      </c>
      <c r="Y173" s="224" t="s">
        <v>183</v>
      </c>
      <c r="Z173" s="214"/>
      <c r="AA173" s="214"/>
      <c r="AB173" s="214"/>
      <c r="AC173" s="214"/>
      <c r="AD173" s="214"/>
      <c r="AE173" s="214"/>
      <c r="AF173" s="214"/>
      <c r="AG173" s="214" t="s">
        <v>334</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2" x14ac:dyDescent="0.25">
      <c r="A174" s="221"/>
      <c r="B174" s="222"/>
      <c r="C174" s="261" t="s">
        <v>390</v>
      </c>
      <c r="D174" s="257"/>
      <c r="E174" s="258"/>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223</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5">
      <c r="A175" s="221"/>
      <c r="B175" s="222"/>
      <c r="C175" s="261" t="s">
        <v>391</v>
      </c>
      <c r="D175" s="257"/>
      <c r="E175" s="258"/>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223</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1" x14ac:dyDescent="0.25">
      <c r="A176" s="233">
        <v>39</v>
      </c>
      <c r="B176" s="234" t="s">
        <v>392</v>
      </c>
      <c r="C176" s="251" t="s">
        <v>393</v>
      </c>
      <c r="D176" s="235" t="s">
        <v>294</v>
      </c>
      <c r="E176" s="236">
        <v>0.72</v>
      </c>
      <c r="F176" s="237"/>
      <c r="G176" s="238">
        <f>ROUND(E176*F176,2)</f>
        <v>0</v>
      </c>
      <c r="H176" s="237"/>
      <c r="I176" s="238">
        <f>ROUND(E176*H176,2)</f>
        <v>0</v>
      </c>
      <c r="J176" s="237"/>
      <c r="K176" s="238">
        <f>ROUND(E176*J176,2)</f>
        <v>0</v>
      </c>
      <c r="L176" s="238">
        <v>21</v>
      </c>
      <c r="M176" s="238">
        <f>G176*(1+L176/100)</f>
        <v>0</v>
      </c>
      <c r="N176" s="236">
        <v>4.0000000000000002E-4</v>
      </c>
      <c r="O176" s="236">
        <f>ROUND(E176*N176,2)</f>
        <v>0</v>
      </c>
      <c r="P176" s="236">
        <v>0</v>
      </c>
      <c r="Q176" s="236">
        <f>ROUND(E176*P176,2)</f>
        <v>0</v>
      </c>
      <c r="R176" s="238"/>
      <c r="S176" s="238" t="s">
        <v>219</v>
      </c>
      <c r="T176" s="239" t="s">
        <v>220</v>
      </c>
      <c r="U176" s="224">
        <v>0</v>
      </c>
      <c r="V176" s="224">
        <f>ROUND(E176*U176,2)</f>
        <v>0</v>
      </c>
      <c r="W176" s="224"/>
      <c r="X176" s="224" t="s">
        <v>182</v>
      </c>
      <c r="Y176" s="224" t="s">
        <v>183</v>
      </c>
      <c r="Z176" s="214"/>
      <c r="AA176" s="214"/>
      <c r="AB176" s="214"/>
      <c r="AC176" s="214"/>
      <c r="AD176" s="214"/>
      <c r="AE176" s="214"/>
      <c r="AF176" s="214"/>
      <c r="AG176" s="214" t="s">
        <v>384</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2" x14ac:dyDescent="0.25">
      <c r="A177" s="221"/>
      <c r="B177" s="222"/>
      <c r="C177" s="252" t="s">
        <v>394</v>
      </c>
      <c r="D177" s="247"/>
      <c r="E177" s="247"/>
      <c r="F177" s="247"/>
      <c r="G177" s="247"/>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202</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ht="20.399999999999999" outlineLevel="1" x14ac:dyDescent="0.25">
      <c r="A178" s="233">
        <v>40</v>
      </c>
      <c r="B178" s="234" t="s">
        <v>395</v>
      </c>
      <c r="C178" s="251" t="s">
        <v>396</v>
      </c>
      <c r="D178" s="235" t="s">
        <v>294</v>
      </c>
      <c r="E178" s="236">
        <v>0.86399999999999999</v>
      </c>
      <c r="F178" s="237"/>
      <c r="G178" s="238">
        <f>ROUND(E178*F178,2)</f>
        <v>0</v>
      </c>
      <c r="H178" s="237"/>
      <c r="I178" s="238">
        <f>ROUND(E178*H178,2)</f>
        <v>0</v>
      </c>
      <c r="J178" s="237"/>
      <c r="K178" s="238">
        <f>ROUND(E178*J178,2)</f>
        <v>0</v>
      </c>
      <c r="L178" s="238">
        <v>21</v>
      </c>
      <c r="M178" s="238">
        <f>G178*(1+L178/100)</f>
        <v>0</v>
      </c>
      <c r="N178" s="236">
        <v>4.7999999999999996E-3</v>
      </c>
      <c r="O178" s="236">
        <f>ROUND(E178*N178,2)</f>
        <v>0</v>
      </c>
      <c r="P178" s="236">
        <v>0</v>
      </c>
      <c r="Q178" s="236">
        <f>ROUND(E178*P178,2)</f>
        <v>0</v>
      </c>
      <c r="R178" s="238"/>
      <c r="S178" s="238" t="s">
        <v>219</v>
      </c>
      <c r="T178" s="239" t="s">
        <v>220</v>
      </c>
      <c r="U178" s="224">
        <v>0</v>
      </c>
      <c r="V178" s="224">
        <f>ROUND(E178*U178,2)</f>
        <v>0</v>
      </c>
      <c r="W178" s="224"/>
      <c r="X178" s="224" t="s">
        <v>333</v>
      </c>
      <c r="Y178" s="224" t="s">
        <v>183</v>
      </c>
      <c r="Z178" s="214"/>
      <c r="AA178" s="214"/>
      <c r="AB178" s="214"/>
      <c r="AC178" s="214"/>
      <c r="AD178" s="214"/>
      <c r="AE178" s="214"/>
      <c r="AF178" s="214"/>
      <c r="AG178" s="214" t="s">
        <v>334</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2" x14ac:dyDescent="0.25">
      <c r="A179" s="221"/>
      <c r="B179" s="222"/>
      <c r="C179" s="261" t="s">
        <v>397</v>
      </c>
      <c r="D179" s="257"/>
      <c r="E179" s="258"/>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223</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5">
      <c r="A180" s="221"/>
      <c r="B180" s="222"/>
      <c r="C180" s="261" t="s">
        <v>398</v>
      </c>
      <c r="D180" s="257"/>
      <c r="E180" s="258">
        <v>0.86</v>
      </c>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223</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ht="20.399999999999999" outlineLevel="1" x14ac:dyDescent="0.25">
      <c r="A181" s="233">
        <v>41</v>
      </c>
      <c r="B181" s="234" t="s">
        <v>399</v>
      </c>
      <c r="C181" s="251" t="s">
        <v>400</v>
      </c>
      <c r="D181" s="235" t="s">
        <v>248</v>
      </c>
      <c r="E181" s="236">
        <v>6.0000000000000001E-3</v>
      </c>
      <c r="F181" s="237"/>
      <c r="G181" s="238">
        <f>ROUND(E181*F181,2)</f>
        <v>0</v>
      </c>
      <c r="H181" s="237"/>
      <c r="I181" s="238">
        <f>ROUND(E181*H181,2)</f>
        <v>0</v>
      </c>
      <c r="J181" s="237"/>
      <c r="K181" s="238">
        <f>ROUND(E181*J181,2)</f>
        <v>0</v>
      </c>
      <c r="L181" s="238">
        <v>21</v>
      </c>
      <c r="M181" s="238">
        <f>G181*(1+L181/100)</f>
        <v>0</v>
      </c>
      <c r="N181" s="236">
        <v>0</v>
      </c>
      <c r="O181" s="236">
        <f>ROUND(E181*N181,2)</f>
        <v>0</v>
      </c>
      <c r="P181" s="236">
        <v>0</v>
      </c>
      <c r="Q181" s="236">
        <f>ROUND(E181*P181,2)</f>
        <v>0</v>
      </c>
      <c r="R181" s="238"/>
      <c r="S181" s="238" t="s">
        <v>219</v>
      </c>
      <c r="T181" s="239" t="s">
        <v>220</v>
      </c>
      <c r="U181" s="224">
        <v>0</v>
      </c>
      <c r="V181" s="224">
        <f>ROUND(E181*U181,2)</f>
        <v>0</v>
      </c>
      <c r="W181" s="224"/>
      <c r="X181" s="224" t="s">
        <v>182</v>
      </c>
      <c r="Y181" s="224" t="s">
        <v>183</v>
      </c>
      <c r="Z181" s="214"/>
      <c r="AA181" s="214"/>
      <c r="AB181" s="214"/>
      <c r="AC181" s="214"/>
      <c r="AD181" s="214"/>
      <c r="AE181" s="214"/>
      <c r="AF181" s="214"/>
      <c r="AG181" s="214" t="s">
        <v>384</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2" x14ac:dyDescent="0.25">
      <c r="A182" s="221"/>
      <c r="B182" s="222"/>
      <c r="C182" s="252" t="s">
        <v>401</v>
      </c>
      <c r="D182" s="247"/>
      <c r="E182" s="247"/>
      <c r="F182" s="247"/>
      <c r="G182" s="247"/>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202</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ht="30.6" outlineLevel="1" x14ac:dyDescent="0.25">
      <c r="A183" s="233">
        <v>42</v>
      </c>
      <c r="B183" s="234" t="s">
        <v>402</v>
      </c>
      <c r="C183" s="251" t="s">
        <v>403</v>
      </c>
      <c r="D183" s="235" t="s">
        <v>248</v>
      </c>
      <c r="E183" s="236">
        <v>6.0000000000000001E-3</v>
      </c>
      <c r="F183" s="237"/>
      <c r="G183" s="238">
        <f>ROUND(E183*F183,2)</f>
        <v>0</v>
      </c>
      <c r="H183" s="237"/>
      <c r="I183" s="238">
        <f>ROUND(E183*H183,2)</f>
        <v>0</v>
      </c>
      <c r="J183" s="237"/>
      <c r="K183" s="238">
        <f>ROUND(E183*J183,2)</f>
        <v>0</v>
      </c>
      <c r="L183" s="238">
        <v>21</v>
      </c>
      <c r="M183" s="238">
        <f>G183*(1+L183/100)</f>
        <v>0</v>
      </c>
      <c r="N183" s="236">
        <v>0</v>
      </c>
      <c r="O183" s="236">
        <f>ROUND(E183*N183,2)</f>
        <v>0</v>
      </c>
      <c r="P183" s="236">
        <v>0</v>
      </c>
      <c r="Q183" s="236">
        <f>ROUND(E183*P183,2)</f>
        <v>0</v>
      </c>
      <c r="R183" s="238"/>
      <c r="S183" s="238" t="s">
        <v>219</v>
      </c>
      <c r="T183" s="239" t="s">
        <v>220</v>
      </c>
      <c r="U183" s="224">
        <v>0</v>
      </c>
      <c r="V183" s="224">
        <f>ROUND(E183*U183,2)</f>
        <v>0</v>
      </c>
      <c r="W183" s="224"/>
      <c r="X183" s="224" t="s">
        <v>182</v>
      </c>
      <c r="Y183" s="224" t="s">
        <v>183</v>
      </c>
      <c r="Z183" s="214"/>
      <c r="AA183" s="214"/>
      <c r="AB183" s="214"/>
      <c r="AC183" s="214"/>
      <c r="AD183" s="214"/>
      <c r="AE183" s="214"/>
      <c r="AF183" s="214"/>
      <c r="AG183" s="214" t="s">
        <v>384</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2" x14ac:dyDescent="0.25">
      <c r="A184" s="221"/>
      <c r="B184" s="222"/>
      <c r="C184" s="252" t="s">
        <v>404</v>
      </c>
      <c r="D184" s="247"/>
      <c r="E184" s="247"/>
      <c r="F184" s="247"/>
      <c r="G184" s="247"/>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202</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x14ac:dyDescent="0.25">
      <c r="A185" s="226" t="s">
        <v>175</v>
      </c>
      <c r="B185" s="227" t="s">
        <v>136</v>
      </c>
      <c r="C185" s="249" t="s">
        <v>137</v>
      </c>
      <c r="D185" s="228"/>
      <c r="E185" s="229"/>
      <c r="F185" s="230"/>
      <c r="G185" s="230">
        <f>SUMIF(AG186:AG198,"&lt;&gt;NOR",G186:G198)</f>
        <v>0</v>
      </c>
      <c r="H185" s="230"/>
      <c r="I185" s="230">
        <f>SUM(I186:I198)</f>
        <v>0</v>
      </c>
      <c r="J185" s="230"/>
      <c r="K185" s="230">
        <f>SUM(K186:K198)</f>
        <v>0</v>
      </c>
      <c r="L185" s="230"/>
      <c r="M185" s="230">
        <f>SUM(M186:M198)</f>
        <v>0</v>
      </c>
      <c r="N185" s="229"/>
      <c r="O185" s="229">
        <f>SUM(O186:O198)</f>
        <v>0</v>
      </c>
      <c r="P185" s="229"/>
      <c r="Q185" s="229">
        <f>SUM(Q186:Q198)</f>
        <v>0</v>
      </c>
      <c r="R185" s="230"/>
      <c r="S185" s="230"/>
      <c r="T185" s="231"/>
      <c r="U185" s="225"/>
      <c r="V185" s="225">
        <f>SUM(V186:V198)</f>
        <v>0</v>
      </c>
      <c r="W185" s="225"/>
      <c r="X185" s="225"/>
      <c r="Y185" s="225"/>
      <c r="AG185" t="s">
        <v>176</v>
      </c>
    </row>
    <row r="186" spans="1:60" outlineLevel="1" x14ac:dyDescent="0.25">
      <c r="A186" s="233">
        <v>43</v>
      </c>
      <c r="B186" s="234" t="s">
        <v>405</v>
      </c>
      <c r="C186" s="251" t="s">
        <v>406</v>
      </c>
      <c r="D186" s="235" t="s">
        <v>228</v>
      </c>
      <c r="E186" s="236">
        <v>1.2</v>
      </c>
      <c r="F186" s="237"/>
      <c r="G186" s="238">
        <f>ROUND(E186*F186,2)</f>
        <v>0</v>
      </c>
      <c r="H186" s="237"/>
      <c r="I186" s="238">
        <f>ROUND(E186*H186,2)</f>
        <v>0</v>
      </c>
      <c r="J186" s="237"/>
      <c r="K186" s="238">
        <f>ROUND(E186*J186,2)</f>
        <v>0</v>
      </c>
      <c r="L186" s="238">
        <v>21</v>
      </c>
      <c r="M186" s="238">
        <f>G186*(1+L186/100)</f>
        <v>0</v>
      </c>
      <c r="N186" s="236">
        <v>0</v>
      </c>
      <c r="O186" s="236">
        <f>ROUND(E186*N186,2)</f>
        <v>0</v>
      </c>
      <c r="P186" s="236">
        <v>0</v>
      </c>
      <c r="Q186" s="236">
        <f>ROUND(E186*P186,2)</f>
        <v>0</v>
      </c>
      <c r="R186" s="238"/>
      <c r="S186" s="238" t="s">
        <v>219</v>
      </c>
      <c r="T186" s="239" t="s">
        <v>220</v>
      </c>
      <c r="U186" s="224">
        <v>0</v>
      </c>
      <c r="V186" s="224">
        <f>ROUND(E186*U186,2)</f>
        <v>0</v>
      </c>
      <c r="W186" s="224"/>
      <c r="X186" s="224" t="s">
        <v>182</v>
      </c>
      <c r="Y186" s="224" t="s">
        <v>183</v>
      </c>
      <c r="Z186" s="214"/>
      <c r="AA186" s="214"/>
      <c r="AB186" s="214"/>
      <c r="AC186" s="214"/>
      <c r="AD186" s="214"/>
      <c r="AE186" s="214"/>
      <c r="AF186" s="214"/>
      <c r="AG186" s="214" t="s">
        <v>384</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2" x14ac:dyDescent="0.25">
      <c r="A187" s="221"/>
      <c r="B187" s="222"/>
      <c r="C187" s="252" t="s">
        <v>407</v>
      </c>
      <c r="D187" s="247"/>
      <c r="E187" s="247"/>
      <c r="F187" s="247"/>
      <c r="G187" s="247"/>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202</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2" x14ac:dyDescent="0.25">
      <c r="A188" s="221"/>
      <c r="B188" s="222"/>
      <c r="C188" s="261" t="s">
        <v>408</v>
      </c>
      <c r="D188" s="257"/>
      <c r="E188" s="258"/>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223</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5">
      <c r="A189" s="221"/>
      <c r="B189" s="222"/>
      <c r="C189" s="261" t="s">
        <v>224</v>
      </c>
      <c r="D189" s="257"/>
      <c r="E189" s="258"/>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223</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5">
      <c r="A190" s="221"/>
      <c r="B190" s="222"/>
      <c r="C190" s="261" t="s">
        <v>409</v>
      </c>
      <c r="D190" s="257"/>
      <c r="E190" s="258">
        <v>1.2</v>
      </c>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223</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1" x14ac:dyDescent="0.25">
      <c r="A191" s="233">
        <v>44</v>
      </c>
      <c r="B191" s="234" t="s">
        <v>410</v>
      </c>
      <c r="C191" s="251" t="s">
        <v>411</v>
      </c>
      <c r="D191" s="235" t="s">
        <v>228</v>
      </c>
      <c r="E191" s="236">
        <v>1.2</v>
      </c>
      <c r="F191" s="237"/>
      <c r="G191" s="238">
        <f>ROUND(E191*F191,2)</f>
        <v>0</v>
      </c>
      <c r="H191" s="237"/>
      <c r="I191" s="238">
        <f>ROUND(E191*H191,2)</f>
        <v>0</v>
      </c>
      <c r="J191" s="237"/>
      <c r="K191" s="238">
        <f>ROUND(E191*J191,2)</f>
        <v>0</v>
      </c>
      <c r="L191" s="238">
        <v>21</v>
      </c>
      <c r="M191" s="238">
        <f>G191*(1+L191/100)</f>
        <v>0</v>
      </c>
      <c r="N191" s="236">
        <v>1E-3</v>
      </c>
      <c r="O191" s="236">
        <f>ROUND(E191*N191,2)</f>
        <v>0</v>
      </c>
      <c r="P191" s="236">
        <v>0</v>
      </c>
      <c r="Q191" s="236">
        <f>ROUND(E191*P191,2)</f>
        <v>0</v>
      </c>
      <c r="R191" s="238"/>
      <c r="S191" s="238" t="s">
        <v>219</v>
      </c>
      <c r="T191" s="239" t="s">
        <v>220</v>
      </c>
      <c r="U191" s="224">
        <v>0</v>
      </c>
      <c r="V191" s="224">
        <f>ROUND(E191*U191,2)</f>
        <v>0</v>
      </c>
      <c r="W191" s="224"/>
      <c r="X191" s="224" t="s">
        <v>333</v>
      </c>
      <c r="Y191" s="224" t="s">
        <v>183</v>
      </c>
      <c r="Z191" s="214"/>
      <c r="AA191" s="214"/>
      <c r="AB191" s="214"/>
      <c r="AC191" s="214"/>
      <c r="AD191" s="214"/>
      <c r="AE191" s="214"/>
      <c r="AF191" s="214"/>
      <c r="AG191" s="214" t="s">
        <v>334</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2" x14ac:dyDescent="0.25">
      <c r="A192" s="221"/>
      <c r="B192" s="222"/>
      <c r="C192" s="261" t="s">
        <v>408</v>
      </c>
      <c r="D192" s="257"/>
      <c r="E192" s="258"/>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223</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5">
      <c r="A193" s="221"/>
      <c r="B193" s="222"/>
      <c r="C193" s="261" t="s">
        <v>224</v>
      </c>
      <c r="D193" s="257"/>
      <c r="E193" s="258"/>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223</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5">
      <c r="A194" s="221"/>
      <c r="B194" s="222"/>
      <c r="C194" s="261" t="s">
        <v>409</v>
      </c>
      <c r="D194" s="257"/>
      <c r="E194" s="258">
        <v>1.2</v>
      </c>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223</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ht="20.399999999999999" outlineLevel="1" x14ac:dyDescent="0.25">
      <c r="A195" s="233">
        <v>45</v>
      </c>
      <c r="B195" s="234" t="s">
        <v>412</v>
      </c>
      <c r="C195" s="251" t="s">
        <v>413</v>
      </c>
      <c r="D195" s="235" t="s">
        <v>248</v>
      </c>
      <c r="E195" s="236">
        <v>1E-3</v>
      </c>
      <c r="F195" s="237"/>
      <c r="G195" s="238">
        <f>ROUND(E195*F195,2)</f>
        <v>0</v>
      </c>
      <c r="H195" s="237"/>
      <c r="I195" s="238">
        <f>ROUND(E195*H195,2)</f>
        <v>0</v>
      </c>
      <c r="J195" s="237"/>
      <c r="K195" s="238">
        <f>ROUND(E195*J195,2)</f>
        <v>0</v>
      </c>
      <c r="L195" s="238">
        <v>21</v>
      </c>
      <c r="M195" s="238">
        <f>G195*(1+L195/100)</f>
        <v>0</v>
      </c>
      <c r="N195" s="236">
        <v>0</v>
      </c>
      <c r="O195" s="236">
        <f>ROUND(E195*N195,2)</f>
        <v>0</v>
      </c>
      <c r="P195" s="236">
        <v>0</v>
      </c>
      <c r="Q195" s="236">
        <f>ROUND(E195*P195,2)</f>
        <v>0</v>
      </c>
      <c r="R195" s="238"/>
      <c r="S195" s="238" t="s">
        <v>219</v>
      </c>
      <c r="T195" s="239" t="s">
        <v>220</v>
      </c>
      <c r="U195" s="224">
        <v>0</v>
      </c>
      <c r="V195" s="224">
        <f>ROUND(E195*U195,2)</f>
        <v>0</v>
      </c>
      <c r="W195" s="224"/>
      <c r="X195" s="224" t="s">
        <v>182</v>
      </c>
      <c r="Y195" s="224" t="s">
        <v>183</v>
      </c>
      <c r="Z195" s="214"/>
      <c r="AA195" s="214"/>
      <c r="AB195" s="214"/>
      <c r="AC195" s="214"/>
      <c r="AD195" s="214"/>
      <c r="AE195" s="214"/>
      <c r="AF195" s="214"/>
      <c r="AG195" s="214" t="s">
        <v>384</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2" x14ac:dyDescent="0.25">
      <c r="A196" s="221"/>
      <c r="B196" s="222"/>
      <c r="C196" s="252" t="s">
        <v>414</v>
      </c>
      <c r="D196" s="247"/>
      <c r="E196" s="247"/>
      <c r="F196" s="247"/>
      <c r="G196" s="247"/>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202</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ht="20.399999999999999" outlineLevel="1" x14ac:dyDescent="0.25">
      <c r="A197" s="233">
        <v>46</v>
      </c>
      <c r="B197" s="234" t="s">
        <v>415</v>
      </c>
      <c r="C197" s="251" t="s">
        <v>416</v>
      </c>
      <c r="D197" s="235" t="s">
        <v>248</v>
      </c>
      <c r="E197" s="236">
        <v>1E-3</v>
      </c>
      <c r="F197" s="237"/>
      <c r="G197" s="238">
        <f>ROUND(E197*F197,2)</f>
        <v>0</v>
      </c>
      <c r="H197" s="237"/>
      <c r="I197" s="238">
        <f>ROUND(E197*H197,2)</f>
        <v>0</v>
      </c>
      <c r="J197" s="237"/>
      <c r="K197" s="238">
        <f>ROUND(E197*J197,2)</f>
        <v>0</v>
      </c>
      <c r="L197" s="238">
        <v>21</v>
      </c>
      <c r="M197" s="238">
        <f>G197*(1+L197/100)</f>
        <v>0</v>
      </c>
      <c r="N197" s="236">
        <v>0</v>
      </c>
      <c r="O197" s="236">
        <f>ROUND(E197*N197,2)</f>
        <v>0</v>
      </c>
      <c r="P197" s="236">
        <v>0</v>
      </c>
      <c r="Q197" s="236">
        <f>ROUND(E197*P197,2)</f>
        <v>0</v>
      </c>
      <c r="R197" s="238"/>
      <c r="S197" s="238" t="s">
        <v>219</v>
      </c>
      <c r="T197" s="239" t="s">
        <v>220</v>
      </c>
      <c r="U197" s="224">
        <v>0</v>
      </c>
      <c r="V197" s="224">
        <f>ROUND(E197*U197,2)</f>
        <v>0</v>
      </c>
      <c r="W197" s="224"/>
      <c r="X197" s="224" t="s">
        <v>182</v>
      </c>
      <c r="Y197" s="224" t="s">
        <v>183</v>
      </c>
      <c r="Z197" s="214"/>
      <c r="AA197" s="214"/>
      <c r="AB197" s="214"/>
      <c r="AC197" s="214"/>
      <c r="AD197" s="214"/>
      <c r="AE197" s="214"/>
      <c r="AF197" s="214"/>
      <c r="AG197" s="214" t="s">
        <v>384</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2" x14ac:dyDescent="0.25">
      <c r="A198" s="221"/>
      <c r="B198" s="222"/>
      <c r="C198" s="252" t="s">
        <v>417</v>
      </c>
      <c r="D198" s="247"/>
      <c r="E198" s="247"/>
      <c r="F198" s="247"/>
      <c r="G198" s="247"/>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202</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x14ac:dyDescent="0.25">
      <c r="A199" s="226" t="s">
        <v>175</v>
      </c>
      <c r="B199" s="227" t="s">
        <v>138</v>
      </c>
      <c r="C199" s="249" t="s">
        <v>139</v>
      </c>
      <c r="D199" s="228"/>
      <c r="E199" s="229"/>
      <c r="F199" s="230"/>
      <c r="G199" s="230">
        <f>SUMIF(AG200:AG205,"&lt;&gt;NOR",G200:G205)</f>
        <v>0</v>
      </c>
      <c r="H199" s="230"/>
      <c r="I199" s="230">
        <f>SUM(I200:I205)</f>
        <v>0</v>
      </c>
      <c r="J199" s="230"/>
      <c r="K199" s="230">
        <f>SUM(K200:K205)</f>
        <v>0</v>
      </c>
      <c r="L199" s="230"/>
      <c r="M199" s="230">
        <f>SUM(M200:M205)</f>
        <v>0</v>
      </c>
      <c r="N199" s="229"/>
      <c r="O199" s="229">
        <f>SUM(O200:O205)</f>
        <v>0</v>
      </c>
      <c r="P199" s="229"/>
      <c r="Q199" s="229">
        <f>SUM(Q200:Q205)</f>
        <v>0</v>
      </c>
      <c r="R199" s="230"/>
      <c r="S199" s="230"/>
      <c r="T199" s="231"/>
      <c r="U199" s="225"/>
      <c r="V199" s="225">
        <f>SUM(V200:V205)</f>
        <v>0</v>
      </c>
      <c r="W199" s="225"/>
      <c r="X199" s="225"/>
      <c r="Y199" s="225"/>
      <c r="AG199" t="s">
        <v>176</v>
      </c>
    </row>
    <row r="200" spans="1:60" ht="20.399999999999999" outlineLevel="1" x14ac:dyDescent="0.25">
      <c r="A200" s="233">
        <v>47</v>
      </c>
      <c r="B200" s="234" t="s">
        <v>418</v>
      </c>
      <c r="C200" s="251" t="s">
        <v>419</v>
      </c>
      <c r="D200" s="235" t="s">
        <v>420</v>
      </c>
      <c r="E200" s="236">
        <v>328.5</v>
      </c>
      <c r="F200" s="237"/>
      <c r="G200" s="238">
        <f>ROUND(E200*F200,2)</f>
        <v>0</v>
      </c>
      <c r="H200" s="237"/>
      <c r="I200" s="238">
        <f>ROUND(E200*H200,2)</f>
        <v>0</v>
      </c>
      <c r="J200" s="237"/>
      <c r="K200" s="238">
        <f>ROUND(E200*J200,2)</f>
        <v>0</v>
      </c>
      <c r="L200" s="238">
        <v>21</v>
      </c>
      <c r="M200" s="238">
        <f>G200*(1+L200/100)</f>
        <v>0</v>
      </c>
      <c r="N200" s="236">
        <v>0</v>
      </c>
      <c r="O200" s="236">
        <f>ROUND(E200*N200,2)</f>
        <v>0</v>
      </c>
      <c r="P200" s="236">
        <v>0</v>
      </c>
      <c r="Q200" s="236">
        <f>ROUND(E200*P200,2)</f>
        <v>0</v>
      </c>
      <c r="R200" s="238"/>
      <c r="S200" s="238" t="s">
        <v>180</v>
      </c>
      <c r="T200" s="239" t="s">
        <v>181</v>
      </c>
      <c r="U200" s="224">
        <v>0</v>
      </c>
      <c r="V200" s="224">
        <f>ROUND(E200*U200,2)</f>
        <v>0</v>
      </c>
      <c r="W200" s="224"/>
      <c r="X200" s="224" t="s">
        <v>182</v>
      </c>
      <c r="Y200" s="224" t="s">
        <v>183</v>
      </c>
      <c r="Z200" s="214"/>
      <c r="AA200" s="214"/>
      <c r="AB200" s="214"/>
      <c r="AC200" s="214"/>
      <c r="AD200" s="214"/>
      <c r="AE200" s="214"/>
      <c r="AF200" s="214"/>
      <c r="AG200" s="214" t="s">
        <v>384</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2" x14ac:dyDescent="0.25">
      <c r="A201" s="221"/>
      <c r="B201" s="222"/>
      <c r="C201" s="252" t="s">
        <v>201</v>
      </c>
      <c r="D201" s="247"/>
      <c r="E201" s="247"/>
      <c r="F201" s="247"/>
      <c r="G201" s="247"/>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202</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5">
      <c r="A202" s="221"/>
      <c r="B202" s="222"/>
      <c r="C202" s="253" t="s">
        <v>421</v>
      </c>
      <c r="D202" s="248"/>
      <c r="E202" s="248"/>
      <c r="F202" s="248"/>
      <c r="G202" s="248"/>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202</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60" t="str">
        <f>C202</f>
        <v>Dodávka a montáž ocelové konstrukce zajištění schodiště podle popisu a specifikace technologického postupu v souladu s D1.2.1 a D1.2.2.</v>
      </c>
      <c r="BB202" s="214"/>
      <c r="BC202" s="214"/>
      <c r="BD202" s="214"/>
      <c r="BE202" s="214"/>
      <c r="BF202" s="214"/>
      <c r="BG202" s="214"/>
      <c r="BH202" s="214"/>
    </row>
    <row r="203" spans="1:60" outlineLevel="3" x14ac:dyDescent="0.25">
      <c r="A203" s="221"/>
      <c r="B203" s="222"/>
      <c r="C203" s="253" t="s">
        <v>422</v>
      </c>
      <c r="D203" s="248"/>
      <c r="E203" s="248"/>
      <c r="F203" s="248"/>
      <c r="G203" s="248"/>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202</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2" x14ac:dyDescent="0.25">
      <c r="A204" s="221"/>
      <c r="B204" s="222"/>
      <c r="C204" s="261" t="s">
        <v>423</v>
      </c>
      <c r="D204" s="257"/>
      <c r="E204" s="258"/>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223</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5">
      <c r="A205" s="221"/>
      <c r="B205" s="222"/>
      <c r="C205" s="261" t="s">
        <v>424</v>
      </c>
      <c r="D205" s="257"/>
      <c r="E205" s="258">
        <v>328.5</v>
      </c>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223</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x14ac:dyDescent="0.25">
      <c r="A206" s="226" t="s">
        <v>175</v>
      </c>
      <c r="B206" s="227" t="s">
        <v>140</v>
      </c>
      <c r="C206" s="249" t="s">
        <v>141</v>
      </c>
      <c r="D206" s="228"/>
      <c r="E206" s="229"/>
      <c r="F206" s="230"/>
      <c r="G206" s="230">
        <f>SUMIF(AG207:AG229,"&lt;&gt;NOR",G207:G229)</f>
        <v>0</v>
      </c>
      <c r="H206" s="230"/>
      <c r="I206" s="230">
        <f>SUM(I207:I229)</f>
        <v>0</v>
      </c>
      <c r="J206" s="230"/>
      <c r="K206" s="230">
        <f>SUM(K207:K229)</f>
        <v>0</v>
      </c>
      <c r="L206" s="230"/>
      <c r="M206" s="230">
        <f>SUM(M207:M229)</f>
        <v>0</v>
      </c>
      <c r="N206" s="229"/>
      <c r="O206" s="229">
        <f>SUM(O207:O229)</f>
        <v>0.02</v>
      </c>
      <c r="P206" s="229"/>
      <c r="Q206" s="229">
        <f>SUM(Q207:Q229)</f>
        <v>0</v>
      </c>
      <c r="R206" s="230"/>
      <c r="S206" s="230"/>
      <c r="T206" s="231"/>
      <c r="U206" s="225"/>
      <c r="V206" s="225">
        <f>SUM(V207:V229)</f>
        <v>0</v>
      </c>
      <c r="W206" s="225"/>
      <c r="X206" s="225"/>
      <c r="Y206" s="225"/>
      <c r="AG206" t="s">
        <v>176</v>
      </c>
    </row>
    <row r="207" spans="1:60" outlineLevel="1" x14ac:dyDescent="0.25">
      <c r="A207" s="233">
        <v>48</v>
      </c>
      <c r="B207" s="234" t="s">
        <v>425</v>
      </c>
      <c r="C207" s="251" t="s">
        <v>426</v>
      </c>
      <c r="D207" s="235" t="s">
        <v>294</v>
      </c>
      <c r="E207" s="236">
        <v>0.5</v>
      </c>
      <c r="F207" s="237"/>
      <c r="G207" s="238">
        <f>ROUND(E207*F207,2)</f>
        <v>0</v>
      </c>
      <c r="H207" s="237"/>
      <c r="I207" s="238">
        <f>ROUND(E207*H207,2)</f>
        <v>0</v>
      </c>
      <c r="J207" s="237"/>
      <c r="K207" s="238">
        <f>ROUND(E207*J207,2)</f>
        <v>0</v>
      </c>
      <c r="L207" s="238">
        <v>21</v>
      </c>
      <c r="M207" s="238">
        <f>G207*(1+L207/100)</f>
        <v>0</v>
      </c>
      <c r="N207" s="236">
        <v>0</v>
      </c>
      <c r="O207" s="236">
        <f>ROUND(E207*N207,2)</f>
        <v>0</v>
      </c>
      <c r="P207" s="236">
        <v>0</v>
      </c>
      <c r="Q207" s="236">
        <f>ROUND(E207*P207,2)</f>
        <v>0</v>
      </c>
      <c r="R207" s="238"/>
      <c r="S207" s="238" t="s">
        <v>219</v>
      </c>
      <c r="T207" s="239" t="s">
        <v>220</v>
      </c>
      <c r="U207" s="224">
        <v>0</v>
      </c>
      <c r="V207" s="224">
        <f>ROUND(E207*U207,2)</f>
        <v>0</v>
      </c>
      <c r="W207" s="224"/>
      <c r="X207" s="224" t="s">
        <v>182</v>
      </c>
      <c r="Y207" s="224" t="s">
        <v>183</v>
      </c>
      <c r="Z207" s="214"/>
      <c r="AA207" s="214"/>
      <c r="AB207" s="214"/>
      <c r="AC207" s="214"/>
      <c r="AD207" s="214"/>
      <c r="AE207" s="214"/>
      <c r="AF207" s="214"/>
      <c r="AG207" s="214" t="s">
        <v>384</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2" x14ac:dyDescent="0.25">
      <c r="A208" s="221"/>
      <c r="B208" s="222"/>
      <c r="C208" s="252" t="s">
        <v>427</v>
      </c>
      <c r="D208" s="247"/>
      <c r="E208" s="247"/>
      <c r="F208" s="247"/>
      <c r="G208" s="247"/>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202</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2" x14ac:dyDescent="0.25">
      <c r="A209" s="221"/>
      <c r="B209" s="222"/>
      <c r="C209" s="261" t="s">
        <v>428</v>
      </c>
      <c r="D209" s="257"/>
      <c r="E209" s="258"/>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223</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5">
      <c r="A210" s="221"/>
      <c r="B210" s="222"/>
      <c r="C210" s="261" t="s">
        <v>224</v>
      </c>
      <c r="D210" s="257"/>
      <c r="E210" s="258"/>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223</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5">
      <c r="A211" s="221"/>
      <c r="B211" s="222"/>
      <c r="C211" s="261" t="s">
        <v>310</v>
      </c>
      <c r="D211" s="257"/>
      <c r="E211" s="258">
        <v>0.5</v>
      </c>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223</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1" x14ac:dyDescent="0.25">
      <c r="A212" s="233">
        <v>49</v>
      </c>
      <c r="B212" s="234" t="s">
        <v>429</v>
      </c>
      <c r="C212" s="251" t="s">
        <v>430</v>
      </c>
      <c r="D212" s="235" t="s">
        <v>294</v>
      </c>
      <c r="E212" s="236">
        <v>0.5</v>
      </c>
      <c r="F212" s="237"/>
      <c r="G212" s="238">
        <f>ROUND(E212*F212,2)</f>
        <v>0</v>
      </c>
      <c r="H212" s="237"/>
      <c r="I212" s="238">
        <f>ROUND(E212*H212,2)</f>
        <v>0</v>
      </c>
      <c r="J212" s="237"/>
      <c r="K212" s="238">
        <f>ROUND(E212*J212,2)</f>
        <v>0</v>
      </c>
      <c r="L212" s="238">
        <v>21</v>
      </c>
      <c r="M212" s="238">
        <f>G212*(1+L212/100)</f>
        <v>0</v>
      </c>
      <c r="N212" s="236">
        <v>2.9999999999999997E-4</v>
      </c>
      <c r="O212" s="236">
        <f>ROUND(E212*N212,2)</f>
        <v>0</v>
      </c>
      <c r="P212" s="236">
        <v>0</v>
      </c>
      <c r="Q212" s="236">
        <f>ROUND(E212*P212,2)</f>
        <v>0</v>
      </c>
      <c r="R212" s="238"/>
      <c r="S212" s="238" t="s">
        <v>219</v>
      </c>
      <c r="T212" s="239" t="s">
        <v>220</v>
      </c>
      <c r="U212" s="224">
        <v>0</v>
      </c>
      <c r="V212" s="224">
        <f>ROUND(E212*U212,2)</f>
        <v>0</v>
      </c>
      <c r="W212" s="224"/>
      <c r="X212" s="224" t="s">
        <v>182</v>
      </c>
      <c r="Y212" s="224" t="s">
        <v>183</v>
      </c>
      <c r="Z212" s="214"/>
      <c r="AA212" s="214"/>
      <c r="AB212" s="214"/>
      <c r="AC212" s="214"/>
      <c r="AD212" s="214"/>
      <c r="AE212" s="214"/>
      <c r="AF212" s="214"/>
      <c r="AG212" s="214" t="s">
        <v>384</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2" x14ac:dyDescent="0.25">
      <c r="A213" s="221"/>
      <c r="B213" s="222"/>
      <c r="C213" s="252" t="s">
        <v>431</v>
      </c>
      <c r="D213" s="247"/>
      <c r="E213" s="247"/>
      <c r="F213" s="247"/>
      <c r="G213" s="247"/>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202</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ht="30.6" outlineLevel="1" x14ac:dyDescent="0.25">
      <c r="A214" s="233">
        <v>50</v>
      </c>
      <c r="B214" s="234" t="s">
        <v>432</v>
      </c>
      <c r="C214" s="251" t="s">
        <v>433</v>
      </c>
      <c r="D214" s="235" t="s">
        <v>294</v>
      </c>
      <c r="E214" s="236">
        <v>0.5</v>
      </c>
      <c r="F214" s="237"/>
      <c r="G214" s="238">
        <f>ROUND(E214*F214,2)</f>
        <v>0</v>
      </c>
      <c r="H214" s="237"/>
      <c r="I214" s="238">
        <f>ROUND(E214*H214,2)</f>
        <v>0</v>
      </c>
      <c r="J214" s="237"/>
      <c r="K214" s="238">
        <f>ROUND(E214*J214,2)</f>
        <v>0</v>
      </c>
      <c r="L214" s="238">
        <v>21</v>
      </c>
      <c r="M214" s="238">
        <f>G214*(1+L214/100)</f>
        <v>0</v>
      </c>
      <c r="N214" s="236">
        <v>6.8900000000000003E-3</v>
      </c>
      <c r="O214" s="236">
        <f>ROUND(E214*N214,2)</f>
        <v>0</v>
      </c>
      <c r="P214" s="236">
        <v>0</v>
      </c>
      <c r="Q214" s="236">
        <f>ROUND(E214*P214,2)</f>
        <v>0</v>
      </c>
      <c r="R214" s="238"/>
      <c r="S214" s="238" t="s">
        <v>219</v>
      </c>
      <c r="T214" s="239" t="s">
        <v>220</v>
      </c>
      <c r="U214" s="224">
        <v>0</v>
      </c>
      <c r="V214" s="224">
        <f>ROUND(E214*U214,2)</f>
        <v>0</v>
      </c>
      <c r="W214" s="224"/>
      <c r="X214" s="224" t="s">
        <v>182</v>
      </c>
      <c r="Y214" s="224" t="s">
        <v>183</v>
      </c>
      <c r="Z214" s="214"/>
      <c r="AA214" s="214"/>
      <c r="AB214" s="214"/>
      <c r="AC214" s="214"/>
      <c r="AD214" s="214"/>
      <c r="AE214" s="214"/>
      <c r="AF214" s="214"/>
      <c r="AG214" s="214" t="s">
        <v>384</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2" x14ac:dyDescent="0.25">
      <c r="A215" s="221"/>
      <c r="B215" s="222"/>
      <c r="C215" s="252" t="s">
        <v>434</v>
      </c>
      <c r="D215" s="247"/>
      <c r="E215" s="247"/>
      <c r="F215" s="247"/>
      <c r="G215" s="247"/>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202</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ht="20.399999999999999" outlineLevel="2" x14ac:dyDescent="0.25">
      <c r="A216" s="221"/>
      <c r="B216" s="222"/>
      <c r="C216" s="261" t="s">
        <v>435</v>
      </c>
      <c r="D216" s="257"/>
      <c r="E216" s="258"/>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223</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5">
      <c r="A217" s="221"/>
      <c r="B217" s="222"/>
      <c r="C217" s="261" t="s">
        <v>224</v>
      </c>
      <c r="D217" s="257"/>
      <c r="E217" s="258"/>
      <c r="F217" s="224"/>
      <c r="G217" s="22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223</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5">
      <c r="A218" s="221"/>
      <c r="B218" s="222"/>
      <c r="C218" s="261" t="s">
        <v>310</v>
      </c>
      <c r="D218" s="257"/>
      <c r="E218" s="258">
        <v>0.5</v>
      </c>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223</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ht="20.399999999999999" outlineLevel="1" x14ac:dyDescent="0.25">
      <c r="A219" s="233">
        <v>51</v>
      </c>
      <c r="B219" s="234" t="s">
        <v>436</v>
      </c>
      <c r="C219" s="251" t="s">
        <v>437</v>
      </c>
      <c r="D219" s="235" t="s">
        <v>294</v>
      </c>
      <c r="E219" s="236">
        <v>1</v>
      </c>
      <c r="F219" s="237"/>
      <c r="G219" s="238">
        <f>ROUND(E219*F219,2)</f>
        <v>0</v>
      </c>
      <c r="H219" s="237"/>
      <c r="I219" s="238">
        <f>ROUND(E219*H219,2)</f>
        <v>0</v>
      </c>
      <c r="J219" s="237"/>
      <c r="K219" s="238">
        <f>ROUND(E219*J219,2)</f>
        <v>0</v>
      </c>
      <c r="L219" s="238">
        <v>21</v>
      </c>
      <c r="M219" s="238">
        <f>G219*(1+L219/100)</f>
        <v>0</v>
      </c>
      <c r="N219" s="236">
        <v>1.9199999999999998E-2</v>
      </c>
      <c r="O219" s="236">
        <f>ROUND(E219*N219,2)</f>
        <v>0.02</v>
      </c>
      <c r="P219" s="236">
        <v>0</v>
      </c>
      <c r="Q219" s="236">
        <f>ROUND(E219*P219,2)</f>
        <v>0</v>
      </c>
      <c r="R219" s="238"/>
      <c r="S219" s="238" t="s">
        <v>219</v>
      </c>
      <c r="T219" s="239" t="s">
        <v>220</v>
      </c>
      <c r="U219" s="224">
        <v>0</v>
      </c>
      <c r="V219" s="224">
        <f>ROUND(E219*U219,2)</f>
        <v>0</v>
      </c>
      <c r="W219" s="224"/>
      <c r="X219" s="224" t="s">
        <v>333</v>
      </c>
      <c r="Y219" s="224" t="s">
        <v>183</v>
      </c>
      <c r="Z219" s="214"/>
      <c r="AA219" s="214"/>
      <c r="AB219" s="214"/>
      <c r="AC219" s="214"/>
      <c r="AD219" s="214"/>
      <c r="AE219" s="214"/>
      <c r="AF219" s="214"/>
      <c r="AG219" s="214" t="s">
        <v>334</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2" x14ac:dyDescent="0.25">
      <c r="A220" s="221"/>
      <c r="B220" s="222"/>
      <c r="C220" s="261" t="s">
        <v>438</v>
      </c>
      <c r="D220" s="257"/>
      <c r="E220" s="258"/>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223</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5">
      <c r="A221" s="221"/>
      <c r="B221" s="222"/>
      <c r="C221" s="261" t="s">
        <v>116</v>
      </c>
      <c r="D221" s="257"/>
      <c r="E221" s="258">
        <v>1</v>
      </c>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223</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ht="20.399999999999999" outlineLevel="1" x14ac:dyDescent="0.25">
      <c r="A222" s="233">
        <v>52</v>
      </c>
      <c r="B222" s="234" t="s">
        <v>439</v>
      </c>
      <c r="C222" s="251" t="s">
        <v>440</v>
      </c>
      <c r="D222" s="235" t="s">
        <v>294</v>
      </c>
      <c r="E222" s="236">
        <v>0.5</v>
      </c>
      <c r="F222" s="237"/>
      <c r="G222" s="238">
        <f>ROUND(E222*F222,2)</f>
        <v>0</v>
      </c>
      <c r="H222" s="237"/>
      <c r="I222" s="238">
        <f>ROUND(E222*H222,2)</f>
        <v>0</v>
      </c>
      <c r="J222" s="237"/>
      <c r="K222" s="238">
        <f>ROUND(E222*J222,2)</f>
        <v>0</v>
      </c>
      <c r="L222" s="238">
        <v>21</v>
      </c>
      <c r="M222" s="238">
        <f>G222*(1+L222/100)</f>
        <v>0</v>
      </c>
      <c r="N222" s="236">
        <v>0</v>
      </c>
      <c r="O222" s="236">
        <f>ROUND(E222*N222,2)</f>
        <v>0</v>
      </c>
      <c r="P222" s="236">
        <v>0</v>
      </c>
      <c r="Q222" s="236">
        <f>ROUND(E222*P222,2)</f>
        <v>0</v>
      </c>
      <c r="R222" s="238"/>
      <c r="S222" s="238" t="s">
        <v>219</v>
      </c>
      <c r="T222" s="239" t="s">
        <v>220</v>
      </c>
      <c r="U222" s="224">
        <v>0</v>
      </c>
      <c r="V222" s="224">
        <f>ROUND(E222*U222,2)</f>
        <v>0</v>
      </c>
      <c r="W222" s="224"/>
      <c r="X222" s="224" t="s">
        <v>182</v>
      </c>
      <c r="Y222" s="224" t="s">
        <v>183</v>
      </c>
      <c r="Z222" s="214"/>
      <c r="AA222" s="214"/>
      <c r="AB222" s="214"/>
      <c r="AC222" s="214"/>
      <c r="AD222" s="214"/>
      <c r="AE222" s="214"/>
      <c r="AF222" s="214"/>
      <c r="AG222" s="214" t="s">
        <v>384</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2" x14ac:dyDescent="0.25">
      <c r="A223" s="221"/>
      <c r="B223" s="222"/>
      <c r="C223" s="252" t="s">
        <v>441</v>
      </c>
      <c r="D223" s="247"/>
      <c r="E223" s="247"/>
      <c r="F223" s="247"/>
      <c r="G223" s="247"/>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202</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ht="20.399999999999999" outlineLevel="1" x14ac:dyDescent="0.25">
      <c r="A224" s="233">
        <v>53</v>
      </c>
      <c r="B224" s="234" t="s">
        <v>442</v>
      </c>
      <c r="C224" s="251" t="s">
        <v>443</v>
      </c>
      <c r="D224" s="235" t="s">
        <v>294</v>
      </c>
      <c r="E224" s="236">
        <v>0.5</v>
      </c>
      <c r="F224" s="237"/>
      <c r="G224" s="238">
        <f>ROUND(E224*F224,2)</f>
        <v>0</v>
      </c>
      <c r="H224" s="237"/>
      <c r="I224" s="238">
        <f>ROUND(E224*H224,2)</f>
        <v>0</v>
      </c>
      <c r="J224" s="237"/>
      <c r="K224" s="238">
        <f>ROUND(E224*J224,2)</f>
        <v>0</v>
      </c>
      <c r="L224" s="238">
        <v>21</v>
      </c>
      <c r="M224" s="238">
        <f>G224*(1+L224/100)</f>
        <v>0</v>
      </c>
      <c r="N224" s="236">
        <v>0</v>
      </c>
      <c r="O224" s="236">
        <f>ROUND(E224*N224,2)</f>
        <v>0</v>
      </c>
      <c r="P224" s="236">
        <v>0</v>
      </c>
      <c r="Q224" s="236">
        <f>ROUND(E224*P224,2)</f>
        <v>0</v>
      </c>
      <c r="R224" s="238"/>
      <c r="S224" s="238" t="s">
        <v>219</v>
      </c>
      <c r="T224" s="239" t="s">
        <v>220</v>
      </c>
      <c r="U224" s="224">
        <v>0</v>
      </c>
      <c r="V224" s="224">
        <f>ROUND(E224*U224,2)</f>
        <v>0</v>
      </c>
      <c r="W224" s="224"/>
      <c r="X224" s="224" t="s">
        <v>182</v>
      </c>
      <c r="Y224" s="224" t="s">
        <v>183</v>
      </c>
      <c r="Z224" s="214"/>
      <c r="AA224" s="214"/>
      <c r="AB224" s="214"/>
      <c r="AC224" s="214"/>
      <c r="AD224" s="214"/>
      <c r="AE224" s="214"/>
      <c r="AF224" s="214"/>
      <c r="AG224" s="214" t="s">
        <v>384</v>
      </c>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2" x14ac:dyDescent="0.25">
      <c r="A225" s="221"/>
      <c r="B225" s="222"/>
      <c r="C225" s="252" t="s">
        <v>444</v>
      </c>
      <c r="D225" s="247"/>
      <c r="E225" s="247"/>
      <c r="F225" s="247"/>
      <c r="G225" s="247"/>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202</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ht="20.399999999999999" outlineLevel="1" x14ac:dyDescent="0.25">
      <c r="A226" s="233">
        <v>54</v>
      </c>
      <c r="B226" s="234" t="s">
        <v>445</v>
      </c>
      <c r="C226" s="251" t="s">
        <v>446</v>
      </c>
      <c r="D226" s="235" t="s">
        <v>248</v>
      </c>
      <c r="E226" s="236">
        <v>2.3E-2</v>
      </c>
      <c r="F226" s="237"/>
      <c r="G226" s="238">
        <f>ROUND(E226*F226,2)</f>
        <v>0</v>
      </c>
      <c r="H226" s="237"/>
      <c r="I226" s="238">
        <f>ROUND(E226*H226,2)</f>
        <v>0</v>
      </c>
      <c r="J226" s="237"/>
      <c r="K226" s="238">
        <f>ROUND(E226*J226,2)</f>
        <v>0</v>
      </c>
      <c r="L226" s="238">
        <v>21</v>
      </c>
      <c r="M226" s="238">
        <f>G226*(1+L226/100)</f>
        <v>0</v>
      </c>
      <c r="N226" s="236">
        <v>0</v>
      </c>
      <c r="O226" s="236">
        <f>ROUND(E226*N226,2)</f>
        <v>0</v>
      </c>
      <c r="P226" s="236">
        <v>0</v>
      </c>
      <c r="Q226" s="236">
        <f>ROUND(E226*P226,2)</f>
        <v>0</v>
      </c>
      <c r="R226" s="238"/>
      <c r="S226" s="238" t="s">
        <v>219</v>
      </c>
      <c r="T226" s="239" t="s">
        <v>220</v>
      </c>
      <c r="U226" s="224">
        <v>0</v>
      </c>
      <c r="V226" s="224">
        <f>ROUND(E226*U226,2)</f>
        <v>0</v>
      </c>
      <c r="W226" s="224"/>
      <c r="X226" s="224" t="s">
        <v>182</v>
      </c>
      <c r="Y226" s="224" t="s">
        <v>183</v>
      </c>
      <c r="Z226" s="214"/>
      <c r="AA226" s="214"/>
      <c r="AB226" s="214"/>
      <c r="AC226" s="214"/>
      <c r="AD226" s="214"/>
      <c r="AE226" s="214"/>
      <c r="AF226" s="214"/>
      <c r="AG226" s="214" t="s">
        <v>384</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2" x14ac:dyDescent="0.25">
      <c r="A227" s="221"/>
      <c r="B227" s="222"/>
      <c r="C227" s="252" t="s">
        <v>447</v>
      </c>
      <c r="D227" s="247"/>
      <c r="E227" s="247"/>
      <c r="F227" s="247"/>
      <c r="G227" s="247"/>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202</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ht="20.399999999999999" outlineLevel="1" x14ac:dyDescent="0.25">
      <c r="A228" s="233">
        <v>55</v>
      </c>
      <c r="B228" s="234" t="s">
        <v>448</v>
      </c>
      <c r="C228" s="251" t="s">
        <v>449</v>
      </c>
      <c r="D228" s="235" t="s">
        <v>248</v>
      </c>
      <c r="E228" s="236">
        <v>2.3E-2</v>
      </c>
      <c r="F228" s="237"/>
      <c r="G228" s="238">
        <f>ROUND(E228*F228,2)</f>
        <v>0</v>
      </c>
      <c r="H228" s="237"/>
      <c r="I228" s="238">
        <f>ROUND(E228*H228,2)</f>
        <v>0</v>
      </c>
      <c r="J228" s="237"/>
      <c r="K228" s="238">
        <f>ROUND(E228*J228,2)</f>
        <v>0</v>
      </c>
      <c r="L228" s="238">
        <v>21</v>
      </c>
      <c r="M228" s="238">
        <f>G228*(1+L228/100)</f>
        <v>0</v>
      </c>
      <c r="N228" s="236">
        <v>0</v>
      </c>
      <c r="O228" s="236">
        <f>ROUND(E228*N228,2)</f>
        <v>0</v>
      </c>
      <c r="P228" s="236">
        <v>0</v>
      </c>
      <c r="Q228" s="236">
        <f>ROUND(E228*P228,2)</f>
        <v>0</v>
      </c>
      <c r="R228" s="238"/>
      <c r="S228" s="238" t="s">
        <v>219</v>
      </c>
      <c r="T228" s="239" t="s">
        <v>220</v>
      </c>
      <c r="U228" s="224">
        <v>0</v>
      </c>
      <c r="V228" s="224">
        <f>ROUND(E228*U228,2)</f>
        <v>0</v>
      </c>
      <c r="W228" s="224"/>
      <c r="X228" s="224" t="s">
        <v>182</v>
      </c>
      <c r="Y228" s="224" t="s">
        <v>183</v>
      </c>
      <c r="Z228" s="214"/>
      <c r="AA228" s="214"/>
      <c r="AB228" s="214"/>
      <c r="AC228" s="214"/>
      <c r="AD228" s="214"/>
      <c r="AE228" s="214"/>
      <c r="AF228" s="214"/>
      <c r="AG228" s="214" t="s">
        <v>384</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2" x14ac:dyDescent="0.25">
      <c r="A229" s="221"/>
      <c r="B229" s="222"/>
      <c r="C229" s="252" t="s">
        <v>450</v>
      </c>
      <c r="D229" s="247"/>
      <c r="E229" s="247"/>
      <c r="F229" s="247"/>
      <c r="G229" s="247"/>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202</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x14ac:dyDescent="0.25">
      <c r="A230" s="226" t="s">
        <v>175</v>
      </c>
      <c r="B230" s="227" t="s">
        <v>142</v>
      </c>
      <c r="C230" s="249" t="s">
        <v>143</v>
      </c>
      <c r="D230" s="228"/>
      <c r="E230" s="229"/>
      <c r="F230" s="230"/>
      <c r="G230" s="230">
        <f>SUMIF(AG231:AG238,"&lt;&gt;NOR",G231:G238)</f>
        <v>0</v>
      </c>
      <c r="H230" s="230"/>
      <c r="I230" s="230">
        <f>SUM(I231:I238)</f>
        <v>0</v>
      </c>
      <c r="J230" s="230"/>
      <c r="K230" s="230">
        <f>SUM(K231:K238)</f>
        <v>0</v>
      </c>
      <c r="L230" s="230"/>
      <c r="M230" s="230">
        <f>SUM(M231:M238)</f>
        <v>0</v>
      </c>
      <c r="N230" s="229"/>
      <c r="O230" s="229">
        <f>SUM(O231:O238)</f>
        <v>0.02</v>
      </c>
      <c r="P230" s="229"/>
      <c r="Q230" s="229">
        <f>SUM(Q231:Q238)</f>
        <v>0</v>
      </c>
      <c r="R230" s="230"/>
      <c r="S230" s="230"/>
      <c r="T230" s="231"/>
      <c r="U230" s="225"/>
      <c r="V230" s="225">
        <f>SUM(V231:V238)</f>
        <v>0</v>
      </c>
      <c r="W230" s="225"/>
      <c r="X230" s="225"/>
      <c r="Y230" s="225"/>
      <c r="AG230" t="s">
        <v>176</v>
      </c>
    </row>
    <row r="231" spans="1:60" outlineLevel="1" x14ac:dyDescent="0.25">
      <c r="A231" s="233">
        <v>56</v>
      </c>
      <c r="B231" s="234" t="s">
        <v>451</v>
      </c>
      <c r="C231" s="251" t="s">
        <v>452</v>
      </c>
      <c r="D231" s="235" t="s">
        <v>294</v>
      </c>
      <c r="E231" s="236">
        <v>61.323999999999998</v>
      </c>
      <c r="F231" s="237"/>
      <c r="G231" s="238">
        <f>ROUND(E231*F231,2)</f>
        <v>0</v>
      </c>
      <c r="H231" s="237"/>
      <c r="I231" s="238">
        <f>ROUND(E231*H231,2)</f>
        <v>0</v>
      </c>
      <c r="J231" s="237"/>
      <c r="K231" s="238">
        <f>ROUND(E231*J231,2)</f>
        <v>0</v>
      </c>
      <c r="L231" s="238">
        <v>21</v>
      </c>
      <c r="M231" s="238">
        <f>G231*(1+L231/100)</f>
        <v>0</v>
      </c>
      <c r="N231" s="236">
        <v>0</v>
      </c>
      <c r="O231" s="236">
        <f>ROUND(E231*N231,2)</f>
        <v>0</v>
      </c>
      <c r="P231" s="236">
        <v>0</v>
      </c>
      <c r="Q231" s="236">
        <f>ROUND(E231*P231,2)</f>
        <v>0</v>
      </c>
      <c r="R231" s="238"/>
      <c r="S231" s="238" t="s">
        <v>219</v>
      </c>
      <c r="T231" s="239" t="s">
        <v>220</v>
      </c>
      <c r="U231" s="224">
        <v>0</v>
      </c>
      <c r="V231" s="224">
        <f>ROUND(E231*U231,2)</f>
        <v>0</v>
      </c>
      <c r="W231" s="224"/>
      <c r="X231" s="224" t="s">
        <v>182</v>
      </c>
      <c r="Y231" s="224" t="s">
        <v>183</v>
      </c>
      <c r="Z231" s="214"/>
      <c r="AA231" s="214"/>
      <c r="AB231" s="214"/>
      <c r="AC231" s="214"/>
      <c r="AD231" s="214"/>
      <c r="AE231" s="214"/>
      <c r="AF231" s="214"/>
      <c r="AG231" s="214" t="s">
        <v>384</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2" x14ac:dyDescent="0.25">
      <c r="A232" s="221"/>
      <c r="B232" s="222"/>
      <c r="C232" s="252" t="s">
        <v>453</v>
      </c>
      <c r="D232" s="247"/>
      <c r="E232" s="247"/>
      <c r="F232" s="247"/>
      <c r="G232" s="247"/>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202</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2" x14ac:dyDescent="0.25">
      <c r="A233" s="221"/>
      <c r="B233" s="222"/>
      <c r="C233" s="261" t="s">
        <v>454</v>
      </c>
      <c r="D233" s="257"/>
      <c r="E233" s="258"/>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223</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5">
      <c r="A234" s="221"/>
      <c r="B234" s="222"/>
      <c r="C234" s="261" t="s">
        <v>224</v>
      </c>
      <c r="D234" s="257"/>
      <c r="E234" s="258"/>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223</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5">
      <c r="A235" s="221"/>
      <c r="B235" s="222"/>
      <c r="C235" s="261" t="s">
        <v>297</v>
      </c>
      <c r="D235" s="257"/>
      <c r="E235" s="258">
        <v>50</v>
      </c>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223</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ht="20.399999999999999" outlineLevel="3" x14ac:dyDescent="0.25">
      <c r="A236" s="221"/>
      <c r="B236" s="222"/>
      <c r="C236" s="261" t="s">
        <v>455</v>
      </c>
      <c r="D236" s="257"/>
      <c r="E236" s="258">
        <v>11.324</v>
      </c>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223</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ht="20.399999999999999" outlineLevel="1" x14ac:dyDescent="0.25">
      <c r="A237" s="233">
        <v>57</v>
      </c>
      <c r="B237" s="234" t="s">
        <v>456</v>
      </c>
      <c r="C237" s="251" t="s">
        <v>457</v>
      </c>
      <c r="D237" s="235" t="s">
        <v>294</v>
      </c>
      <c r="E237" s="236">
        <v>61.323999999999998</v>
      </c>
      <c r="F237" s="237"/>
      <c r="G237" s="238">
        <f>ROUND(E237*F237,2)</f>
        <v>0</v>
      </c>
      <c r="H237" s="237"/>
      <c r="I237" s="238">
        <f>ROUND(E237*H237,2)</f>
        <v>0</v>
      </c>
      <c r="J237" s="237"/>
      <c r="K237" s="238">
        <f>ROUND(E237*J237,2)</f>
        <v>0</v>
      </c>
      <c r="L237" s="238">
        <v>21</v>
      </c>
      <c r="M237" s="238">
        <f>G237*(1+L237/100)</f>
        <v>0</v>
      </c>
      <c r="N237" s="236">
        <v>2.5999999999999998E-4</v>
      </c>
      <c r="O237" s="236">
        <f>ROUND(E237*N237,2)</f>
        <v>0.02</v>
      </c>
      <c r="P237" s="236">
        <v>0</v>
      </c>
      <c r="Q237" s="236">
        <f>ROUND(E237*P237,2)</f>
        <v>0</v>
      </c>
      <c r="R237" s="238"/>
      <c r="S237" s="238" t="s">
        <v>219</v>
      </c>
      <c r="T237" s="239" t="s">
        <v>220</v>
      </c>
      <c r="U237" s="224">
        <v>0</v>
      </c>
      <c r="V237" s="224">
        <f>ROUND(E237*U237,2)</f>
        <v>0</v>
      </c>
      <c r="W237" s="224"/>
      <c r="X237" s="224" t="s">
        <v>182</v>
      </c>
      <c r="Y237" s="224" t="s">
        <v>183</v>
      </c>
      <c r="Z237" s="214"/>
      <c r="AA237" s="214"/>
      <c r="AB237" s="214"/>
      <c r="AC237" s="214"/>
      <c r="AD237" s="214"/>
      <c r="AE237" s="214"/>
      <c r="AF237" s="214"/>
      <c r="AG237" s="214" t="s">
        <v>384</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2" x14ac:dyDescent="0.25">
      <c r="A238" s="221"/>
      <c r="B238" s="222"/>
      <c r="C238" s="252" t="s">
        <v>458</v>
      </c>
      <c r="D238" s="247"/>
      <c r="E238" s="247"/>
      <c r="F238" s="247"/>
      <c r="G238" s="247"/>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202</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x14ac:dyDescent="0.25">
      <c r="A239" s="226" t="s">
        <v>175</v>
      </c>
      <c r="B239" s="227" t="s">
        <v>120</v>
      </c>
      <c r="C239" s="249" t="s">
        <v>121</v>
      </c>
      <c r="D239" s="228"/>
      <c r="E239" s="229"/>
      <c r="F239" s="230"/>
      <c r="G239" s="230">
        <f>SUMIF(AG240:AG253,"&lt;&gt;NOR",G240:G253)</f>
        <v>0</v>
      </c>
      <c r="H239" s="230"/>
      <c r="I239" s="230">
        <f>SUM(I240:I253)</f>
        <v>0</v>
      </c>
      <c r="J239" s="230"/>
      <c r="K239" s="230">
        <f>SUM(K240:K253)</f>
        <v>0</v>
      </c>
      <c r="L239" s="230"/>
      <c r="M239" s="230">
        <f>SUM(M240:M253)</f>
        <v>0</v>
      </c>
      <c r="N239" s="229"/>
      <c r="O239" s="229">
        <f>SUM(O240:O253)</f>
        <v>0.16999999999999998</v>
      </c>
      <c r="P239" s="229"/>
      <c r="Q239" s="229">
        <f>SUM(Q240:Q253)</f>
        <v>0</v>
      </c>
      <c r="R239" s="230"/>
      <c r="S239" s="230"/>
      <c r="T239" s="231"/>
      <c r="U239" s="225"/>
      <c r="V239" s="225">
        <f>SUM(V240:V253)</f>
        <v>19.64</v>
      </c>
      <c r="W239" s="225"/>
      <c r="X239" s="225"/>
      <c r="Y239" s="225"/>
      <c r="AG239" t="s">
        <v>176</v>
      </c>
    </row>
    <row r="240" spans="1:60" outlineLevel="1" x14ac:dyDescent="0.25">
      <c r="A240" s="233">
        <v>58</v>
      </c>
      <c r="B240" s="234" t="s">
        <v>459</v>
      </c>
      <c r="C240" s="251" t="s">
        <v>460</v>
      </c>
      <c r="D240" s="235" t="s">
        <v>228</v>
      </c>
      <c r="E240" s="236">
        <v>10.8</v>
      </c>
      <c r="F240" s="237"/>
      <c r="G240" s="238">
        <f>ROUND(E240*F240,2)</f>
        <v>0</v>
      </c>
      <c r="H240" s="237"/>
      <c r="I240" s="238">
        <f>ROUND(E240*H240,2)</f>
        <v>0</v>
      </c>
      <c r="J240" s="237"/>
      <c r="K240" s="238">
        <f>ROUND(E240*J240,2)</f>
        <v>0</v>
      </c>
      <c r="L240" s="238">
        <v>21</v>
      </c>
      <c r="M240" s="238">
        <f>G240*(1+L240/100)</f>
        <v>0</v>
      </c>
      <c r="N240" s="236">
        <v>1.082E-2</v>
      </c>
      <c r="O240" s="236">
        <f>ROUND(E240*N240,2)</f>
        <v>0.12</v>
      </c>
      <c r="P240" s="236">
        <v>0</v>
      </c>
      <c r="Q240" s="236">
        <f>ROUND(E240*P240,2)</f>
        <v>0</v>
      </c>
      <c r="R240" s="238" t="s">
        <v>461</v>
      </c>
      <c r="S240" s="238" t="s">
        <v>374</v>
      </c>
      <c r="T240" s="239" t="s">
        <v>374</v>
      </c>
      <c r="U240" s="224">
        <v>1.121</v>
      </c>
      <c r="V240" s="224">
        <f>ROUND(E240*U240,2)</f>
        <v>12.11</v>
      </c>
      <c r="W240" s="224"/>
      <c r="X240" s="224" t="s">
        <v>182</v>
      </c>
      <c r="Y240" s="224" t="s">
        <v>183</v>
      </c>
      <c r="Z240" s="214"/>
      <c r="AA240" s="214"/>
      <c r="AB240" s="214"/>
      <c r="AC240" s="214"/>
      <c r="AD240" s="214"/>
      <c r="AE240" s="214"/>
      <c r="AF240" s="214"/>
      <c r="AG240" s="214" t="s">
        <v>462</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2" x14ac:dyDescent="0.25">
      <c r="A241" s="221"/>
      <c r="B241" s="222"/>
      <c r="C241" s="262" t="s">
        <v>463</v>
      </c>
      <c r="D241" s="259"/>
      <c r="E241" s="259"/>
      <c r="F241" s="259"/>
      <c r="G241" s="259"/>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378</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2" x14ac:dyDescent="0.25">
      <c r="A242" s="221"/>
      <c r="B242" s="222"/>
      <c r="C242" s="253" t="s">
        <v>464</v>
      </c>
      <c r="D242" s="248"/>
      <c r="E242" s="248"/>
      <c r="F242" s="248"/>
      <c r="G242" s="248"/>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202</v>
      </c>
      <c r="AH242" s="214"/>
      <c r="AI242" s="214"/>
      <c r="AJ242" s="214"/>
      <c r="AK242" s="214"/>
      <c r="AL242" s="214"/>
      <c r="AM242" s="214"/>
      <c r="AN242" s="214"/>
      <c r="AO242" s="214"/>
      <c r="AP242" s="214"/>
      <c r="AQ242" s="214"/>
      <c r="AR242" s="214"/>
      <c r="AS242" s="214"/>
      <c r="AT242" s="214"/>
      <c r="AU242" s="214"/>
      <c r="AV242" s="214"/>
      <c r="AW242" s="214"/>
      <c r="AX242" s="214"/>
      <c r="AY242" s="214"/>
      <c r="AZ242" s="214"/>
      <c r="BA242" s="260" t="str">
        <f>C242</f>
        <v>Ocelové nosníky se obkládají požárně ochrannými deskami včetně dodávky ze čtyř stran. Poté jsou desky na čelní straně sesvorkovány.</v>
      </c>
      <c r="BB242" s="214"/>
      <c r="BC242" s="214"/>
      <c r="BD242" s="214"/>
      <c r="BE242" s="214"/>
      <c r="BF242" s="214"/>
      <c r="BG242" s="214"/>
      <c r="BH242" s="214"/>
    </row>
    <row r="243" spans="1:60" outlineLevel="3" x14ac:dyDescent="0.25">
      <c r="A243" s="221"/>
      <c r="B243" s="222"/>
      <c r="C243" s="253" t="s">
        <v>465</v>
      </c>
      <c r="D243" s="248"/>
      <c r="E243" s="248"/>
      <c r="F243" s="248"/>
      <c r="G243" s="248"/>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202</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2" x14ac:dyDescent="0.25">
      <c r="A244" s="221"/>
      <c r="B244" s="222"/>
      <c r="C244" s="261" t="s">
        <v>466</v>
      </c>
      <c r="D244" s="257"/>
      <c r="E244" s="258">
        <v>10.8</v>
      </c>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223</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1" x14ac:dyDescent="0.25">
      <c r="A245" s="233">
        <v>59</v>
      </c>
      <c r="B245" s="234" t="s">
        <v>467</v>
      </c>
      <c r="C245" s="251" t="s">
        <v>468</v>
      </c>
      <c r="D245" s="235" t="s">
        <v>228</v>
      </c>
      <c r="E245" s="236">
        <v>8</v>
      </c>
      <c r="F245" s="237"/>
      <c r="G245" s="238">
        <f>ROUND(E245*F245,2)</f>
        <v>0</v>
      </c>
      <c r="H245" s="237"/>
      <c r="I245" s="238">
        <f>ROUND(E245*H245,2)</f>
        <v>0</v>
      </c>
      <c r="J245" s="237"/>
      <c r="K245" s="238">
        <f>ROUND(E245*J245,2)</f>
        <v>0</v>
      </c>
      <c r="L245" s="238">
        <v>21</v>
      </c>
      <c r="M245" s="238">
        <f>G245*(1+L245/100)</f>
        <v>0</v>
      </c>
      <c r="N245" s="236">
        <v>6.4000000000000003E-3</v>
      </c>
      <c r="O245" s="236">
        <f>ROUND(E245*N245,2)</f>
        <v>0.05</v>
      </c>
      <c r="P245" s="236">
        <v>0</v>
      </c>
      <c r="Q245" s="236">
        <f>ROUND(E245*P245,2)</f>
        <v>0</v>
      </c>
      <c r="R245" s="238" t="s">
        <v>461</v>
      </c>
      <c r="S245" s="238" t="s">
        <v>374</v>
      </c>
      <c r="T245" s="239" t="s">
        <v>374</v>
      </c>
      <c r="U245" s="224">
        <v>0.94099999999999995</v>
      </c>
      <c r="V245" s="224">
        <f>ROUND(E245*U245,2)</f>
        <v>7.53</v>
      </c>
      <c r="W245" s="224"/>
      <c r="X245" s="224" t="s">
        <v>182</v>
      </c>
      <c r="Y245" s="224" t="s">
        <v>183</v>
      </c>
      <c r="Z245" s="214"/>
      <c r="AA245" s="214"/>
      <c r="AB245" s="214"/>
      <c r="AC245" s="214"/>
      <c r="AD245" s="214"/>
      <c r="AE245" s="214"/>
      <c r="AF245" s="214"/>
      <c r="AG245" s="214" t="s">
        <v>462</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2" x14ac:dyDescent="0.25">
      <c r="A246" s="221"/>
      <c r="B246" s="222"/>
      <c r="C246" s="262" t="s">
        <v>463</v>
      </c>
      <c r="D246" s="259"/>
      <c r="E246" s="259"/>
      <c r="F246" s="259"/>
      <c r="G246" s="259"/>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378</v>
      </c>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2" x14ac:dyDescent="0.25">
      <c r="A247" s="221"/>
      <c r="B247" s="222"/>
      <c r="C247" s="253" t="s">
        <v>469</v>
      </c>
      <c r="D247" s="248"/>
      <c r="E247" s="248"/>
      <c r="F247" s="248"/>
      <c r="G247" s="248"/>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202</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60" t="str">
        <f>C247</f>
        <v>Ocelové nosníky se obkládají požárně ochrannými deskami včetně dodávky ze tří stran. Poté jsou desky na čelní straně sesvorkovány.</v>
      </c>
      <c r="BB247" s="214"/>
      <c r="BC247" s="214"/>
      <c r="BD247" s="214"/>
      <c r="BE247" s="214"/>
      <c r="BF247" s="214"/>
      <c r="BG247" s="214"/>
      <c r="BH247" s="214"/>
    </row>
    <row r="248" spans="1:60" outlineLevel="3" x14ac:dyDescent="0.25">
      <c r="A248" s="221"/>
      <c r="B248" s="222"/>
      <c r="C248" s="253" t="s">
        <v>465</v>
      </c>
      <c r="D248" s="248"/>
      <c r="E248" s="248"/>
      <c r="F248" s="248"/>
      <c r="G248" s="248"/>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202</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2" x14ac:dyDescent="0.25">
      <c r="A249" s="221"/>
      <c r="B249" s="222"/>
      <c r="C249" s="261" t="s">
        <v>470</v>
      </c>
      <c r="D249" s="257"/>
      <c r="E249" s="258">
        <v>4</v>
      </c>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223</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5">
      <c r="A250" s="221"/>
      <c r="B250" s="222"/>
      <c r="C250" s="261" t="s">
        <v>471</v>
      </c>
      <c r="D250" s="257"/>
      <c r="E250" s="258">
        <v>2</v>
      </c>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223</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5">
      <c r="A251" s="221"/>
      <c r="B251" s="222"/>
      <c r="C251" s="261" t="s">
        <v>472</v>
      </c>
      <c r="D251" s="257"/>
      <c r="E251" s="258">
        <v>2</v>
      </c>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223</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1" x14ac:dyDescent="0.25">
      <c r="A252" s="233">
        <v>60</v>
      </c>
      <c r="B252" s="234" t="s">
        <v>473</v>
      </c>
      <c r="C252" s="251" t="s">
        <v>474</v>
      </c>
      <c r="D252" s="235" t="s">
        <v>265</v>
      </c>
      <c r="E252" s="236">
        <v>12</v>
      </c>
      <c r="F252" s="237"/>
      <c r="G252" s="238">
        <f>ROUND(E252*F252,2)</f>
        <v>0</v>
      </c>
      <c r="H252" s="237"/>
      <c r="I252" s="238">
        <f>ROUND(E252*H252,2)</f>
        <v>0</v>
      </c>
      <c r="J252" s="237"/>
      <c r="K252" s="238">
        <f>ROUND(E252*J252,2)</f>
        <v>0</v>
      </c>
      <c r="L252" s="238">
        <v>21</v>
      </c>
      <c r="M252" s="238">
        <f>G252*(1+L252/100)</f>
        <v>0</v>
      </c>
      <c r="N252" s="236">
        <v>0</v>
      </c>
      <c r="O252" s="236">
        <f>ROUND(E252*N252,2)</f>
        <v>0</v>
      </c>
      <c r="P252" s="236">
        <v>0</v>
      </c>
      <c r="Q252" s="236">
        <f>ROUND(E252*P252,2)</f>
        <v>0</v>
      </c>
      <c r="R252" s="238"/>
      <c r="S252" s="238" t="s">
        <v>180</v>
      </c>
      <c r="T252" s="239" t="s">
        <v>181</v>
      </c>
      <c r="U252" s="224">
        <v>0</v>
      </c>
      <c r="V252" s="224">
        <f>ROUND(E252*U252,2)</f>
        <v>0</v>
      </c>
      <c r="W252" s="224"/>
      <c r="X252" s="224" t="s">
        <v>182</v>
      </c>
      <c r="Y252" s="224" t="s">
        <v>183</v>
      </c>
      <c r="Z252" s="214"/>
      <c r="AA252" s="214"/>
      <c r="AB252" s="214"/>
      <c r="AC252" s="214"/>
      <c r="AD252" s="214"/>
      <c r="AE252" s="214"/>
      <c r="AF252" s="214"/>
      <c r="AG252" s="214" t="s">
        <v>462</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2" x14ac:dyDescent="0.25">
      <c r="A253" s="221"/>
      <c r="B253" s="222"/>
      <c r="C253" s="261" t="s">
        <v>475</v>
      </c>
      <c r="D253" s="257"/>
      <c r="E253" s="258">
        <v>12</v>
      </c>
      <c r="F253" s="224"/>
      <c r="G253" s="224"/>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223</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x14ac:dyDescent="0.25">
      <c r="A254" s="226" t="s">
        <v>175</v>
      </c>
      <c r="B254" s="227" t="s">
        <v>124</v>
      </c>
      <c r="C254" s="249" t="s">
        <v>125</v>
      </c>
      <c r="D254" s="228"/>
      <c r="E254" s="229"/>
      <c r="F254" s="230"/>
      <c r="G254" s="230">
        <f>SUMIF(AG255:AG257,"&lt;&gt;NOR",G255:G257)</f>
        <v>0</v>
      </c>
      <c r="H254" s="230"/>
      <c r="I254" s="230">
        <f>SUM(I255:I257)</f>
        <v>0</v>
      </c>
      <c r="J254" s="230"/>
      <c r="K254" s="230">
        <f>SUM(K255:K257)</f>
        <v>0</v>
      </c>
      <c r="L254" s="230"/>
      <c r="M254" s="230">
        <f>SUM(M255:M257)</f>
        <v>0</v>
      </c>
      <c r="N254" s="229"/>
      <c r="O254" s="229">
        <f>SUM(O255:O257)</f>
        <v>0.05</v>
      </c>
      <c r="P254" s="229"/>
      <c r="Q254" s="229">
        <f>SUM(Q255:Q257)</f>
        <v>0</v>
      </c>
      <c r="R254" s="230"/>
      <c r="S254" s="230"/>
      <c r="T254" s="231"/>
      <c r="U254" s="225"/>
      <c r="V254" s="225">
        <f>SUM(V255:V257)</f>
        <v>2.77</v>
      </c>
      <c r="W254" s="225"/>
      <c r="X254" s="225"/>
      <c r="Y254" s="225"/>
      <c r="AG254" t="s">
        <v>176</v>
      </c>
    </row>
    <row r="255" spans="1:60" outlineLevel="1" x14ac:dyDescent="0.25">
      <c r="A255" s="233">
        <v>61</v>
      </c>
      <c r="B255" s="234" t="s">
        <v>476</v>
      </c>
      <c r="C255" s="251" t="s">
        <v>477</v>
      </c>
      <c r="D255" s="235" t="s">
        <v>294</v>
      </c>
      <c r="E255" s="236">
        <v>11.324</v>
      </c>
      <c r="F255" s="237"/>
      <c r="G255" s="238">
        <f>ROUND(E255*F255,2)</f>
        <v>0</v>
      </c>
      <c r="H255" s="237"/>
      <c r="I255" s="238">
        <f>ROUND(E255*H255,2)</f>
        <v>0</v>
      </c>
      <c r="J255" s="237"/>
      <c r="K255" s="238">
        <f>ROUND(E255*J255,2)</f>
        <v>0</v>
      </c>
      <c r="L255" s="238">
        <v>21</v>
      </c>
      <c r="M255" s="238">
        <f>G255*(1+L255/100)</f>
        <v>0</v>
      </c>
      <c r="N255" s="236">
        <v>4.1000000000000003E-3</v>
      </c>
      <c r="O255" s="236">
        <f>ROUND(E255*N255,2)</f>
        <v>0.05</v>
      </c>
      <c r="P255" s="236">
        <v>0</v>
      </c>
      <c r="Q255" s="236">
        <f>ROUND(E255*P255,2)</f>
        <v>0</v>
      </c>
      <c r="R255" s="238" t="s">
        <v>478</v>
      </c>
      <c r="S255" s="238" t="s">
        <v>374</v>
      </c>
      <c r="T255" s="239" t="s">
        <v>374</v>
      </c>
      <c r="U255" s="224">
        <v>0.245</v>
      </c>
      <c r="V255" s="224">
        <f>ROUND(E255*U255,2)</f>
        <v>2.77</v>
      </c>
      <c r="W255" s="224"/>
      <c r="X255" s="224" t="s">
        <v>182</v>
      </c>
      <c r="Y255" s="224" t="s">
        <v>183</v>
      </c>
      <c r="Z255" s="214"/>
      <c r="AA255" s="214"/>
      <c r="AB255" s="214"/>
      <c r="AC255" s="214"/>
      <c r="AD255" s="214"/>
      <c r="AE255" s="214"/>
      <c r="AF255" s="214"/>
      <c r="AG255" s="214" t="s">
        <v>462</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2" x14ac:dyDescent="0.25">
      <c r="A256" s="221"/>
      <c r="B256" s="222"/>
      <c r="C256" s="262" t="s">
        <v>479</v>
      </c>
      <c r="D256" s="259"/>
      <c r="E256" s="259"/>
      <c r="F256" s="259"/>
      <c r="G256" s="259"/>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378</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ht="20.399999999999999" outlineLevel="2" x14ac:dyDescent="0.25">
      <c r="A257" s="221"/>
      <c r="B257" s="222"/>
      <c r="C257" s="261" t="s">
        <v>455</v>
      </c>
      <c r="D257" s="257"/>
      <c r="E257" s="258">
        <v>11.324</v>
      </c>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223</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x14ac:dyDescent="0.25">
      <c r="A258" s="3"/>
      <c r="B258" s="4"/>
      <c r="C258" s="254"/>
      <c r="D258" s="6"/>
      <c r="E258" s="3"/>
      <c r="F258" s="3"/>
      <c r="G258" s="3"/>
      <c r="H258" s="3"/>
      <c r="I258" s="3"/>
      <c r="J258" s="3"/>
      <c r="K258" s="3"/>
      <c r="L258" s="3"/>
      <c r="M258" s="3"/>
      <c r="N258" s="3"/>
      <c r="O258" s="3"/>
      <c r="P258" s="3"/>
      <c r="Q258" s="3"/>
      <c r="R258" s="3"/>
      <c r="S258" s="3"/>
      <c r="T258" s="3"/>
      <c r="U258" s="3"/>
      <c r="V258" s="3"/>
      <c r="W258" s="3"/>
      <c r="X258" s="3"/>
      <c r="Y258" s="3"/>
      <c r="AE258">
        <v>15</v>
      </c>
      <c r="AF258">
        <v>21</v>
      </c>
      <c r="AG258" t="s">
        <v>161</v>
      </c>
    </row>
    <row r="259" spans="1:60" x14ac:dyDescent="0.25">
      <c r="A259" s="217"/>
      <c r="B259" s="218" t="s">
        <v>29</v>
      </c>
      <c r="C259" s="255"/>
      <c r="D259" s="219"/>
      <c r="E259" s="220"/>
      <c r="F259" s="220"/>
      <c r="G259" s="232">
        <f>G8+G41+G50+G56+G75+G150+G161+G167+G185+G199+G206+G230+G239+G254</f>
        <v>0</v>
      </c>
      <c r="H259" s="3"/>
      <c r="I259" s="3"/>
      <c r="J259" s="3"/>
      <c r="K259" s="3"/>
      <c r="L259" s="3"/>
      <c r="M259" s="3"/>
      <c r="N259" s="3"/>
      <c r="O259" s="3"/>
      <c r="P259" s="3"/>
      <c r="Q259" s="3"/>
      <c r="R259" s="3"/>
      <c r="S259" s="3"/>
      <c r="T259" s="3"/>
      <c r="U259" s="3"/>
      <c r="V259" s="3"/>
      <c r="W259" s="3"/>
      <c r="X259" s="3"/>
      <c r="Y259" s="3"/>
      <c r="AE259">
        <f>SUMIF(L7:L257,AE258,G7:G257)</f>
        <v>0</v>
      </c>
      <c r="AF259">
        <f>SUMIF(L7:L257,AF258,G7:G257)</f>
        <v>0</v>
      </c>
      <c r="AG259" t="s">
        <v>213</v>
      </c>
    </row>
    <row r="260" spans="1:60" x14ac:dyDescent="0.25">
      <c r="C260" s="256"/>
      <c r="D260" s="10"/>
      <c r="AG260" t="s">
        <v>214</v>
      </c>
    </row>
    <row r="261" spans="1:60" x14ac:dyDescent="0.25">
      <c r="D261" s="10"/>
    </row>
    <row r="262" spans="1:60" x14ac:dyDescent="0.25">
      <c r="D262" s="10"/>
    </row>
    <row r="263" spans="1:60" x14ac:dyDescent="0.25">
      <c r="D263" s="10"/>
    </row>
    <row r="264" spans="1:60" x14ac:dyDescent="0.25">
      <c r="D264" s="10"/>
    </row>
    <row r="265" spans="1:60" x14ac:dyDescent="0.25">
      <c r="D265" s="10"/>
    </row>
    <row r="266" spans="1:60" x14ac:dyDescent="0.25">
      <c r="D266" s="10"/>
    </row>
    <row r="267" spans="1:60" x14ac:dyDescent="0.25">
      <c r="D267" s="10"/>
    </row>
    <row r="268" spans="1:60" x14ac:dyDescent="0.25">
      <c r="D268" s="10"/>
    </row>
    <row r="269" spans="1:60" x14ac:dyDescent="0.25">
      <c r="D269" s="10"/>
    </row>
    <row r="270" spans="1:60" x14ac:dyDescent="0.25">
      <c r="D270" s="10"/>
    </row>
    <row r="271" spans="1:60" x14ac:dyDescent="0.25">
      <c r="D271" s="10"/>
    </row>
    <row r="272" spans="1:60"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LXOb4BRkaqMYM4nU2GUOtJ1p/u8UON7yE3I6EyOW17o8Zh8iDtfl9bpEfcyGUnWPKUGNCCLCQKLkoa9SgCMFw==" saltValue="M76CfY2koeoDDJj7hnOpgQ==" spinCount="100000" sheet="1" formatRows="0"/>
  <mergeCells count="65">
    <mergeCell ref="C243:G243"/>
    <mergeCell ref="C246:G246"/>
    <mergeCell ref="C247:G247"/>
    <mergeCell ref="C248:G248"/>
    <mergeCell ref="C256:G256"/>
    <mergeCell ref="C227:G227"/>
    <mergeCell ref="C229:G229"/>
    <mergeCell ref="C232:G232"/>
    <mergeCell ref="C238:G238"/>
    <mergeCell ref="C241:G241"/>
    <mergeCell ref="C242:G242"/>
    <mergeCell ref="C203:G203"/>
    <mergeCell ref="C208:G208"/>
    <mergeCell ref="C213:G213"/>
    <mergeCell ref="C215:G215"/>
    <mergeCell ref="C223:G223"/>
    <mergeCell ref="C225:G225"/>
    <mergeCell ref="C184:G184"/>
    <mergeCell ref="C187:G187"/>
    <mergeCell ref="C196:G196"/>
    <mergeCell ref="C198:G198"/>
    <mergeCell ref="C201:G201"/>
    <mergeCell ref="C202:G202"/>
    <mergeCell ref="C156:G156"/>
    <mergeCell ref="C160:G160"/>
    <mergeCell ref="C163:G163"/>
    <mergeCell ref="C169:G169"/>
    <mergeCell ref="C177:G177"/>
    <mergeCell ref="C182:G182"/>
    <mergeCell ref="C123:G123"/>
    <mergeCell ref="C134:G134"/>
    <mergeCell ref="C143:G143"/>
    <mergeCell ref="C149:G149"/>
    <mergeCell ref="C152:G152"/>
    <mergeCell ref="C154:G154"/>
    <mergeCell ref="C96:G96"/>
    <mergeCell ref="C98:G98"/>
    <mergeCell ref="C103:G103"/>
    <mergeCell ref="C108:G108"/>
    <mergeCell ref="C113:G113"/>
    <mergeCell ref="C118:G118"/>
    <mergeCell ref="C70:G70"/>
    <mergeCell ref="C77:G77"/>
    <mergeCell ref="C79:G79"/>
    <mergeCell ref="C83:G83"/>
    <mergeCell ref="C85:G85"/>
    <mergeCell ref="C90:G90"/>
    <mergeCell ref="C32:G32"/>
    <mergeCell ref="C36:G36"/>
    <mergeCell ref="C43:G43"/>
    <mergeCell ref="C52:G52"/>
    <mergeCell ref="C58:G58"/>
    <mergeCell ref="C63:G63"/>
    <mergeCell ref="C16:G16"/>
    <mergeCell ref="C21:G21"/>
    <mergeCell ref="C23:G23"/>
    <mergeCell ref="C28:G28"/>
    <mergeCell ref="C29:G29"/>
    <mergeCell ref="C31:G31"/>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00 090 Naklady</vt:lpstr>
      <vt:lpstr>D.1.1 001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'00 090 Naklady'!Názvy_tisku</vt:lpstr>
      <vt:lpstr>'D.1.1 001 Pol'!Názvy_tisku</vt:lpstr>
      <vt:lpstr>oadresa</vt:lpstr>
      <vt:lpstr>Stavba!Objednatel</vt:lpstr>
      <vt:lpstr>Stavba!Objekt</vt:lpstr>
      <vt:lpstr>'00 090 Naklady'!Oblast_tisku</vt:lpstr>
      <vt:lpstr>'D.1.1 001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2019-03-19T12:27:02Z</cp:lastPrinted>
  <dcterms:created xsi:type="dcterms:W3CDTF">2009-04-08T07:15:50Z</dcterms:created>
  <dcterms:modified xsi:type="dcterms:W3CDTF">2023-05-04T11:48:50Z</dcterms:modified>
</cp:coreProperties>
</file>