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<sst xmlns="http://schemas.openxmlformats.org/spreadsheetml/2006/main" count="998" uniqueCount="366">
  <si>
    <t>Rekapitulace ceny</t>
  </si>
  <si>
    <t>Stavba: HB 2023 - II/344 CHOTĚBOŘ KŘIŽ. II/345 - JENÍKOVEC KŘIŽ. III/34428 final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</si>
  <si>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</si>
  <si>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</si>
  <si>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</si>
  <si>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</si>
  <si>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</si>
  <si>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</si>
  <si>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</si>
  <si>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</si>
  <si>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</si>
  <si>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</si>
  <si>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</si>
  <si>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</si>
  <si>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2023</t>
  </si>
  <si>
    <t>II/344 CHOTĚBOŘ KŘIŽ. II/345 - JENÍKOVEC KŘIŽ. III/34428 final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</si>
  <si>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</si>
  <si>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</si>
  <si>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</si>
  <si>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</si>
  <si>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</si>
  <si>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</si>
  <si>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</si>
  <si>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</si>
  <si>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</si>
  <si>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</si>
  <si>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</si>
  <si>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</si>
  <si>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</si>
  <si>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</si>
  <si>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</si>
  <si>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</si>
  <si>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</si>
  <si>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</si>
  <si>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</si>
  <si>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</si>
  <si>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</si>
  <si>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</si>
  <si>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</si>
  <si>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</si>
  <si>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</si>
  <si>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</si>
  <si>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</si>
  <si>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</si>
  <si>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</si>
  <si>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19</t>
  </si>
  <si>
    <t>02510</t>
  </si>
  <si>
    <t/>
  </si>
  <si>
    <t>ZKOUŠENÍ MATERIÁLŮ ZKUŠEBNOU ZHOTOVITELE</t>
  </si>
  <si>
    <t>KPL</t>
  </si>
  <si>
    <t>PP</t>
  </si>
  <si>
    <t>VV</t>
  </si>
  <si>
    <t>TS</t>
  </si>
  <si>
    <t>KPL = stavba  
zahrnuje veškeré náklady spojené s objednatelem požadovanými zkouškami</t>
  </si>
  <si>
    <t>20</t>
  </si>
  <si>
    <t>02610</t>
  </si>
  <si>
    <t>ZKOUŠENÍ KONSTRUKCÍ A PRACÍ ZKUŠEBNOU ZHOTOVITELE</t>
  </si>
  <si>
    <t>27</t>
  </si>
  <si>
    <t>02911</t>
  </si>
  <si>
    <t>OSTATNÍ POŽADAVKY - GEODETICKÉ ZAMĚŘENÍ</t>
  </si>
  <si>
    <t>Vytyčení inženýrských sítí na stavbě, KPL=stavba</t>
  </si>
  <si>
    <t>vytyčení v místech propustků</t>
  </si>
  <si>
    <t>zahrnuje veškeré náklady spojené s objednatelem požadovanými pracemi</t>
  </si>
  <si>
    <t>28</t>
  </si>
  <si>
    <t>KM</t>
  </si>
  <si>
    <t>pro realizaci stavby</t>
  </si>
  <si>
    <t>pro realizaci stavby  
zahrnuje veškeré náklady spojené s objednatelem požadovanými pracemi</t>
  </si>
  <si>
    <t>33</t>
  </si>
  <si>
    <t>02944</t>
  </si>
  <si>
    <t>OSTAT POŽADAVKY - DOKUMENTACE SKUTEČ PROVEDENÍ V DIGIT FORMĚ</t>
  </si>
  <si>
    <t>KPL = stavba  
zahrnuje veškeré náklady spojené s objednatelem požadovanými pracemi</t>
  </si>
  <si>
    <t>36</t>
  </si>
  <si>
    <t>02946</t>
  </si>
  <si>
    <t>R</t>
  </si>
  <si>
    <t>OSTAT POŽADAVKY - PASPORTIZACE A FOTODOKUMENTACE STAVBY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</si>
  <si>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</si>
  <si>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39</t>
  </si>
  <si>
    <t>02991</t>
  </si>
  <si>
    <t>OSTATNÍ POŽADAVKY - INFORMAČNÍ TABULE</t>
  </si>
  <si>
    <t>KUS</t>
  </si>
  <si>
    <t>Rozměr 2,5 x 1,75 m</t>
  </si>
  <si>
    <t>položka zahrnuje:    
- dodání a osazení informačních tabulí    
- veškeré nosné a upevňovací konstrukce    
- základové konstrukce včetně nutných zemních prací    
- demontáž a odvoz po skončení platnosti    
- případně nutné opravy poškozených částí během platnosti</t>
  </si>
  <si>
    <t>40</t>
  </si>
  <si>
    <t>03100</t>
  </si>
  <si>
    <t>ZAŘÍZENÍ STAVENIŠTĚ - ZŘÍZENÍ, PROVOZ, DEMONTÁŽ</t>
  </si>
  <si>
    <t>kompletní zařízení staveniště včetně oplocení stavenistě - dodávka, montáž a demontáž   
včetně nákladů na odstranění zařízení staveniště a uvedení do původního stavu 
oplocené zařízení staveniště se stavební buňkou a WC. 
ČERPÁNÍ SE SOUHLASEM TDS</t>
  </si>
  <si>
    <t>KPL = stavba  
zahrnuje objednatelem povolené náklady na pořízení (event. pronájem), provozování, udržování a likvidaci zhotovitelova zařízení</t>
  </si>
  <si>
    <t>41</t>
  </si>
  <si>
    <t>03101</t>
  </si>
  <si>
    <t>KOMPLETNÍ PRÁCE SOUVISEJÍCÍ SE ZAJIŠTĚNÍM BOZP NA STAVBĚ</t>
  </si>
  <si>
    <t>ČERPÁNÍ SE SOUHLASEM TDS</t>
  </si>
  <si>
    <t>42</t>
  </si>
  <si>
    <t>03730</t>
  </si>
  <si>
    <t>POMOC PRÁCE ZAJIŠŤ NEBO ZŘÍZ OCHRANU INŽENÝRSKÝCH SÍTÍ</t>
  </si>
  <si>
    <t>KPL = stavba  
zahrnuje objednatelem povolené náklady na požadovaná zařízení zhotovitele</t>
  </si>
  <si>
    <t>SO 101.1</t>
  </si>
  <si>
    <t>Komunikace II/344 - ÚSEK č.1 v  km 15,400 - 18,550 (extravilán)</t>
  </si>
  <si>
    <t>014101</t>
  </si>
  <si>
    <t>POPLATKY ZA SKLÁDKU</t>
  </si>
  <si>
    <t>M3</t>
  </si>
  <si>
    <t>kámen a žb z čel propustků</t>
  </si>
  <si>
    <t>ŽB, kámen 2400 kg/m3  
zahrnuje veškeré poplatky provozovateli skládky související s uložením odpadu na skládce.</t>
  </si>
  <si>
    <t>kamenivo, zemina 2000 kg/m3</t>
  </si>
  <si>
    <t>seříznuté krajnice 
2944*0,5*2*0,1+225*0,5*0,2=316,900 [A] 
zemina z příkopů 
(150+950+175+580+440+440+65+95+35)*0,25=732,500 [B] 
zemina z 5ti řádku 
65*0,55*0,4=14,300 [C] 
zemina a kamenivo z prostoru km 18,135 - 18,285 "Obstův mlýn" 
150*6,8*0,19=193,800 [D] 
zemina, kamenivo ze sanací z km 18,135 - 18,285 v prostoru "Obstův mlýn" 
150*1,0*0,5/2=37,500 [E] 
A+B+C+D+E=1 295,000 [F]</t>
  </si>
  <si>
    <t>kamenivo, zemina 2000 kg/m3  
zahrnuje veškeré poplatky provozovateli skládky související s uložením odpadu na skládce.</t>
  </si>
  <si>
    <t>zemina 1800 kg/m3</t>
  </si>
  <si>
    <t>zemina z propustků 
prahy nové propustky 6*(1,2*0,8*0,4)*2=4,608 [A] 
prahy prodloužení propustků 3*(1,2*0,8*0,4)*2=2,304 [B] 
zemina nad propustky 
(9*1,5*0,5)*4+2*(9*1,5*1,5)+(4*1,5*0,5)*3=76,500 [C] 
A+B+C=83,412 [D]</t>
  </si>
  <si>
    <t>zahrnuje veškeré poplatky provozovateli skládky související s uložením odpadu na skládce.</t>
  </si>
  <si>
    <t>014102</t>
  </si>
  <si>
    <t>T</t>
  </si>
  <si>
    <t>ŽB, kámen 2400kg/m3</t>
  </si>
  <si>
    <t>potrubí propustků 
13+11+10+14+10+10+2+2+3+2=77,000 [A] 
A/2,5=30,800 [B] 
B*1,41=43,428 [C]</t>
  </si>
  <si>
    <t>ŽB, kámen 2400kg/m3  
zahrnuje veškeré poplatky provozovateli skládky související s uložením odpadu na skládce.</t>
  </si>
  <si>
    <t>Zemní práce</t>
  </si>
  <si>
    <t>67</t>
  </si>
  <si>
    <t>113327</t>
  </si>
  <si>
    <t>ODSTRAN PODKL ZPEVNĚNÝCH PLOCH Z KAMENIVA NESTMEL, ODVOZ DO 16KM</t>
  </si>
  <si>
    <t>km 18,135 - 18,285 v prostoru "Obstův mlýn"  
odstranění nestmeleného podkladu tl. 190 mm  
včetně odvozu a uložení na skládku, poplatek za skládku vykázán v položce Poplatky za skládku 
150*6,8*0,19=193,800 [A]</t>
  </si>
  <si>
    <t>Položka zahrnuje veškerou manipulaci s vybouranou sutí a s vybouranými hmotami vč. uložení na skládku. Nezahrnuje poplatek za skládku.</t>
  </si>
  <si>
    <t>69</t>
  </si>
  <si>
    <t>113335</t>
  </si>
  <si>
    <t>ODSTRAN PODKL ZPEVNĚNÝCH PLOCH S ASFALT POJIVEM, ODVOZ DO 8KM</t>
  </si>
  <si>
    <t>materiál bude zpátky vrácen na propustek a při recyklaci zrecyklován 
nový propustek 6*(7*1,5*0,3)=18,900 [A] 
prodloužení propustků 3*(4*1,5*0,3)=5,400 [B] 
A+B=24,300 [C] 
km 18,135 - 18,285 v prostoru "Obstův mlýn" 
tl. 200 mm 
včetně odvozu a uložení na mezideponii, materiál bude zpětně použit pro recyklaci za studena 
150*6,8*0,2=204,000 [D] 
C+D=228,300 [E]</t>
  </si>
  <si>
    <t>100</t>
  </si>
  <si>
    <t>123738</t>
  </si>
  <si>
    <t>ODKOP PRO SPOD STAVBU SILNIC A ŽELEZNIC TŘ. I, ODVOZ DO 20KM</t>
  </si>
  <si>
    <t>nový propustek 4*(9*1,5*0,5)=27,000 [A] 
2*(9*1,5*1,5)=40,500 [B] 
prodloužení propustku 3*(4*1,5*0,5)=9,000 [C] 
A+B+C=76,500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</si>
  <si>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</t>
  </si>
  <si>
    <t>105</t>
  </si>
  <si>
    <t>12922</t>
  </si>
  <si>
    <t>ČIŠTĚNÍ KRAJNIC OD NÁNOSU TL. DO 100MM</t>
  </si>
  <si>
    <t>M2</t>
  </si>
  <si>
    <t>ČERPÁNÍ SE SOUHLASEM TDS 
seříznutí a odtěžení stávající nezpevněné krajnice v tl. 100 mm 
(3150-56-150)*0,5*2=2 944,000 [A]</t>
  </si>
  <si>
    <t>- vodorovná a svislá doprava, přemístění, přeložení, manipulace s výkopkem a uložení na skládku (bez poplatku)</t>
  </si>
  <si>
    <t>106</t>
  </si>
  <si>
    <t>12924</t>
  </si>
  <si>
    <t>ČIŠTĚNÍ KRAJNIC OD NÁNOSU TL. DO 200MM</t>
  </si>
  <si>
    <t>km 18,135 - 18,285 v prostoru "Obstův mlýn" z důvodu snížení nivelety 
150*0,5+75*0,5=112,500 [A]</t>
  </si>
  <si>
    <t>107</t>
  </si>
  <si>
    <t>12931</t>
  </si>
  <si>
    <t>ČIŠTĚNÍ PŘÍKOPŮ OD NÁNOSU DO 0,25M3/M</t>
  </si>
  <si>
    <t>M</t>
  </si>
  <si>
    <t>ČERPÁNÍ SE SOUHLASEM TDS 
150+950+175+580+440+440+65+95+35=2 930,000 [A]</t>
  </si>
  <si>
    <t>115</t>
  </si>
  <si>
    <t>129958</t>
  </si>
  <si>
    <t>ČIŠTĚNÍ POTRUBÍ DN DO 600MM</t>
  </si>
  <si>
    <t>čištění propustku vč. vtoku, výtoku a příp. tokových jímek</t>
  </si>
  <si>
    <t>čištění propustku vč. vtoku, výtoku a příp. tokových jímek  
- vodorovná a svislá doprava, přemístění, přeložení, manipulace s výkopkem a uložení na skládku (bez poplatku)</t>
  </si>
  <si>
    <t>116</t>
  </si>
  <si>
    <t>12996</t>
  </si>
  <si>
    <t>ČIŠTĚNÍ POTRUBÍ DN DO 800MM</t>
  </si>
  <si>
    <t>120</t>
  </si>
  <si>
    <t>131738</t>
  </si>
  <si>
    <t>HLOUBENÍ JAM ZAPAŽ I NEPAŽ TŘ. I, ODVOZ DO 20KM</t>
  </si>
  <si>
    <t>km 18,135 - 18,285 v prostoru "Obstův mlýn"  
sanace - předpoklad 50% délky - SE SOUHLASEM TDS 
150*1,0*0,5=75,000 [A] 
A/2=37,500 [B]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</si>
  <si>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</t>
  </si>
  <si>
    <t>123</t>
  </si>
  <si>
    <t>132738</t>
  </si>
  <si>
    <t>HLOUBENÍ RÝH ŠÍŘ DO 2M PAŽ I NEPAŽ TŘ. I, ODVOZ DO 20KM</t>
  </si>
  <si>
    <t>rýhy pro bet. prahy propustků 
6*2*(1,2*0,8*0,4)=4,608 [A] 
3*2*(1,2*0,8*0,4)=2,304 [B] 
hloubení rýhy pro 5ti řádek  
65*0,55*0,4=14,300 [C] 
A+B+C=21,212 [D]</t>
  </si>
  <si>
    <t>134</t>
  </si>
  <si>
    <t>17481</t>
  </si>
  <si>
    <t>ZÁSYP JAM A RÝH Z NAKUPOVANÝCH MATERIÁLŮ</t>
  </si>
  <si>
    <t>ZÁSYP JAM A RÝH Z NAKUPOVANÝCH MATERIÁLŮ  
ŠD 0/32</t>
  </si>
  <si>
    <t>zásyp rýhy nad novým propustkem 
6*(9*1,5*0,3)+6*(9*1,2*0,5)=56,700 [A] 
zásyp rýhy nad prodloužením propustku 
3*(4*1,5*0,3)+3*(4*1,2*0,5)=12,600 [B] 
zásyp rýhy pod prodloužením propustků 
2*(1,5*1,2*0,1)+2*(3,5*1,2*0,1)+4,5*1,2*0,1+2,5*1,2*0,1=2,040 [C] 
A+B+C=71,340 [D]</t>
  </si>
  <si>
    <t>ŠD 0/32  
položka zahrnuje:    
- kompletní provedení zemní konstrukce včetně nákupu a dopravy materiálu 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</si>
  <si>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138</t>
  </si>
  <si>
    <t>17581</t>
  </si>
  <si>
    <t>OBSYP POTRUBÍ A OBJEKTŮ Z NAKUPOVANÝCH MATERIÁLŮ</t>
  </si>
  <si>
    <t>obsyp potrubí ze ŠP 0/16 tl. 200 mm</t>
  </si>
  <si>
    <t>položka zahrnuje:    
- kompletní provedení zemní konstrukce včetně nákupu a dopravy materiálu 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</si>
  <si>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141</t>
  </si>
  <si>
    <t>18110</t>
  </si>
  <si>
    <t>ÚPRAVA PLÁNĚ SE ZHUTNĚNÍM V HORNINĚ TŘ. I</t>
  </si>
  <si>
    <t>nad propustky</t>
  </si>
  <si>
    <t>položka zahrnuje úpravu pláně včetně vyrovnání výškových rozdílů</t>
  </si>
  <si>
    <t>Základy</t>
  </si>
  <si>
    <t>157</t>
  </si>
  <si>
    <t>212025</t>
  </si>
  <si>
    <t>TRATIVODY KOMPLET Z TRUB NEKOV DN DO 100MM, RÝHA TŘ I</t>
  </si>
  <si>
    <t>drenážní trubky DN 100 mm v km 17,915 
uložení do ŠD 16/32 
3*6,5=19,500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</si>
  <si>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   
- veškerý materiál, výrobky a polotovary, včetně mimostaveništní a vnitrostaveništní dopravy    
- nezahrnuje opláštění z geotextilie, fólie</t>
  </si>
  <si>
    <t>Vodorovné konstrukce</t>
  </si>
  <si>
    <t>204</t>
  </si>
  <si>
    <t>451313</t>
  </si>
  <si>
    <t>PODKLADNÍ A VÝPLŇOVÉ VRSTVY Z PROSTÉHO BETONU C16/20</t>
  </si>
  <si>
    <t>Podkladní beton u prodloužení bet. trub u propustků  
344-019P 1,5*2*1,2*0,2=0,720 [A] 
344-023P 3,5*2*1,2*0,2=1,680 [B] 
344-024P 4,5*1,2*0,2+2,5*1,2*0,2=1,680 [C] 
A+B+C=4,080 [D]</t>
  </si>
  <si>
    <t>- dodání  čerstvého  betonu  (betonové  směsi)  požadované  kvality,  jeho  uložení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</si>
  <si>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208</t>
  </si>
  <si>
    <t>45152</t>
  </si>
  <si>
    <t>PODKLADNÍ A VÝPLŇOVÉ VRSTVY Z KAMENIVA DRCENÉHO</t>
  </si>
  <si>
    <t>podklad ze ŠD 0/32 tl. 100 mm pod 5ti řádek 
65*0,55*0,1=3,575 [B]</t>
  </si>
  <si>
    <t>položka zahrnuje dodávku předepsaného kameniva, mimostaveništní a vnitrostaveništní dopravu a jeho uložení</t>
  </si>
  <si>
    <t>210</t>
  </si>
  <si>
    <t>45157</t>
  </si>
  <si>
    <t>PODKLADNÍ A VÝPLŇOVÉ VRSTVY Z KAMENIVA TĚŽENÉHO</t>
  </si>
  <si>
    <t>podklad ze ŠP 0/16 v tl. 200 mm 
6*(10*1,5*0,2)=18,000 [A]</t>
  </si>
  <si>
    <t>217</t>
  </si>
  <si>
    <t>465512</t>
  </si>
  <si>
    <t>DLAŽBY Z LOMOVÉHO KAMENE NA MC</t>
  </si>
  <si>
    <t>Včetně betonového lože tl. 100 mm.</t>
  </si>
  <si>
    <t>čela propustků  
6*(2*6*0,2)=14,400 [A] 
3*(2*6*0,2)=7,200 [B] 
A+B=21,600 [C]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</si>
  <si>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    
- spárování, těsnění, tmelení a vyplnění spar MC případně s vyklínováním    
- úprava povrchu pro odvedení srážkové vody    
- nezahrnuje podklad pod dlažbu</t>
  </si>
  <si>
    <t>222</t>
  </si>
  <si>
    <t>467314</t>
  </si>
  <si>
    <t>STUPNĚ A PRAHY VODNÍCH KORYT Z PROSTÉHO BETONU C25/30</t>
  </si>
  <si>
    <t>prahy čel propustků 
6*2*(1,2*0,8*0,4)=4,608 [A] 
3*2*(1,2*0,8*0,4)=2,304 [B] 
A+B=6,912 [C]</t>
  </si>
  <si>
    <t>položka zahrnuje:    
- nutné zemní práce (hloubení rýh apod.)    
- dodání  čerstvého  betonu  (betonové  směsi)  požadované  kvality,  jeho  uložení 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</t>
  </si>
  <si>
    <t>Komunikace</t>
  </si>
  <si>
    <t>227</t>
  </si>
  <si>
    <t>56330</t>
  </si>
  <si>
    <t>VOZOVKOVÉ VRSTVY ZE ŠTĚRKODRTI</t>
  </si>
  <si>
    <t>0/32 
sanace v km 18,135 - 18,285 v prostoru "Obstův mlýn" 
předpoklad 50% délky 
ČERPÁNÍ SE SOUHLASEM TDS 
150/2*0,25*1,0=18,750 [A]</t>
  </si>
  <si>
    <t>ŠD 0/32  
- dodání kameniva předepsané kvality a zrnitosti    
- rozprostření a zhutnění vrstvy v předepsané tloušťce    
- zřízení vrstvy bez rozlišení šířky, pokládání vrstvy po etapách    
- nezahrnuje postřiky, nátěry</t>
  </si>
  <si>
    <t>229</t>
  </si>
  <si>
    <t>0/63 
sanace v  km 18,135 - 18,285 v prostoru "Obstův mlýn" 
předpoklad 50% délky 
ČERPÁNÍ SE SOUHLASEM TDS 
150/2*0,25*1,0=18,750 [A]</t>
  </si>
  <si>
    <t>ŠD 0/63  
- dodání kameniva předepsané kvality a zrnitosti    
- rozprostření a zhutnění vrstvy v předepsané tloušťce    
- zřízení vrstvy bez rozlišení šířky, pokládání vrstvy po etapách    
- nezahrnuje postřiky, nátěry</t>
  </si>
  <si>
    <t>234</t>
  </si>
  <si>
    <t>56360</t>
  </si>
  <si>
    <t>VOZOVKOVÉ VRSTVY Z RECYKLOVANÉHO MATERIÁLU</t>
  </si>
  <si>
    <t>Vyrovnání nezpevněných sjezdů z R-mat.    
Bude využit recyklovaný materiál ze stavby nebo ze skládky investora.</t>
  </si>
  <si>
    <t>nezpevněné sjezdy</t>
  </si>
  <si>
    <t>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</si>
  <si>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243</t>
  </si>
  <si>
    <t>567504</t>
  </si>
  <si>
    <t>VRSTVY PRO OBNOVU A OPRAVY RECYK ZA STUDENA CEM A ASF EMULZÍ</t>
  </si>
  <si>
    <t>tl. 150 až 250 mm    
Recyklace rozfrézování a recyklace vrstev technologií za studena dle TP 208. Daná recyklace bude provedena s doplněním drobným drceným kamenivem s přídavkem cementu a asfaltové emulze dle TP 208 "Recyklace konstrukčních vrstev netuhých vozovek za studena". RS 0/32 CA (na místě),tl. 150-250mm, vč. rozfrézování, reprofilace a přehrnutí profilu, vč. průkazních zkoušek.    
dávkování pojiv bude určeno na základě průkazních zkoušek včetně provedení vyrovnávky příčného a podélného sklonu do předepsaných profilů, vč. zhutnění.</t>
  </si>
  <si>
    <t>recyklace za studena RS CA  tl. 200 mm 
3150*6,8*0,2=4 284,000 [A] 
prostor křižovatky II/344 x II/345  
18*6,8*2*0,2*1,05=51,408 [B] 
prostor mostu ev.č. 344-010  v km 18,340 - 18,360 
56*6,8*0,2=76,160 [C] 
celkem: A+B-C=4 259,248 [D]</t>
  </si>
  <si>
    <t>- dodání materiálů předepsaných pro recyklaci za studena    
- provedení recyklace dle předepsaného technologického předpisu, zhutnění vrstvy v předepsané tloušťce    
- zřízení vrstvy bez rozlišení šířky, pokládání vrstvy po etapách    
- úpravu napojení, ukončení    
- nezahrnuje postřiky, nátěry</t>
  </si>
  <si>
    <t>246</t>
  </si>
  <si>
    <t>56932</t>
  </si>
  <si>
    <t>ZPEVNĚNÍ KRAJNIC ZE ŠTĚRKODRTI TL. DO 100MM</t>
  </si>
  <si>
    <t>2944*2*0,5+150*0,5+75*0,5=3 056,500 [A]</t>
  </si>
  <si>
    <t>ŠD 0/32  
- dodání kameniva předepsané kvality a zrnitosti    
- rozprostření a zhutnění vrstvy v předepsané tloušťce    
- zřízení vrstvy bez rozlišení šířky, pokládání vrstvy po etapách</t>
  </si>
  <si>
    <t>254</t>
  </si>
  <si>
    <t>572123</t>
  </si>
  <si>
    <t>INFILTRAČNÍ POSTŘIK Z EMULZE DO 1,0KG/M2</t>
  </si>
  <si>
    <t>infiltrační postřik PI-E 1,0 kg/m2 pod ACL 
3150*6,7=21 105,000 [A] 
prostor křižovatky II/344 x II/345  
18*6,7*2=241,200 [B] 
prostor mostu ev.č. 344-010  v km 18,340 - 18,360 
56*6,7=375,200 [C] 
celkem: A+B-C=20 971,000 [D]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</si>
  <si>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</si>
  <si>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257</t>
  </si>
  <si>
    <t>572213</t>
  </si>
  <si>
    <t>SPOJOVACÍ POSTŘIK Z EMULZE DO 0,5KG/M2</t>
  </si>
  <si>
    <t>spojovací postřik PS-E 0,5 kg/m2 mezi ACO a ACL 
3150*6,6=20 790,000 [A] 
prostor křižovatky II/344 x II/345  
18*6,6*2=237,600 [B] 
napojení, sjezdy pod ACL a mezi ACL a ACO 
75*2=150,000 [C] 
prostor mostu ev.č. 344-010  v km 18,320 - 18,376  
56*6,6=369,600 [D] 
celkem: A+B+C-D=20 808,000 [E]</t>
  </si>
  <si>
    <t>273</t>
  </si>
  <si>
    <t>574A34</t>
  </si>
  <si>
    <t>ASFALTOVÝ BETON PRO OBRUSNÉ VRSTVY ACO 11+, 11S TL. 40MM</t>
  </si>
  <si>
    <t>ACO 11+ tl. 40 mm 
3150*6,6=20 790,000 [A] 
prostor křižovatky II/344 x II/345  
18*6,6*2=237,600 [B] 
sjezdy, napojení 
75=75,000 [C] 
prostor mostu ev.č. 344-010  
56*6,6=369,600 [D] 
celkem: A+B+C-D=20 733,000 [E]</t>
  </si>
  <si>
    <t>ACO 11+ 50/70  
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</si>
  <si>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282</t>
  </si>
  <si>
    <t>574C46</t>
  </si>
  <si>
    <t>ASFALTOVÝ BETON PRO LOŽNÍ VRSTVY ACL 16+, 16S TL. 50MM</t>
  </si>
  <si>
    <t>ACL 16+ tl. 50 mm 
3150*6,7=21 105,000 [A] 
prostor křižovatky II/344 x II/345  
18*6,7*2=241,200 [B] 
prostor mostu ev.č. 344-010  v km 18,340 - 18,360 
56*6,7=375,200 [C] 
napojení, sjezdy  
75=75,000 [D] 
celkem: A+B-C+D=21 046,000 [E]</t>
  </si>
  <si>
    <t>ACL 16+ 50/70  
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</si>
  <si>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316</t>
  </si>
  <si>
    <t>587202</t>
  </si>
  <si>
    <t>PŘEDLÁŽDĚNÍ KRYTU Z DROBNÝCH KOSTEK</t>
  </si>
  <si>
    <t>km 18,200 - 18,215 v důsledku snížení nivelety vozovky u Obstova mlýna dojde k předláždění vjezdu k nemovitosti č.p. 74 
15*1,5=22,500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</si>
  <si>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a pro předepsanou výplň spar</t>
  </si>
  <si>
    <t>319</t>
  </si>
  <si>
    <t>58910</t>
  </si>
  <si>
    <t>VÝPLŇ SPAR ASFALTEM</t>
  </si>
  <si>
    <t>položka zahrnuje:    
- dodávku materiálu    
- vyčištění a výplň spar tímto materiálem</t>
  </si>
  <si>
    <t>Úpravy povrchů, podlahy, výplně otvorů</t>
  </si>
  <si>
    <t>321</t>
  </si>
  <si>
    <t>626112</t>
  </si>
  <si>
    <t>REPROFILACE PODHLEDŮ, SVISLÝCH PLOCH SANAČNÍ MALTOU JEDNOVRST TL 20MM</t>
  </si>
  <si>
    <t>oprava jímek u výtoku propustků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</si>
  <si>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</si>
  <si>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323</t>
  </si>
  <si>
    <t>626212</t>
  </si>
  <si>
    <t>REPROFILACE VODOROVNÝCH PLOCH SHORA SANAČNÍ MALTOU JEDNOVRST TL 20MM</t>
  </si>
  <si>
    <t>oprava jímky u výtoku propustků</t>
  </si>
  <si>
    <t>327</t>
  </si>
  <si>
    <t>62745</t>
  </si>
  <si>
    <t>SPÁROVÁNÍ STARÉHO ZDIVA CEMENTOVOU MALTOU</t>
  </si>
  <si>
    <t>vyspárování kamenů u opěrné zdi u mostu ev.č. 344-010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</si>
  <si>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</si>
  <si>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8</t>
  </si>
  <si>
    <t>Potrubí</t>
  </si>
  <si>
    <t>363</t>
  </si>
  <si>
    <t>899121</t>
  </si>
  <si>
    <t>MŘÍŽE OCELOVÉ SAMOSTATNÉ</t>
  </si>
  <si>
    <t>mříže na výtok u propustků</t>
  </si>
  <si>
    <t>Položka zahrnuje dodávku a osazení předepsané mříže včetně rámu</t>
  </si>
  <si>
    <t>368</t>
  </si>
  <si>
    <t>899523</t>
  </si>
  <si>
    <t>OBETONOVÁNÍ POTRUBÍ Z PROSTÉHO BETONU DO C16/20 (B20)</t>
  </si>
  <si>
    <t>obetonování propustků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</si>
  <si>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</si>
  <si>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Ostatní konstrukce a práce</t>
  </si>
  <si>
    <t>399</t>
  </si>
  <si>
    <t>935812</t>
  </si>
  <si>
    <t>ŽLABY A RIGOLY DLÁŽDĚNÉ Z KOSTEK DROBNÝCH DO BETONU TL 100MM</t>
  </si>
  <si>
    <t>5ti řádek ze žulových dlažebních kostek 100x100x100 mm do betonu min. tl. 100 mm, C 20/25 
km 18,195-18,260 
65*0,55=35,750 [A]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</si>
  <si>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</si>
  <si>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402</t>
  </si>
  <si>
    <t>93808</t>
  </si>
  <si>
    <t>OČIŠTĚNÍ VOZOVEK ZAMETENÍM</t>
  </si>
  <si>
    <t>ČERPÁNÍ SE SOUHLASEM TDS 
(3150-56)*6,6=20 420,400 [A]</t>
  </si>
  <si>
    <t>položka zahrnuje očištění předepsaným způsobem včetně odklizení vzniklého odpadu</t>
  </si>
  <si>
    <t>408</t>
  </si>
  <si>
    <t>93852</t>
  </si>
  <si>
    <t>OČIŠTĚNÍ BETON KONSTR OD VEGETACE</t>
  </si>
  <si>
    <t>očištění jímky na výtoku 344-023P</t>
  </si>
  <si>
    <t>91</t>
  </si>
  <si>
    <t>Doplňující konstrukce a práce</t>
  </si>
  <si>
    <t>423</t>
  </si>
  <si>
    <t>91228</t>
  </si>
  <si>
    <t>SMĚROVÉ SLOUPKY Z PLAST HMOT VČETNĚ ODRAZNÉHO PÁSKU</t>
  </si>
  <si>
    <t>směrové sloupky Z11, ohebný, flexibilní s trnem 
bílé  3150*2/50+10=136,000 [A] 
červené 20=20,000 [B] 
A+B=156,000 [C]</t>
  </si>
  <si>
    <t>položka zahrnuje:    
- dodání a osazení sloupku včetně nutných zemních prací    
- vnitrostaveništní a mimostaveništní doprava    
- odrazky plastové nebo z retroreflexní fólie</t>
  </si>
  <si>
    <t>443</t>
  </si>
  <si>
    <t>915111</t>
  </si>
  <si>
    <t>VODOROVNÉ DOPRAVNÍ ZNAČENÍ BARVOU HLADKÉ - DODÁVKA A POKLÁDKA</t>
  </si>
  <si>
    <t>VDZ barva bílá  
tl. 0,125m 
(3150-56)*2*0,125=773,500 [A]</t>
  </si>
  <si>
    <t>položka zahrnuje:    
- dodání a pokládku nátěrového materiálu (měří se pouze natíraná plocha)    
- předznačení a reflexní úpravu</t>
  </si>
  <si>
    <t>476</t>
  </si>
  <si>
    <t>918358</t>
  </si>
  <si>
    <t>PROPUSTY Z TRUB DN 600MM</t>
  </si>
  <si>
    <t>PROPUSTY Z TRUB DN 600MM  
železobeton</t>
  </si>
  <si>
    <t>propustek DN 600 mm železobeton 
344-023P 2+2+1+1=6,000 [A] 
344-024P 3+1+2=6,000 [B] 
A+B=12,000 [C]</t>
  </si>
  <si>
    <t>Položka zahrnuje:    
- dodání a položení potrubí z trub a předepsaného průměru    
- případné úpravy trub (zkrácení, šikmé seříznutí)    
Nezahrnuje podkladní vrstvy a obetonování.</t>
  </si>
  <si>
    <t>477</t>
  </si>
  <si>
    <t>korugovaný plast</t>
  </si>
  <si>
    <t>propusty DN 600 mm, PP SN16 
13+11+10+14+10+10=68,000 [A]</t>
  </si>
  <si>
    <t>479</t>
  </si>
  <si>
    <t>91836</t>
  </si>
  <si>
    <t>PROPUSTY Z TRUB DN 800MM</t>
  </si>
  <si>
    <t>PROPUSTY Z TRUB DN 800MM  
železobeton</t>
  </si>
  <si>
    <t>propustek DN 800 mm 344-019P 
1+1=2,000 [A]</t>
  </si>
  <si>
    <t>485</t>
  </si>
  <si>
    <t>919111</t>
  </si>
  <si>
    <t>ŘEZÁNÍ ASFALTOVÉHO KRYTU VOZOVEK TL DO 50MM</t>
  </si>
  <si>
    <t>položka zahrnuje řezání vozovkové vrstvy v předepsané tloušťce, včetně spotřeby vody</t>
  </si>
  <si>
    <t>96</t>
  </si>
  <si>
    <t>Bourání konstrukcí</t>
  </si>
  <si>
    <t>489</t>
  </si>
  <si>
    <t>966125</t>
  </si>
  <si>
    <t>BOURÁNÍ KONSTRUKCÍ Z KAMENE NA SUCHO S ODVOZEM DO 8KM</t>
  </si>
  <si>
    <t>bourání čel propustků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</si>
  <si>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skládku.    
- veškeré další práce plynoucí z technologického předpisu a z platných předpisů</t>
  </si>
  <si>
    <t>493</t>
  </si>
  <si>
    <t>966168</t>
  </si>
  <si>
    <t>BOURÁNÍ KONSTRUKCÍ ZE ŽELEZOBETONU S ODVOZEM DO 20KM</t>
  </si>
  <si>
    <t>římsy propustků</t>
  </si>
  <si>
    <t>položka zahrnuje:    
- rozbourání konstrukce bez ohledu na použitou technologii    
- veškeré pomocné konstrukce (lešení a pod.)    
- veškerou manipulaci s vybouranou sutí a hmotami včetně uložení na skládku.    
- veškeré další práce plynoucí z technologického předpisu a z platných předpisů</t>
  </si>
  <si>
    <t>496</t>
  </si>
  <si>
    <t>966357</t>
  </si>
  <si>
    <t>BOURÁNÍ PROPUSTŮ Z TRUB DN DO 500MM</t>
  </si>
  <si>
    <t>propustek DN 500 mm 
13+10+10=33,000 [A]</t>
  </si>
  <si>
    <t>položka zahrnuje:    
- odstranění trub včetně případného obetonování a lože    
- veškeré pomocné konstrukce (lešení a pod.)    
- veškerou manipulaci s vybouranou sutí a hmotami včetně uložení na skládku. Nezahrnuje poplatek za skládku.    
- veškeré další práce plynoucí z technologického předpisu a z platných předpisů    
- nezahrnuje bourání čel, vtokových a výtokových jímek, odstranění zábradlí</t>
  </si>
  <si>
    <t>497</t>
  </si>
  <si>
    <t>966358</t>
  </si>
  <si>
    <t>BOURÁNÍ PROPUSTŮ Z TRUB DN DO 600MM</t>
  </si>
  <si>
    <t>11+10+14+2+2+3+2=44,000 [A]</t>
  </si>
  <si>
    <t>SO 901</t>
  </si>
  <si>
    <t>DIO</t>
  </si>
  <si>
    <t>22</t>
  </si>
  <si>
    <t>02710</t>
  </si>
  <si>
    <t>POMOC PRÁCE ZŘÍZ NEBO ZAJIŠŤ OBJÍŽĎKY A PŘÍSTUP CESTY</t>
  </si>
  <si>
    <t>Zajištění dopravně inženýrského opatření včetně projednání    
s Policiií ČR a získání povolení uzavírky silnice</t>
  </si>
  <si>
    <t>zahrnuje veškeré náklady spojené s objednatelem požadovanými zařízeními</t>
  </si>
  <si>
    <t>23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</si>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</sst>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SUM(C10:C12)</f>
      </c>
      <c s="1"/>
      <c s="1"/>
    </row>
    <row r="7" spans="1:5" ht="12.75" customHeight="1">
      <c r="A7" s="1"/>
      <c s="4" t="s">
        <v>4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95</v>
      </c>
      <c s="20" t="s">
        <v>96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355</v>
      </c>
      <c s="20" t="s">
        <v>356</v>
      </c>
      <c s="21">
        <f>'SO 901'!I3</f>
      </c>
      <c s="21">
        <f>'SO 901'!O2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44</v>
      </c>
      <c s="29" t="s">
        <v>45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25.5">
      <c r="A12" t="s">
        <v>52</v>
      </c>
      <c r="E12" s="35" t="s">
        <v>53</v>
      </c>
    </row>
    <row r="13" spans="1:16" ht="12.75">
      <c r="A13" s="25" t="s">
        <v>44</v>
      </c>
      <c s="29" t="s">
        <v>54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25.5">
      <c r="A16" t="s">
        <v>52</v>
      </c>
      <c r="E16" s="35" t="s">
        <v>53</v>
      </c>
    </row>
    <row r="17" spans="1:16" ht="12.75">
      <c r="A17" s="25" t="s">
        <v>44</v>
      </c>
      <c s="29" t="s">
        <v>57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50</v>
      </c>
      <c r="E18" s="35" t="s">
        <v>60</v>
      </c>
    </row>
    <row r="19" spans="1:5" ht="12.75">
      <c r="A19" s="36" t="s">
        <v>51</v>
      </c>
      <c r="E19" s="37" t="s">
        <v>61</v>
      </c>
    </row>
    <row r="20" spans="1:5" ht="12.75">
      <c r="A20" t="s">
        <v>52</v>
      </c>
      <c r="E20" s="35" t="s">
        <v>62</v>
      </c>
    </row>
    <row r="21" spans="1:16" ht="12.75">
      <c r="A21" s="25" t="s">
        <v>44</v>
      </c>
      <c s="29" t="s">
        <v>63</v>
      </c>
      <c s="29" t="s">
        <v>58</v>
      </c>
      <c s="25" t="s">
        <v>28</v>
      </c>
      <c s="30" t="s">
        <v>59</v>
      </c>
      <c s="31" t="s">
        <v>64</v>
      </c>
      <c s="32">
        <v>3.094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50</v>
      </c>
      <c r="E22" s="35" t="s">
        <v>65</v>
      </c>
    </row>
    <row r="23" spans="1:5" ht="12.75">
      <c r="A23" s="36" t="s">
        <v>51</v>
      </c>
      <c r="E23" s="37" t="s">
        <v>47</v>
      </c>
    </row>
    <row r="24" spans="1:5" ht="25.5">
      <c r="A24" t="s">
        <v>52</v>
      </c>
      <c r="E24" s="35" t="s">
        <v>66</v>
      </c>
    </row>
    <row r="25" spans="1:16" ht="12.75">
      <c r="A25" s="25" t="s">
        <v>44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25.5">
      <c r="A28" t="s">
        <v>52</v>
      </c>
      <c r="E28" s="35" t="s">
        <v>70</v>
      </c>
    </row>
    <row r="29" spans="1:16" ht="12.75">
      <c r="A29" s="25" t="s">
        <v>44</v>
      </c>
      <c s="29" t="s">
        <v>71</v>
      </c>
      <c s="29" t="s">
        <v>72</v>
      </c>
      <c s="25" t="s">
        <v>73</v>
      </c>
      <c s="30" t="s">
        <v>74</v>
      </c>
      <c s="31" t="s">
        <v>64</v>
      </c>
      <c s="32">
        <v>3.094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47</v>
      </c>
    </row>
    <row r="32" spans="1:5" ht="63.75">
      <c r="A32" t="s">
        <v>52</v>
      </c>
      <c r="E32" s="35" t="s">
        <v>75</v>
      </c>
    </row>
    <row r="33" spans="1:16" ht="12.75">
      <c r="A33" s="25" t="s">
        <v>44</v>
      </c>
      <c s="29" t="s">
        <v>76</v>
      </c>
      <c s="29" t="s">
        <v>77</v>
      </c>
      <c s="25" t="s">
        <v>47</v>
      </c>
      <c s="30" t="s">
        <v>78</v>
      </c>
      <c s="31" t="s">
        <v>79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12.75">
      <c r="A34" s="34" t="s">
        <v>50</v>
      </c>
      <c r="E34" s="35" t="s">
        <v>80</v>
      </c>
    </row>
    <row r="35" spans="1:5" ht="12.75">
      <c r="A35" s="36" t="s">
        <v>51</v>
      </c>
      <c r="E35" s="37" t="s">
        <v>47</v>
      </c>
    </row>
    <row r="36" spans="1:5" ht="76.5">
      <c r="A36" t="s">
        <v>52</v>
      </c>
      <c r="E36" s="35" t="s">
        <v>81</v>
      </c>
    </row>
    <row r="37" spans="1:16" ht="12.75">
      <c r="A37" s="25" t="s">
        <v>44</v>
      </c>
      <c s="29" t="s">
        <v>82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50</v>
      </c>
      <c r="E38" s="35" t="s">
        <v>84</v>
      </c>
    </row>
    <row r="39" spans="1:5" ht="63.75">
      <c r="A39" s="36" t="s">
        <v>51</v>
      </c>
      <c r="E39" s="37" t="s">
        <v>85</v>
      </c>
    </row>
    <row r="40" spans="1:5" ht="38.25">
      <c r="A40" t="s">
        <v>52</v>
      </c>
      <c r="E40" s="35" t="s">
        <v>86</v>
      </c>
    </row>
    <row r="41" spans="1:16" ht="12.75">
      <c r="A41" s="25" t="s">
        <v>44</v>
      </c>
      <c s="29" t="s">
        <v>87</v>
      </c>
      <c s="29" t="s">
        <v>88</v>
      </c>
      <c s="25" t="s">
        <v>73</v>
      </c>
      <c s="30" t="s">
        <v>89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90</v>
      </c>
    </row>
    <row r="44" spans="1:5" ht="25.5">
      <c r="A44" t="s">
        <v>52</v>
      </c>
      <c r="E44" s="35" t="s">
        <v>70</v>
      </c>
    </row>
    <row r="45" spans="1:16" ht="12.75">
      <c r="A45" s="25" t="s">
        <v>44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47</v>
      </c>
    </row>
    <row r="48" spans="1:5" ht="25.5">
      <c r="A48" t="s">
        <v>52</v>
      </c>
      <c r="E48" s="35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0+O8+O25+O78+O83+O104+O149+O162+O171+O184+O209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</v>
      </c>
      <c s="38">
        <f>0+I8+I25+I78+I83+I104+I149+I162+I171+I184+I209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</v>
      </c>
      <c s="6"/>
      <c s="18" t="s">
        <v>96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28</v>
      </c>
      <c s="29" t="s">
        <v>97</v>
      </c>
      <c s="25" t="s">
        <v>47</v>
      </c>
      <c s="30" t="s">
        <v>98</v>
      </c>
      <c s="31" t="s">
        <v>99</v>
      </c>
      <c s="32">
        <v>23.5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50</v>
      </c>
      <c r="E10" s="35" t="s">
        <v>98</v>
      </c>
    </row>
    <row r="11" spans="1:5" ht="12.75">
      <c r="A11" s="36" t="s">
        <v>51</v>
      </c>
      <c r="E11" s="37" t="s">
        <v>100</v>
      </c>
    </row>
    <row r="12" spans="1:5" ht="38.25">
      <c r="A12" t="s">
        <v>52</v>
      </c>
      <c r="E12" s="35" t="s">
        <v>101</v>
      </c>
    </row>
    <row r="13" spans="1:16" ht="12.75">
      <c r="A13" s="25" t="s">
        <v>44</v>
      </c>
      <c s="29" t="s">
        <v>32</v>
      </c>
      <c s="29" t="s">
        <v>97</v>
      </c>
      <c s="25" t="s">
        <v>21</v>
      </c>
      <c s="30" t="s">
        <v>98</v>
      </c>
      <c s="31" t="s">
        <v>99</v>
      </c>
      <c s="32">
        <v>1295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50</v>
      </c>
      <c r="E14" s="35" t="s">
        <v>102</v>
      </c>
    </row>
    <row r="15" spans="1:5" ht="140.25">
      <c r="A15" s="36" t="s">
        <v>51</v>
      </c>
      <c r="E15" s="37" t="s">
        <v>103</v>
      </c>
    </row>
    <row r="16" spans="1:5" ht="38.25">
      <c r="A16" t="s">
        <v>52</v>
      </c>
      <c r="E16" s="35" t="s">
        <v>104</v>
      </c>
    </row>
    <row r="17" spans="1:16" ht="12.75">
      <c r="A17" s="25" t="s">
        <v>44</v>
      </c>
      <c s="29" t="s">
        <v>34</v>
      </c>
      <c s="29" t="s">
        <v>97</v>
      </c>
      <c s="25" t="s">
        <v>32</v>
      </c>
      <c s="30" t="s">
        <v>98</v>
      </c>
      <c s="31" t="s">
        <v>99</v>
      </c>
      <c s="32">
        <v>83.412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50</v>
      </c>
      <c r="E18" s="35" t="s">
        <v>105</v>
      </c>
    </row>
    <row r="19" spans="1:5" ht="76.5">
      <c r="A19" s="36" t="s">
        <v>51</v>
      </c>
      <c r="E19" s="37" t="s">
        <v>106</v>
      </c>
    </row>
    <row r="20" spans="1:5" ht="25.5">
      <c r="A20" t="s">
        <v>52</v>
      </c>
      <c r="E20" s="35" t="s">
        <v>107</v>
      </c>
    </row>
    <row r="21" spans="1:16" ht="12.75">
      <c r="A21" s="25" t="s">
        <v>44</v>
      </c>
      <c s="29" t="s">
        <v>39</v>
      </c>
      <c s="29" t="s">
        <v>108</v>
      </c>
      <c s="25" t="s">
        <v>47</v>
      </c>
      <c s="30" t="s">
        <v>98</v>
      </c>
      <c s="31" t="s">
        <v>109</v>
      </c>
      <c s="32">
        <v>43.428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50</v>
      </c>
      <c r="E22" s="35" t="s">
        <v>110</v>
      </c>
    </row>
    <row r="23" spans="1:5" ht="51">
      <c r="A23" s="36" t="s">
        <v>51</v>
      </c>
      <c r="E23" s="37" t="s">
        <v>111</v>
      </c>
    </row>
    <row r="24" spans="1:5" ht="38.25">
      <c r="A24" t="s">
        <v>52</v>
      </c>
      <c r="E24" s="35" t="s">
        <v>112</v>
      </c>
    </row>
    <row r="25" spans="1:18" ht="12.75" customHeight="1">
      <c r="A25" s="6" t="s">
        <v>42</v>
      </c>
      <c s="6"/>
      <c s="40" t="s">
        <v>28</v>
      </c>
      <c s="6"/>
      <c s="27" t="s">
        <v>113</v>
      </c>
      <c s="6"/>
      <c s="6"/>
      <c s="6"/>
      <c s="41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25" t="s">
        <v>44</v>
      </c>
      <c s="29" t="s">
        <v>114</v>
      </c>
      <c s="29" t="s">
        <v>115</v>
      </c>
      <c s="25" t="s">
        <v>47</v>
      </c>
      <c s="30" t="s">
        <v>116</v>
      </c>
      <c s="31" t="s">
        <v>99</v>
      </c>
      <c s="32">
        <v>193.8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25.5">
      <c r="A27" s="34" t="s">
        <v>50</v>
      </c>
      <c r="E27" s="35" t="s">
        <v>116</v>
      </c>
    </row>
    <row r="28" spans="1:5" ht="63.75">
      <c r="A28" s="36" t="s">
        <v>51</v>
      </c>
      <c r="E28" s="37" t="s">
        <v>117</v>
      </c>
    </row>
    <row r="29" spans="1:5" ht="25.5">
      <c r="A29" t="s">
        <v>52</v>
      </c>
      <c r="E29" s="35" t="s">
        <v>118</v>
      </c>
    </row>
    <row r="30" spans="1:16" ht="12.75">
      <c r="A30" s="25" t="s">
        <v>44</v>
      </c>
      <c s="29" t="s">
        <v>119</v>
      </c>
      <c s="29" t="s">
        <v>120</v>
      </c>
      <c s="25" t="s">
        <v>47</v>
      </c>
      <c s="30" t="s">
        <v>121</v>
      </c>
      <c s="31" t="s">
        <v>99</v>
      </c>
      <c s="32">
        <v>228.3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50</v>
      </c>
      <c r="E31" s="35" t="s">
        <v>121</v>
      </c>
    </row>
    <row r="32" spans="1:5" ht="153">
      <c r="A32" s="36" t="s">
        <v>51</v>
      </c>
      <c r="E32" s="37" t="s">
        <v>122</v>
      </c>
    </row>
    <row r="33" spans="1:5" ht="25.5">
      <c r="A33" t="s">
        <v>52</v>
      </c>
      <c r="E33" s="35" t="s">
        <v>118</v>
      </c>
    </row>
    <row r="34" spans="1:16" ht="12.75">
      <c r="A34" s="25" t="s">
        <v>44</v>
      </c>
      <c s="29" t="s">
        <v>123</v>
      </c>
      <c s="29" t="s">
        <v>124</v>
      </c>
      <c s="25" t="s">
        <v>47</v>
      </c>
      <c s="30" t="s">
        <v>125</v>
      </c>
      <c s="31" t="s">
        <v>99</v>
      </c>
      <c s="32">
        <v>76.5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50</v>
      </c>
      <c r="E35" s="35" t="s">
        <v>125</v>
      </c>
    </row>
    <row r="36" spans="1:5" ht="51">
      <c r="A36" s="36" t="s">
        <v>51</v>
      </c>
      <c r="E36" s="37" t="s">
        <v>126</v>
      </c>
    </row>
    <row r="37" spans="1:5" ht="344.25">
      <c r="A37" t="s">
        <v>52</v>
      </c>
      <c r="E37" s="35" t="s">
        <v>127</v>
      </c>
    </row>
    <row r="38" spans="1:16" ht="12.75">
      <c r="A38" s="25" t="s">
        <v>44</v>
      </c>
      <c s="29" t="s">
        <v>128</v>
      </c>
      <c s="29" t="s">
        <v>129</v>
      </c>
      <c s="25" t="s">
        <v>47</v>
      </c>
      <c s="30" t="s">
        <v>130</v>
      </c>
      <c s="31" t="s">
        <v>131</v>
      </c>
      <c s="32">
        <v>2944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50</v>
      </c>
      <c r="E39" s="35" t="s">
        <v>130</v>
      </c>
    </row>
    <row r="40" spans="1:5" ht="38.25">
      <c r="A40" s="36" t="s">
        <v>51</v>
      </c>
      <c r="E40" s="37" t="s">
        <v>132</v>
      </c>
    </row>
    <row r="41" spans="1:5" ht="25.5">
      <c r="A41" t="s">
        <v>52</v>
      </c>
      <c r="E41" s="35" t="s">
        <v>133</v>
      </c>
    </row>
    <row r="42" spans="1:16" ht="12.75">
      <c r="A42" s="25" t="s">
        <v>44</v>
      </c>
      <c s="29" t="s">
        <v>134</v>
      </c>
      <c s="29" t="s">
        <v>135</v>
      </c>
      <c s="25" t="s">
        <v>47</v>
      </c>
      <c s="30" t="s">
        <v>136</v>
      </c>
      <c s="31" t="s">
        <v>131</v>
      </c>
      <c s="32">
        <v>112.5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50</v>
      </c>
      <c r="E43" s="35" t="s">
        <v>136</v>
      </c>
    </row>
    <row r="44" spans="1:5" ht="25.5">
      <c r="A44" s="36" t="s">
        <v>51</v>
      </c>
      <c r="E44" s="37" t="s">
        <v>137</v>
      </c>
    </row>
    <row r="45" spans="1:5" ht="25.5">
      <c r="A45" t="s">
        <v>52</v>
      </c>
      <c r="E45" s="35" t="s">
        <v>133</v>
      </c>
    </row>
    <row r="46" spans="1:16" ht="12.75">
      <c r="A46" s="25" t="s">
        <v>44</v>
      </c>
      <c s="29" t="s">
        <v>138</v>
      </c>
      <c s="29" t="s">
        <v>139</v>
      </c>
      <c s="25" t="s">
        <v>47</v>
      </c>
      <c s="30" t="s">
        <v>140</v>
      </c>
      <c s="31" t="s">
        <v>141</v>
      </c>
      <c s="32">
        <v>2930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50</v>
      </c>
      <c r="E47" s="35" t="s">
        <v>140</v>
      </c>
    </row>
    <row r="48" spans="1:5" ht="25.5">
      <c r="A48" s="36" t="s">
        <v>51</v>
      </c>
      <c r="E48" s="37" t="s">
        <v>142</v>
      </c>
    </row>
    <row r="49" spans="1:5" ht="25.5">
      <c r="A49" t="s">
        <v>52</v>
      </c>
      <c r="E49" s="35" t="s">
        <v>133</v>
      </c>
    </row>
    <row r="50" spans="1:16" ht="12.75">
      <c r="A50" s="25" t="s">
        <v>44</v>
      </c>
      <c s="29" t="s">
        <v>143</v>
      </c>
      <c s="29" t="s">
        <v>144</v>
      </c>
      <c s="25" t="s">
        <v>47</v>
      </c>
      <c s="30" t="s">
        <v>145</v>
      </c>
      <c s="31" t="s">
        <v>141</v>
      </c>
      <c s="32">
        <v>45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50</v>
      </c>
      <c r="E51" s="35" t="s">
        <v>146</v>
      </c>
    </row>
    <row r="52" spans="1:5" ht="12.75">
      <c r="A52" s="36" t="s">
        <v>51</v>
      </c>
      <c r="E52" s="37" t="s">
        <v>47</v>
      </c>
    </row>
    <row r="53" spans="1:5" ht="38.25">
      <c r="A53" t="s">
        <v>52</v>
      </c>
      <c r="E53" s="35" t="s">
        <v>147</v>
      </c>
    </row>
    <row r="54" spans="1:16" ht="12.75">
      <c r="A54" s="25" t="s">
        <v>44</v>
      </c>
      <c s="29" t="s">
        <v>148</v>
      </c>
      <c s="29" t="s">
        <v>149</v>
      </c>
      <c s="25" t="s">
        <v>47</v>
      </c>
      <c s="30" t="s">
        <v>150</v>
      </c>
      <c s="31" t="s">
        <v>141</v>
      </c>
      <c s="32">
        <v>17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50</v>
      </c>
      <c r="E55" s="35" t="s">
        <v>146</v>
      </c>
    </row>
    <row r="56" spans="1:5" ht="12.75">
      <c r="A56" s="36" t="s">
        <v>51</v>
      </c>
      <c r="E56" s="37" t="s">
        <v>47</v>
      </c>
    </row>
    <row r="57" spans="1:5" ht="25.5">
      <c r="A57" t="s">
        <v>52</v>
      </c>
      <c r="E57" s="35" t="s">
        <v>133</v>
      </c>
    </row>
    <row r="58" spans="1:16" ht="12.75">
      <c r="A58" s="25" t="s">
        <v>44</v>
      </c>
      <c s="29" t="s">
        <v>151</v>
      </c>
      <c s="29" t="s">
        <v>152</v>
      </c>
      <c s="25" t="s">
        <v>47</v>
      </c>
      <c s="30" t="s">
        <v>153</v>
      </c>
      <c s="31" t="s">
        <v>99</v>
      </c>
      <c s="32">
        <v>37.5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50</v>
      </c>
      <c r="E59" s="35" t="s">
        <v>153</v>
      </c>
    </row>
    <row r="60" spans="1:5" ht="51">
      <c r="A60" s="36" t="s">
        <v>51</v>
      </c>
      <c r="E60" s="37" t="s">
        <v>154</v>
      </c>
    </row>
    <row r="61" spans="1:5" ht="293.25">
      <c r="A61" t="s">
        <v>52</v>
      </c>
      <c r="E61" s="35" t="s">
        <v>155</v>
      </c>
    </row>
    <row r="62" spans="1:16" ht="12.75">
      <c r="A62" s="25" t="s">
        <v>44</v>
      </c>
      <c s="29" t="s">
        <v>156</v>
      </c>
      <c s="29" t="s">
        <v>157</v>
      </c>
      <c s="25" t="s">
        <v>47</v>
      </c>
      <c s="30" t="s">
        <v>158</v>
      </c>
      <c s="31" t="s">
        <v>99</v>
      </c>
      <c s="32">
        <v>21.212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50</v>
      </c>
      <c r="E63" s="35" t="s">
        <v>158</v>
      </c>
    </row>
    <row r="64" spans="1:5" ht="76.5">
      <c r="A64" s="36" t="s">
        <v>51</v>
      </c>
      <c r="E64" s="37" t="s">
        <v>159</v>
      </c>
    </row>
    <row r="65" spans="1:5" ht="293.25">
      <c r="A65" t="s">
        <v>52</v>
      </c>
      <c r="E65" s="35" t="s">
        <v>155</v>
      </c>
    </row>
    <row r="66" spans="1:16" ht="12.75">
      <c r="A66" s="25" t="s">
        <v>44</v>
      </c>
      <c s="29" t="s">
        <v>160</v>
      </c>
      <c s="29" t="s">
        <v>161</v>
      </c>
      <c s="25" t="s">
        <v>47</v>
      </c>
      <c s="30" t="s">
        <v>162</v>
      </c>
      <c s="31" t="s">
        <v>99</v>
      </c>
      <c s="32">
        <v>71.34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25.5">
      <c r="A67" s="34" t="s">
        <v>50</v>
      </c>
      <c r="E67" s="35" t="s">
        <v>163</v>
      </c>
    </row>
    <row r="68" spans="1:5" ht="89.25">
      <c r="A68" s="36" t="s">
        <v>51</v>
      </c>
      <c r="E68" s="37" t="s">
        <v>164</v>
      </c>
    </row>
    <row r="69" spans="1:5" ht="229.5">
      <c r="A69" t="s">
        <v>52</v>
      </c>
      <c r="E69" s="35" t="s">
        <v>165</v>
      </c>
    </row>
    <row r="70" spans="1:16" ht="12.75">
      <c r="A70" s="25" t="s">
        <v>44</v>
      </c>
      <c s="29" t="s">
        <v>166</v>
      </c>
      <c s="29" t="s">
        <v>167</v>
      </c>
      <c s="25" t="s">
        <v>47</v>
      </c>
      <c s="30" t="s">
        <v>168</v>
      </c>
      <c s="31" t="s">
        <v>99</v>
      </c>
      <c s="32">
        <v>55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50</v>
      </c>
      <c r="E71" s="35" t="s">
        <v>168</v>
      </c>
    </row>
    <row r="72" spans="1:5" ht="12.75">
      <c r="A72" s="36" t="s">
        <v>51</v>
      </c>
      <c r="E72" s="37" t="s">
        <v>169</v>
      </c>
    </row>
    <row r="73" spans="1:5" ht="267.75">
      <c r="A73" t="s">
        <v>52</v>
      </c>
      <c r="E73" s="35" t="s">
        <v>170</v>
      </c>
    </row>
    <row r="74" spans="1:16" ht="12.75">
      <c r="A74" s="25" t="s">
        <v>44</v>
      </c>
      <c s="29" t="s">
        <v>171</v>
      </c>
      <c s="29" t="s">
        <v>172</v>
      </c>
      <c s="25" t="s">
        <v>47</v>
      </c>
      <c s="30" t="s">
        <v>173</v>
      </c>
      <c s="31" t="s">
        <v>131</v>
      </c>
      <c s="32">
        <v>97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12.75">
      <c r="A75" s="34" t="s">
        <v>50</v>
      </c>
      <c r="E75" s="35" t="s">
        <v>173</v>
      </c>
    </row>
    <row r="76" spans="1:5" ht="12.75">
      <c r="A76" s="36" t="s">
        <v>51</v>
      </c>
      <c r="E76" s="37" t="s">
        <v>174</v>
      </c>
    </row>
    <row r="77" spans="1:5" ht="12.75">
      <c r="A77" t="s">
        <v>52</v>
      </c>
      <c r="E77" s="35" t="s">
        <v>175</v>
      </c>
    </row>
    <row r="78" spans="1:18" ht="12.75" customHeight="1">
      <c r="A78" s="6" t="s">
        <v>42</v>
      </c>
      <c s="6"/>
      <c s="40" t="s">
        <v>22</v>
      </c>
      <c s="6"/>
      <c s="27" t="s">
        <v>176</v>
      </c>
      <c s="6"/>
      <c s="6"/>
      <c s="6"/>
      <c s="41">
        <f>0+Q78</f>
      </c>
      <c r="O78">
        <f>0+R78</f>
      </c>
      <c r="Q78">
        <f>0+I79</f>
      </c>
      <c>
        <f>0+O79</f>
      </c>
    </row>
    <row r="79" spans="1:16" ht="12.75">
      <c r="A79" s="25" t="s">
        <v>44</v>
      </c>
      <c s="29" t="s">
        <v>177</v>
      </c>
      <c s="29" t="s">
        <v>178</v>
      </c>
      <c s="25" t="s">
        <v>47</v>
      </c>
      <c s="30" t="s">
        <v>179</v>
      </c>
      <c s="31" t="s">
        <v>141</v>
      </c>
      <c s="32">
        <v>19.5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50</v>
      </c>
      <c r="E80" s="35" t="s">
        <v>179</v>
      </c>
    </row>
    <row r="81" spans="1:5" ht="38.25">
      <c r="A81" s="36" t="s">
        <v>51</v>
      </c>
      <c r="E81" s="37" t="s">
        <v>180</v>
      </c>
    </row>
    <row r="82" spans="1:5" ht="165.75">
      <c r="A82" t="s">
        <v>52</v>
      </c>
      <c r="E82" s="35" t="s">
        <v>181</v>
      </c>
    </row>
    <row r="83" spans="1:18" ht="12.75" customHeight="1">
      <c r="A83" s="6" t="s">
        <v>42</v>
      </c>
      <c s="6"/>
      <c s="40" t="s">
        <v>32</v>
      </c>
      <c s="6"/>
      <c s="27" t="s">
        <v>182</v>
      </c>
      <c s="6"/>
      <c s="6"/>
      <c s="6"/>
      <c s="41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25" t="s">
        <v>44</v>
      </c>
      <c s="29" t="s">
        <v>183</v>
      </c>
      <c s="29" t="s">
        <v>184</v>
      </c>
      <c s="25" t="s">
        <v>47</v>
      </c>
      <c s="30" t="s">
        <v>185</v>
      </c>
      <c s="31" t="s">
        <v>99</v>
      </c>
      <c s="32">
        <v>4.08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50</v>
      </c>
      <c r="E85" s="35" t="s">
        <v>185</v>
      </c>
    </row>
    <row r="86" spans="1:5" ht="63.75">
      <c r="A86" s="36" t="s">
        <v>51</v>
      </c>
      <c r="E86" s="37" t="s">
        <v>186</v>
      </c>
    </row>
    <row r="87" spans="1:5" ht="369.75">
      <c r="A87" t="s">
        <v>52</v>
      </c>
      <c r="E87" s="35" t="s">
        <v>187</v>
      </c>
    </row>
    <row r="88" spans="1:16" ht="12.75">
      <c r="A88" s="25" t="s">
        <v>44</v>
      </c>
      <c s="29" t="s">
        <v>188</v>
      </c>
      <c s="29" t="s">
        <v>189</v>
      </c>
      <c s="25" t="s">
        <v>47</v>
      </c>
      <c s="30" t="s">
        <v>190</v>
      </c>
      <c s="31" t="s">
        <v>99</v>
      </c>
      <c s="32">
        <v>3.575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50</v>
      </c>
      <c r="E89" s="35" t="s">
        <v>190</v>
      </c>
    </row>
    <row r="90" spans="1:5" ht="25.5">
      <c r="A90" s="36" t="s">
        <v>51</v>
      </c>
      <c r="E90" s="37" t="s">
        <v>191</v>
      </c>
    </row>
    <row r="91" spans="1:5" ht="25.5">
      <c r="A91" t="s">
        <v>52</v>
      </c>
      <c r="E91" s="35" t="s">
        <v>192</v>
      </c>
    </row>
    <row r="92" spans="1:16" ht="12.75">
      <c r="A92" s="25" t="s">
        <v>44</v>
      </c>
      <c s="29" t="s">
        <v>193</v>
      </c>
      <c s="29" t="s">
        <v>194</v>
      </c>
      <c s="25" t="s">
        <v>47</v>
      </c>
      <c s="30" t="s">
        <v>195</v>
      </c>
      <c s="31" t="s">
        <v>99</v>
      </c>
      <c s="32">
        <v>18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50</v>
      </c>
      <c r="E93" s="35" t="s">
        <v>195</v>
      </c>
    </row>
    <row r="94" spans="1:5" ht="25.5">
      <c r="A94" s="36" t="s">
        <v>51</v>
      </c>
      <c r="E94" s="37" t="s">
        <v>196</v>
      </c>
    </row>
    <row r="95" spans="1:5" ht="25.5">
      <c r="A95" t="s">
        <v>52</v>
      </c>
      <c r="E95" s="35" t="s">
        <v>192</v>
      </c>
    </row>
    <row r="96" spans="1:16" ht="12.75">
      <c r="A96" s="25" t="s">
        <v>44</v>
      </c>
      <c s="29" t="s">
        <v>197</v>
      </c>
      <c s="29" t="s">
        <v>198</v>
      </c>
      <c s="25" t="s">
        <v>47</v>
      </c>
      <c s="30" t="s">
        <v>199</v>
      </c>
      <c s="31" t="s">
        <v>99</v>
      </c>
      <c s="32">
        <v>21.6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50</v>
      </c>
      <c r="E97" s="35" t="s">
        <v>200</v>
      </c>
    </row>
    <row r="98" spans="1:5" ht="51">
      <c r="A98" s="36" t="s">
        <v>51</v>
      </c>
      <c r="E98" s="37" t="s">
        <v>201</v>
      </c>
    </row>
    <row r="99" spans="1:5" ht="102">
      <c r="A99" t="s">
        <v>52</v>
      </c>
      <c r="E99" s="35" t="s">
        <v>202</v>
      </c>
    </row>
    <row r="100" spans="1:16" ht="12.75">
      <c r="A100" s="25" t="s">
        <v>44</v>
      </c>
      <c s="29" t="s">
        <v>203</v>
      </c>
      <c s="29" t="s">
        <v>204</v>
      </c>
      <c s="25" t="s">
        <v>47</v>
      </c>
      <c s="30" t="s">
        <v>205</v>
      </c>
      <c s="31" t="s">
        <v>99</v>
      </c>
      <c s="32">
        <v>6.912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50</v>
      </c>
      <c r="E101" s="35" t="s">
        <v>205</v>
      </c>
    </row>
    <row r="102" spans="1:5" ht="51">
      <c r="A102" s="36" t="s">
        <v>51</v>
      </c>
      <c r="E102" s="37" t="s">
        <v>206</v>
      </c>
    </row>
    <row r="103" spans="1:5" ht="357">
      <c r="A103" t="s">
        <v>52</v>
      </c>
      <c r="E103" s="35" t="s">
        <v>207</v>
      </c>
    </row>
    <row r="104" spans="1:18" ht="12.75" customHeight="1">
      <c r="A104" s="6" t="s">
        <v>42</v>
      </c>
      <c s="6"/>
      <c s="40" t="s">
        <v>34</v>
      </c>
      <c s="6"/>
      <c s="27" t="s">
        <v>208</v>
      </c>
      <c s="6"/>
      <c s="6"/>
      <c s="6"/>
      <c s="41">
        <f>0+Q104</f>
      </c>
      <c r="O104">
        <f>0+R104</f>
      </c>
      <c r="Q104">
        <f>0+I105+I109+I113+I117+I121+I125+I129+I133+I137+I141+I145</f>
      </c>
      <c>
        <f>0+O105+O109+O113+O117+O121+O125+O129+O133+O137+O141+O145</f>
      </c>
    </row>
    <row r="105" spans="1:16" ht="12.75">
      <c r="A105" s="25" t="s">
        <v>44</v>
      </c>
      <c s="29" t="s">
        <v>209</v>
      </c>
      <c s="29" t="s">
        <v>210</v>
      </c>
      <c s="25" t="s">
        <v>28</v>
      </c>
      <c s="30" t="s">
        <v>211</v>
      </c>
      <c s="31" t="s">
        <v>99</v>
      </c>
      <c s="32">
        <v>18.75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50</v>
      </c>
      <c r="E106" s="35" t="s">
        <v>211</v>
      </c>
    </row>
    <row r="107" spans="1:5" ht="63.75">
      <c r="A107" s="36" t="s">
        <v>51</v>
      </c>
      <c r="E107" s="37" t="s">
        <v>212</v>
      </c>
    </row>
    <row r="108" spans="1:5" ht="63.75">
      <c r="A108" t="s">
        <v>52</v>
      </c>
      <c r="E108" s="35" t="s">
        <v>213</v>
      </c>
    </row>
    <row r="109" spans="1:16" ht="12.75">
      <c r="A109" s="25" t="s">
        <v>44</v>
      </c>
      <c s="29" t="s">
        <v>214</v>
      </c>
      <c s="29" t="s">
        <v>210</v>
      </c>
      <c s="25" t="s">
        <v>21</v>
      </c>
      <c s="30" t="s">
        <v>211</v>
      </c>
      <c s="31" t="s">
        <v>99</v>
      </c>
      <c s="32">
        <v>18.75</v>
      </c>
      <c s="33">
        <v>0</v>
      </c>
      <c s="33">
        <f>ROUND(ROUND(H109,2)*ROUND(G109,3),2)</f>
      </c>
      <c r="O109">
        <f>(I109*21)/100</f>
      </c>
      <c t="s">
        <v>22</v>
      </c>
    </row>
    <row r="110" spans="1:5" ht="12.75">
      <c r="A110" s="34" t="s">
        <v>50</v>
      </c>
      <c r="E110" s="35" t="s">
        <v>211</v>
      </c>
    </row>
    <row r="111" spans="1:5" ht="63.75">
      <c r="A111" s="36" t="s">
        <v>51</v>
      </c>
      <c r="E111" s="37" t="s">
        <v>215</v>
      </c>
    </row>
    <row r="112" spans="1:5" ht="63.75">
      <c r="A112" t="s">
        <v>52</v>
      </c>
      <c r="E112" s="35" t="s">
        <v>216</v>
      </c>
    </row>
    <row r="113" spans="1:16" ht="12.75">
      <c r="A113" s="25" t="s">
        <v>44</v>
      </c>
      <c s="29" t="s">
        <v>217</v>
      </c>
      <c s="29" t="s">
        <v>218</v>
      </c>
      <c s="25" t="s">
        <v>47</v>
      </c>
      <c s="30" t="s">
        <v>219</v>
      </c>
      <c s="31" t="s">
        <v>99</v>
      </c>
      <c s="32">
        <v>3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25.5">
      <c r="A114" s="34" t="s">
        <v>50</v>
      </c>
      <c r="E114" s="35" t="s">
        <v>220</v>
      </c>
    </row>
    <row r="115" spans="1:5" ht="12.75">
      <c r="A115" s="36" t="s">
        <v>51</v>
      </c>
      <c r="E115" s="37" t="s">
        <v>221</v>
      </c>
    </row>
    <row r="116" spans="1:5" ht="89.25">
      <c r="A116" t="s">
        <v>52</v>
      </c>
      <c r="E116" s="35" t="s">
        <v>222</v>
      </c>
    </row>
    <row r="117" spans="1:16" ht="12.75">
      <c r="A117" s="25" t="s">
        <v>44</v>
      </c>
      <c s="29" t="s">
        <v>223</v>
      </c>
      <c s="29" t="s">
        <v>224</v>
      </c>
      <c s="25" t="s">
        <v>47</v>
      </c>
      <c s="30" t="s">
        <v>225</v>
      </c>
      <c s="31" t="s">
        <v>99</v>
      </c>
      <c s="32">
        <v>4259.248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02">
      <c r="A118" s="34" t="s">
        <v>50</v>
      </c>
      <c r="E118" s="35" t="s">
        <v>226</v>
      </c>
    </row>
    <row r="119" spans="1:5" ht="89.25">
      <c r="A119" s="36" t="s">
        <v>51</v>
      </c>
      <c r="E119" s="37" t="s">
        <v>227</v>
      </c>
    </row>
    <row r="120" spans="1:5" ht="76.5">
      <c r="A120" t="s">
        <v>52</v>
      </c>
      <c r="E120" s="35" t="s">
        <v>228</v>
      </c>
    </row>
    <row r="121" spans="1:16" ht="12.75">
      <c r="A121" s="25" t="s">
        <v>44</v>
      </c>
      <c s="29" t="s">
        <v>229</v>
      </c>
      <c s="29" t="s">
        <v>230</v>
      </c>
      <c s="25" t="s">
        <v>47</v>
      </c>
      <c s="30" t="s">
        <v>231</v>
      </c>
      <c s="31" t="s">
        <v>131</v>
      </c>
      <c s="32">
        <v>3056.5</v>
      </c>
      <c s="33">
        <v>0</v>
      </c>
      <c s="33">
        <f>ROUND(ROUND(H121,2)*ROUND(G121,3),2)</f>
      </c>
      <c r="O121">
        <f>(I121*21)/100</f>
      </c>
      <c t="s">
        <v>22</v>
      </c>
    </row>
    <row r="122" spans="1:5" ht="12.75">
      <c r="A122" s="34" t="s">
        <v>50</v>
      </c>
      <c r="E122" s="35" t="s">
        <v>231</v>
      </c>
    </row>
    <row r="123" spans="1:5" ht="12.75">
      <c r="A123" s="36" t="s">
        <v>51</v>
      </c>
      <c r="E123" s="37" t="s">
        <v>232</v>
      </c>
    </row>
    <row r="124" spans="1:5" ht="51">
      <c r="A124" t="s">
        <v>52</v>
      </c>
      <c r="E124" s="35" t="s">
        <v>233</v>
      </c>
    </row>
    <row r="125" spans="1:16" ht="12.75">
      <c r="A125" s="25" t="s">
        <v>44</v>
      </c>
      <c s="29" t="s">
        <v>234</v>
      </c>
      <c s="29" t="s">
        <v>235</v>
      </c>
      <c s="25" t="s">
        <v>47</v>
      </c>
      <c s="30" t="s">
        <v>236</v>
      </c>
      <c s="31" t="s">
        <v>131</v>
      </c>
      <c s="32">
        <v>20971</v>
      </c>
      <c s="33">
        <v>0</v>
      </c>
      <c s="33">
        <f>ROUND(ROUND(H125,2)*ROUND(G125,3),2)</f>
      </c>
      <c r="O125">
        <f>(I125*21)/100</f>
      </c>
      <c t="s">
        <v>22</v>
      </c>
    </row>
    <row r="126" spans="1:5" ht="12.75">
      <c r="A126" s="34" t="s">
        <v>50</v>
      </c>
      <c r="E126" s="35" t="s">
        <v>236</v>
      </c>
    </row>
    <row r="127" spans="1:5" ht="89.25">
      <c r="A127" s="36" t="s">
        <v>51</v>
      </c>
      <c r="E127" s="37" t="s">
        <v>237</v>
      </c>
    </row>
    <row r="128" spans="1:5" ht="51">
      <c r="A128" t="s">
        <v>52</v>
      </c>
      <c r="E128" s="35" t="s">
        <v>238</v>
      </c>
    </row>
    <row r="129" spans="1:16" ht="12.75">
      <c r="A129" s="25" t="s">
        <v>44</v>
      </c>
      <c s="29" t="s">
        <v>239</v>
      </c>
      <c s="29" t="s">
        <v>240</v>
      </c>
      <c s="25" t="s">
        <v>47</v>
      </c>
      <c s="30" t="s">
        <v>241</v>
      </c>
      <c s="31" t="s">
        <v>131</v>
      </c>
      <c s="32">
        <v>20808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50</v>
      </c>
      <c r="E130" s="35" t="s">
        <v>241</v>
      </c>
    </row>
    <row r="131" spans="1:5" ht="114.75">
      <c r="A131" s="36" t="s">
        <v>51</v>
      </c>
      <c r="E131" s="37" t="s">
        <v>242</v>
      </c>
    </row>
    <row r="132" spans="1:5" ht="51">
      <c r="A132" t="s">
        <v>52</v>
      </c>
      <c r="E132" s="35" t="s">
        <v>238</v>
      </c>
    </row>
    <row r="133" spans="1:16" ht="12.75">
      <c r="A133" s="25" t="s">
        <v>44</v>
      </c>
      <c s="29" t="s">
        <v>243</v>
      </c>
      <c s="29" t="s">
        <v>244</v>
      </c>
      <c s="25" t="s">
        <v>47</v>
      </c>
      <c s="30" t="s">
        <v>245</v>
      </c>
      <c s="31" t="s">
        <v>131</v>
      </c>
      <c s="32">
        <v>20733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50</v>
      </c>
      <c r="E134" s="35" t="s">
        <v>245</v>
      </c>
    </row>
    <row r="135" spans="1:5" ht="114.75">
      <c r="A135" s="36" t="s">
        <v>51</v>
      </c>
      <c r="E135" s="37" t="s">
        <v>246</v>
      </c>
    </row>
    <row r="136" spans="1:5" ht="153">
      <c r="A136" t="s">
        <v>52</v>
      </c>
      <c r="E136" s="35" t="s">
        <v>247</v>
      </c>
    </row>
    <row r="137" spans="1:16" ht="12.75">
      <c r="A137" s="25" t="s">
        <v>44</v>
      </c>
      <c s="29" t="s">
        <v>248</v>
      </c>
      <c s="29" t="s">
        <v>249</v>
      </c>
      <c s="25" t="s">
        <v>47</v>
      </c>
      <c s="30" t="s">
        <v>250</v>
      </c>
      <c s="31" t="s">
        <v>131</v>
      </c>
      <c s="32">
        <v>21046</v>
      </c>
      <c s="33">
        <v>0</v>
      </c>
      <c s="33">
        <f>ROUND(ROUND(H137,2)*ROUND(G137,3),2)</f>
      </c>
      <c r="O137">
        <f>(I137*21)/100</f>
      </c>
      <c t="s">
        <v>22</v>
      </c>
    </row>
    <row r="138" spans="1:5" ht="12.75">
      <c r="A138" s="34" t="s">
        <v>50</v>
      </c>
      <c r="E138" s="35" t="s">
        <v>250</v>
      </c>
    </row>
    <row r="139" spans="1:5" ht="114.75">
      <c r="A139" s="36" t="s">
        <v>51</v>
      </c>
      <c r="E139" s="37" t="s">
        <v>251</v>
      </c>
    </row>
    <row r="140" spans="1:5" ht="153">
      <c r="A140" t="s">
        <v>52</v>
      </c>
      <c r="E140" s="35" t="s">
        <v>252</v>
      </c>
    </row>
    <row r="141" spans="1:16" ht="12.75">
      <c r="A141" s="25" t="s">
        <v>44</v>
      </c>
      <c s="29" t="s">
        <v>253</v>
      </c>
      <c s="29" t="s">
        <v>254</v>
      </c>
      <c s="25" t="s">
        <v>47</v>
      </c>
      <c s="30" t="s">
        <v>255</v>
      </c>
      <c s="31" t="s">
        <v>131</v>
      </c>
      <c s="32">
        <v>22.5</v>
      </c>
      <c s="33">
        <v>0</v>
      </c>
      <c s="33">
        <f>ROUND(ROUND(H141,2)*ROUND(G141,3),2)</f>
      </c>
      <c r="O141">
        <f>(I141*21)/100</f>
      </c>
      <c t="s">
        <v>22</v>
      </c>
    </row>
    <row r="142" spans="1:5" ht="12.75">
      <c r="A142" s="34" t="s">
        <v>50</v>
      </c>
      <c r="E142" s="35" t="s">
        <v>255</v>
      </c>
    </row>
    <row r="143" spans="1:5" ht="38.25">
      <c r="A143" s="36" t="s">
        <v>51</v>
      </c>
      <c r="E143" s="37" t="s">
        <v>256</v>
      </c>
    </row>
    <row r="144" spans="1:5" ht="76.5">
      <c r="A144" t="s">
        <v>52</v>
      </c>
      <c r="E144" s="35" t="s">
        <v>257</v>
      </c>
    </row>
    <row r="145" spans="1:16" ht="12.75">
      <c r="A145" s="25" t="s">
        <v>44</v>
      </c>
      <c s="29" t="s">
        <v>258</v>
      </c>
      <c s="29" t="s">
        <v>259</v>
      </c>
      <c s="25" t="s">
        <v>47</v>
      </c>
      <c s="30" t="s">
        <v>260</v>
      </c>
      <c s="31" t="s">
        <v>141</v>
      </c>
      <c s="32">
        <v>130</v>
      </c>
      <c s="33">
        <v>0</v>
      </c>
      <c s="33">
        <f>ROUND(ROUND(H145,2)*ROUND(G145,3),2)</f>
      </c>
      <c r="O145">
        <f>(I145*21)/100</f>
      </c>
      <c t="s">
        <v>22</v>
      </c>
    </row>
    <row r="146" spans="1:5" ht="12.75">
      <c r="A146" s="34" t="s">
        <v>50</v>
      </c>
      <c r="E146" s="35" t="s">
        <v>260</v>
      </c>
    </row>
    <row r="147" spans="1:5" ht="12.75">
      <c r="A147" s="36" t="s">
        <v>51</v>
      </c>
      <c r="E147" s="37" t="s">
        <v>47</v>
      </c>
    </row>
    <row r="148" spans="1:5" ht="38.25">
      <c r="A148" t="s">
        <v>52</v>
      </c>
      <c r="E148" s="35" t="s">
        <v>261</v>
      </c>
    </row>
    <row r="149" spans="1:18" ht="12.75" customHeight="1">
      <c r="A149" s="6" t="s">
        <v>42</v>
      </c>
      <c s="6"/>
      <c s="40" t="s">
        <v>36</v>
      </c>
      <c s="6"/>
      <c s="27" t="s">
        <v>262</v>
      </c>
      <c s="6"/>
      <c s="6"/>
      <c s="6"/>
      <c s="41">
        <f>0+Q149</f>
      </c>
      <c r="O149">
        <f>0+R149</f>
      </c>
      <c r="Q149">
        <f>0+I150+I154+I158</f>
      </c>
      <c>
        <f>0+O150+O154+O158</f>
      </c>
    </row>
    <row r="150" spans="1:16" ht="25.5">
      <c r="A150" s="25" t="s">
        <v>44</v>
      </c>
      <c s="29" t="s">
        <v>263</v>
      </c>
      <c s="29" t="s">
        <v>264</v>
      </c>
      <c s="25" t="s">
        <v>47</v>
      </c>
      <c s="30" t="s">
        <v>265</v>
      </c>
      <c s="31" t="s">
        <v>131</v>
      </c>
      <c s="32">
        <v>10</v>
      </c>
      <c s="33">
        <v>0</v>
      </c>
      <c s="33">
        <f>ROUND(ROUND(H150,2)*ROUND(G150,3),2)</f>
      </c>
      <c r="O150">
        <f>(I150*21)/100</f>
      </c>
      <c t="s">
        <v>22</v>
      </c>
    </row>
    <row r="151" spans="1:5" ht="25.5">
      <c r="A151" s="34" t="s">
        <v>50</v>
      </c>
      <c r="E151" s="35" t="s">
        <v>265</v>
      </c>
    </row>
    <row r="152" spans="1:5" ht="12.75">
      <c r="A152" s="36" t="s">
        <v>51</v>
      </c>
      <c r="E152" s="37" t="s">
        <v>266</v>
      </c>
    </row>
    <row r="153" spans="1:5" ht="76.5">
      <c r="A153" t="s">
        <v>52</v>
      </c>
      <c r="E153" s="35" t="s">
        <v>267</v>
      </c>
    </row>
    <row r="154" spans="1:16" ht="25.5">
      <c r="A154" s="25" t="s">
        <v>44</v>
      </c>
      <c s="29" t="s">
        <v>268</v>
      </c>
      <c s="29" t="s">
        <v>269</v>
      </c>
      <c s="25" t="s">
        <v>47</v>
      </c>
      <c s="30" t="s">
        <v>270</v>
      </c>
      <c s="31" t="s">
        <v>131</v>
      </c>
      <c s="32">
        <v>20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25.5">
      <c r="A155" s="34" t="s">
        <v>50</v>
      </c>
      <c r="E155" s="35" t="s">
        <v>270</v>
      </c>
    </row>
    <row r="156" spans="1:5" ht="12.75">
      <c r="A156" s="36" t="s">
        <v>51</v>
      </c>
      <c r="E156" s="37" t="s">
        <v>271</v>
      </c>
    </row>
    <row r="157" spans="1:5" ht="76.5">
      <c r="A157" t="s">
        <v>52</v>
      </c>
      <c r="E157" s="35" t="s">
        <v>267</v>
      </c>
    </row>
    <row r="158" spans="1:16" ht="12.75">
      <c r="A158" s="25" t="s">
        <v>44</v>
      </c>
      <c s="29" t="s">
        <v>272</v>
      </c>
      <c s="29" t="s">
        <v>273</v>
      </c>
      <c s="25" t="s">
        <v>47</v>
      </c>
      <c s="30" t="s">
        <v>274</v>
      </c>
      <c s="31" t="s">
        <v>131</v>
      </c>
      <c s="32">
        <v>30</v>
      </c>
      <c s="33">
        <v>0</v>
      </c>
      <c s="33">
        <f>ROUND(ROUND(H158,2)*ROUND(G158,3),2)</f>
      </c>
      <c r="O158">
        <f>(I158*21)/100</f>
      </c>
      <c t="s">
        <v>22</v>
      </c>
    </row>
    <row r="159" spans="1:5" ht="12.75">
      <c r="A159" s="34" t="s">
        <v>50</v>
      </c>
      <c r="E159" s="35" t="s">
        <v>274</v>
      </c>
    </row>
    <row r="160" spans="1:5" ht="12.75">
      <c r="A160" s="36" t="s">
        <v>51</v>
      </c>
      <c r="E160" s="37" t="s">
        <v>275</v>
      </c>
    </row>
    <row r="161" spans="1:5" ht="89.25">
      <c r="A161" t="s">
        <v>52</v>
      </c>
      <c r="E161" s="35" t="s">
        <v>276</v>
      </c>
    </row>
    <row r="162" spans="1:18" ht="12.75" customHeight="1">
      <c r="A162" s="6" t="s">
        <v>42</v>
      </c>
      <c s="6"/>
      <c s="40" t="s">
        <v>277</v>
      </c>
      <c s="6"/>
      <c s="27" t="s">
        <v>278</v>
      </c>
      <c s="6"/>
      <c s="6"/>
      <c s="6"/>
      <c s="41">
        <f>0+Q162</f>
      </c>
      <c r="O162">
        <f>0+R162</f>
      </c>
      <c r="Q162">
        <f>0+I163+I167</f>
      </c>
      <c>
        <f>0+O163+O167</f>
      </c>
    </row>
    <row r="163" spans="1:16" ht="12.75">
      <c r="A163" s="25" t="s">
        <v>44</v>
      </c>
      <c s="29" t="s">
        <v>279</v>
      </c>
      <c s="29" t="s">
        <v>280</v>
      </c>
      <c s="25" t="s">
        <v>47</v>
      </c>
      <c s="30" t="s">
        <v>281</v>
      </c>
      <c s="31" t="s">
        <v>79</v>
      </c>
      <c s="32">
        <v>2</v>
      </c>
      <c s="33">
        <v>0</v>
      </c>
      <c s="33">
        <f>ROUND(ROUND(H163,2)*ROUND(G163,3),2)</f>
      </c>
      <c r="O163">
        <f>(I163*21)/100</f>
      </c>
      <c t="s">
        <v>22</v>
      </c>
    </row>
    <row r="164" spans="1:5" ht="12.75">
      <c r="A164" s="34" t="s">
        <v>50</v>
      </c>
      <c r="E164" s="35" t="s">
        <v>281</v>
      </c>
    </row>
    <row r="165" spans="1:5" ht="12.75">
      <c r="A165" s="36" t="s">
        <v>51</v>
      </c>
      <c r="E165" s="37" t="s">
        <v>282</v>
      </c>
    </row>
    <row r="166" spans="1:5" ht="12.75">
      <c r="A166" t="s">
        <v>52</v>
      </c>
      <c r="E166" s="35" t="s">
        <v>283</v>
      </c>
    </row>
    <row r="167" spans="1:16" ht="12.75">
      <c r="A167" s="25" t="s">
        <v>44</v>
      </c>
      <c s="29" t="s">
        <v>284</v>
      </c>
      <c s="29" t="s">
        <v>285</v>
      </c>
      <c s="25" t="s">
        <v>47</v>
      </c>
      <c s="30" t="s">
        <v>286</v>
      </c>
      <c s="31" t="s">
        <v>99</v>
      </c>
      <c s="32">
        <v>4</v>
      </c>
      <c s="33">
        <v>0</v>
      </c>
      <c s="33">
        <f>ROUND(ROUND(H167,2)*ROUND(G167,3),2)</f>
      </c>
      <c r="O167">
        <f>(I167*21)/100</f>
      </c>
      <c t="s">
        <v>22</v>
      </c>
    </row>
    <row r="168" spans="1:5" ht="12.75">
      <c r="A168" s="34" t="s">
        <v>50</v>
      </c>
      <c r="E168" s="35" t="s">
        <v>286</v>
      </c>
    </row>
    <row r="169" spans="1:5" ht="12.75">
      <c r="A169" s="36" t="s">
        <v>51</v>
      </c>
      <c r="E169" s="37" t="s">
        <v>287</v>
      </c>
    </row>
    <row r="170" spans="1:5" ht="369.75">
      <c r="A170" t="s">
        <v>52</v>
      </c>
      <c r="E170" s="35" t="s">
        <v>288</v>
      </c>
    </row>
    <row r="171" spans="1:18" ht="12.75" customHeight="1">
      <c r="A171" s="6" t="s">
        <v>42</v>
      </c>
      <c s="6"/>
      <c s="40" t="s">
        <v>39</v>
      </c>
      <c s="6"/>
      <c s="27" t="s">
        <v>289</v>
      </c>
      <c s="6"/>
      <c s="6"/>
      <c s="6"/>
      <c s="41">
        <f>0+Q171</f>
      </c>
      <c r="O171">
        <f>0+R171</f>
      </c>
      <c r="Q171">
        <f>0+I172+I176+I180</f>
      </c>
      <c>
        <f>0+O172+O176+O180</f>
      </c>
    </row>
    <row r="172" spans="1:16" ht="12.75">
      <c r="A172" s="25" t="s">
        <v>44</v>
      </c>
      <c s="29" t="s">
        <v>290</v>
      </c>
      <c s="29" t="s">
        <v>291</v>
      </c>
      <c s="25" t="s">
        <v>47</v>
      </c>
      <c s="30" t="s">
        <v>292</v>
      </c>
      <c s="31" t="s">
        <v>131</v>
      </c>
      <c s="32">
        <v>35.75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12.75">
      <c r="A173" s="34" t="s">
        <v>50</v>
      </c>
      <c r="E173" s="35" t="s">
        <v>292</v>
      </c>
    </row>
    <row r="174" spans="1:5" ht="63.75">
      <c r="A174" s="36" t="s">
        <v>51</v>
      </c>
      <c r="E174" s="37" t="s">
        <v>293</v>
      </c>
    </row>
    <row r="175" spans="1:5" ht="102">
      <c r="A175" t="s">
        <v>52</v>
      </c>
      <c r="E175" s="35" t="s">
        <v>294</v>
      </c>
    </row>
    <row r="176" spans="1:16" ht="12.75">
      <c r="A176" s="25" t="s">
        <v>44</v>
      </c>
      <c s="29" t="s">
        <v>295</v>
      </c>
      <c s="29" t="s">
        <v>296</v>
      </c>
      <c s="25" t="s">
        <v>47</v>
      </c>
      <c s="30" t="s">
        <v>297</v>
      </c>
      <c s="31" t="s">
        <v>131</v>
      </c>
      <c s="32">
        <v>20420.4</v>
      </c>
      <c s="33">
        <v>0</v>
      </c>
      <c s="33">
        <f>ROUND(ROUND(H176,2)*ROUND(G176,3),2)</f>
      </c>
      <c r="O176">
        <f>(I176*21)/100</f>
      </c>
      <c t="s">
        <v>22</v>
      </c>
    </row>
    <row r="177" spans="1:5" ht="12.75">
      <c r="A177" s="34" t="s">
        <v>50</v>
      </c>
      <c r="E177" s="35" t="s">
        <v>297</v>
      </c>
    </row>
    <row r="178" spans="1:5" ht="25.5">
      <c r="A178" s="36" t="s">
        <v>51</v>
      </c>
      <c r="E178" s="37" t="s">
        <v>298</v>
      </c>
    </row>
    <row r="179" spans="1:5" ht="25.5">
      <c r="A179" t="s">
        <v>52</v>
      </c>
      <c r="E179" s="35" t="s">
        <v>299</v>
      </c>
    </row>
    <row r="180" spans="1:16" ht="12.75">
      <c r="A180" s="25" t="s">
        <v>44</v>
      </c>
      <c s="29" t="s">
        <v>300</v>
      </c>
      <c s="29" t="s">
        <v>301</v>
      </c>
      <c s="25" t="s">
        <v>47</v>
      </c>
      <c s="30" t="s">
        <v>302</v>
      </c>
      <c s="31" t="s">
        <v>131</v>
      </c>
      <c s="32">
        <v>8</v>
      </c>
      <c s="33">
        <v>0</v>
      </c>
      <c s="33">
        <f>ROUND(ROUND(H180,2)*ROUND(G180,3),2)</f>
      </c>
      <c r="O180">
        <f>(I180*21)/100</f>
      </c>
      <c t="s">
        <v>22</v>
      </c>
    </row>
    <row r="181" spans="1:5" ht="12.75">
      <c r="A181" s="34" t="s">
        <v>50</v>
      </c>
      <c r="E181" s="35" t="s">
        <v>302</v>
      </c>
    </row>
    <row r="182" spans="1:5" ht="12.75">
      <c r="A182" s="36" t="s">
        <v>51</v>
      </c>
      <c r="E182" s="37" t="s">
        <v>303</v>
      </c>
    </row>
    <row r="183" spans="1:5" ht="25.5">
      <c r="A183" t="s">
        <v>52</v>
      </c>
      <c r="E183" s="35" t="s">
        <v>299</v>
      </c>
    </row>
    <row r="184" spans="1:18" ht="12.75" customHeight="1">
      <c r="A184" s="6" t="s">
        <v>42</v>
      </c>
      <c s="6"/>
      <c s="40" t="s">
        <v>304</v>
      </c>
      <c s="6"/>
      <c s="27" t="s">
        <v>305</v>
      </c>
      <c s="6"/>
      <c s="6"/>
      <c s="6"/>
      <c s="41">
        <f>0+Q184</f>
      </c>
      <c r="O184">
        <f>0+R184</f>
      </c>
      <c r="Q184">
        <f>0+I185+I189+I193+I197+I201+I205</f>
      </c>
      <c>
        <f>0+O185+O189+O193+O197+O201+O205</f>
      </c>
    </row>
    <row r="185" spans="1:16" ht="12.75">
      <c r="A185" s="25" t="s">
        <v>44</v>
      </c>
      <c s="29" t="s">
        <v>306</v>
      </c>
      <c s="29" t="s">
        <v>307</v>
      </c>
      <c s="25" t="s">
        <v>47</v>
      </c>
      <c s="30" t="s">
        <v>308</v>
      </c>
      <c s="31" t="s">
        <v>79</v>
      </c>
      <c s="32">
        <v>156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12.75">
      <c r="A186" s="34" t="s">
        <v>50</v>
      </c>
      <c r="E186" s="35" t="s">
        <v>308</v>
      </c>
    </row>
    <row r="187" spans="1:5" ht="51">
      <c r="A187" s="36" t="s">
        <v>51</v>
      </c>
      <c r="E187" s="37" t="s">
        <v>309</v>
      </c>
    </row>
    <row r="188" spans="1:5" ht="51">
      <c r="A188" t="s">
        <v>52</v>
      </c>
      <c r="E188" s="35" t="s">
        <v>310</v>
      </c>
    </row>
    <row r="189" spans="1:16" ht="25.5">
      <c r="A189" s="25" t="s">
        <v>44</v>
      </c>
      <c s="29" t="s">
        <v>311</v>
      </c>
      <c s="29" t="s">
        <v>312</v>
      </c>
      <c s="25" t="s">
        <v>47</v>
      </c>
      <c s="30" t="s">
        <v>313</v>
      </c>
      <c s="31" t="s">
        <v>131</v>
      </c>
      <c s="32">
        <v>773.5</v>
      </c>
      <c s="33">
        <v>0</v>
      </c>
      <c s="33">
        <f>ROUND(ROUND(H189,2)*ROUND(G189,3),2)</f>
      </c>
      <c r="O189">
        <f>(I189*21)/100</f>
      </c>
      <c t="s">
        <v>22</v>
      </c>
    </row>
    <row r="190" spans="1:5" ht="25.5">
      <c r="A190" s="34" t="s">
        <v>50</v>
      </c>
      <c r="E190" s="35" t="s">
        <v>313</v>
      </c>
    </row>
    <row r="191" spans="1:5" ht="38.25">
      <c r="A191" s="36" t="s">
        <v>51</v>
      </c>
      <c r="E191" s="37" t="s">
        <v>314</v>
      </c>
    </row>
    <row r="192" spans="1:5" ht="38.25">
      <c r="A192" t="s">
        <v>52</v>
      </c>
      <c r="E192" s="35" t="s">
        <v>315</v>
      </c>
    </row>
    <row r="193" spans="1:16" ht="12.75">
      <c r="A193" s="25" t="s">
        <v>44</v>
      </c>
      <c s="29" t="s">
        <v>316</v>
      </c>
      <c s="29" t="s">
        <v>317</v>
      </c>
      <c s="25" t="s">
        <v>47</v>
      </c>
      <c s="30" t="s">
        <v>318</v>
      </c>
      <c s="31" t="s">
        <v>141</v>
      </c>
      <c s="32">
        <v>12</v>
      </c>
      <c s="33">
        <v>0</v>
      </c>
      <c s="33">
        <f>ROUND(ROUND(H193,2)*ROUND(G193,3),2)</f>
      </c>
      <c r="O193">
        <f>(I193*21)/100</f>
      </c>
      <c t="s">
        <v>22</v>
      </c>
    </row>
    <row r="194" spans="1:5" ht="25.5">
      <c r="A194" s="34" t="s">
        <v>50</v>
      </c>
      <c r="E194" s="35" t="s">
        <v>319</v>
      </c>
    </row>
    <row r="195" spans="1:5" ht="51">
      <c r="A195" s="36" t="s">
        <v>51</v>
      </c>
      <c r="E195" s="37" t="s">
        <v>320</v>
      </c>
    </row>
    <row r="196" spans="1:5" ht="51">
      <c r="A196" t="s">
        <v>52</v>
      </c>
      <c r="E196" s="35" t="s">
        <v>321</v>
      </c>
    </row>
    <row r="197" spans="1:16" ht="12.75">
      <c r="A197" s="25" t="s">
        <v>44</v>
      </c>
      <c s="29" t="s">
        <v>322</v>
      </c>
      <c s="29" t="s">
        <v>317</v>
      </c>
      <c s="25" t="s">
        <v>28</v>
      </c>
      <c s="30" t="s">
        <v>318</v>
      </c>
      <c s="31" t="s">
        <v>141</v>
      </c>
      <c s="32">
        <v>68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50</v>
      </c>
      <c r="E198" s="35" t="s">
        <v>323</v>
      </c>
    </row>
    <row r="199" spans="1:5" ht="25.5">
      <c r="A199" s="36" t="s">
        <v>51</v>
      </c>
      <c r="E199" s="37" t="s">
        <v>324</v>
      </c>
    </row>
    <row r="200" spans="1:5" ht="51">
      <c r="A200" t="s">
        <v>52</v>
      </c>
      <c r="E200" s="35" t="s">
        <v>321</v>
      </c>
    </row>
    <row r="201" spans="1:16" ht="12.75">
      <c r="A201" s="25" t="s">
        <v>44</v>
      </c>
      <c s="29" t="s">
        <v>325</v>
      </c>
      <c s="29" t="s">
        <v>326</v>
      </c>
      <c s="25" t="s">
        <v>28</v>
      </c>
      <c s="30" t="s">
        <v>327</v>
      </c>
      <c s="31" t="s">
        <v>141</v>
      </c>
      <c s="32">
        <v>2</v>
      </c>
      <c s="33">
        <v>0</v>
      </c>
      <c s="33">
        <f>ROUND(ROUND(H201,2)*ROUND(G201,3),2)</f>
      </c>
      <c r="O201">
        <f>(I201*21)/100</f>
      </c>
      <c t="s">
        <v>22</v>
      </c>
    </row>
    <row r="202" spans="1:5" ht="25.5">
      <c r="A202" s="34" t="s">
        <v>50</v>
      </c>
      <c r="E202" s="35" t="s">
        <v>328</v>
      </c>
    </row>
    <row r="203" spans="1:5" ht="25.5">
      <c r="A203" s="36" t="s">
        <v>51</v>
      </c>
      <c r="E203" s="37" t="s">
        <v>329</v>
      </c>
    </row>
    <row r="204" spans="1:5" ht="51">
      <c r="A204" t="s">
        <v>52</v>
      </c>
      <c r="E204" s="35" t="s">
        <v>321</v>
      </c>
    </row>
    <row r="205" spans="1:16" ht="12.75">
      <c r="A205" s="25" t="s">
        <v>44</v>
      </c>
      <c s="29" t="s">
        <v>330</v>
      </c>
      <c s="29" t="s">
        <v>331</v>
      </c>
      <c s="25" t="s">
        <v>47</v>
      </c>
      <c s="30" t="s">
        <v>332</v>
      </c>
      <c s="31" t="s">
        <v>141</v>
      </c>
      <c s="32">
        <v>130</v>
      </c>
      <c s="33">
        <v>0</v>
      </c>
      <c s="33">
        <f>ROUND(ROUND(H205,2)*ROUND(G205,3),2)</f>
      </c>
      <c r="O205">
        <f>(I205*21)/100</f>
      </c>
      <c t="s">
        <v>22</v>
      </c>
    </row>
    <row r="206" spans="1:5" ht="12.75">
      <c r="A206" s="34" t="s">
        <v>50</v>
      </c>
      <c r="E206" s="35" t="s">
        <v>332</v>
      </c>
    </row>
    <row r="207" spans="1:5" ht="12.75">
      <c r="A207" s="36" t="s">
        <v>51</v>
      </c>
      <c r="E207" s="37" t="s">
        <v>47</v>
      </c>
    </row>
    <row r="208" spans="1:5" ht="25.5">
      <c r="A208" t="s">
        <v>52</v>
      </c>
      <c r="E208" s="35" t="s">
        <v>333</v>
      </c>
    </row>
    <row r="209" spans="1:18" ht="12.75" customHeight="1">
      <c r="A209" s="6" t="s">
        <v>42</v>
      </c>
      <c s="6"/>
      <c s="40" t="s">
        <v>334</v>
      </c>
      <c s="6"/>
      <c s="27" t="s">
        <v>335</v>
      </c>
      <c s="6"/>
      <c s="6"/>
      <c s="6"/>
      <c s="41">
        <f>0+Q209</f>
      </c>
      <c r="O209">
        <f>0+R209</f>
      </c>
      <c r="Q209">
        <f>0+I210+I214+I218+I222</f>
      </c>
      <c>
        <f>0+O210+O214+O218+O222</f>
      </c>
    </row>
    <row r="210" spans="1:16" ht="12.75">
      <c r="A210" s="25" t="s">
        <v>44</v>
      </c>
      <c s="29" t="s">
        <v>336</v>
      </c>
      <c s="29" t="s">
        <v>337</v>
      </c>
      <c s="25" t="s">
        <v>47</v>
      </c>
      <c s="30" t="s">
        <v>338</v>
      </c>
      <c s="31" t="s">
        <v>99</v>
      </c>
      <c s="32">
        <v>3.5</v>
      </c>
      <c s="33">
        <v>0</v>
      </c>
      <c s="33">
        <f>ROUND(ROUND(H210,2)*ROUND(G210,3),2)</f>
      </c>
      <c r="O210">
        <f>(I210*21)/100</f>
      </c>
      <c t="s">
        <v>22</v>
      </c>
    </row>
    <row r="211" spans="1:5" ht="12.75">
      <c r="A211" s="34" t="s">
        <v>50</v>
      </c>
      <c r="E211" s="35" t="s">
        <v>338</v>
      </c>
    </row>
    <row r="212" spans="1:5" ht="12.75">
      <c r="A212" s="36" t="s">
        <v>51</v>
      </c>
      <c r="E212" s="37" t="s">
        <v>339</v>
      </c>
    </row>
    <row r="213" spans="1:5" ht="76.5">
      <c r="A213" t="s">
        <v>52</v>
      </c>
      <c r="E213" s="35" t="s">
        <v>340</v>
      </c>
    </row>
    <row r="214" spans="1:16" ht="12.75">
      <c r="A214" s="25" t="s">
        <v>44</v>
      </c>
      <c s="29" t="s">
        <v>341</v>
      </c>
      <c s="29" t="s">
        <v>342</v>
      </c>
      <c s="25" t="s">
        <v>47</v>
      </c>
      <c s="30" t="s">
        <v>343</v>
      </c>
      <c s="31" t="s">
        <v>99</v>
      </c>
      <c s="32">
        <v>2</v>
      </c>
      <c s="33">
        <v>0</v>
      </c>
      <c s="33">
        <f>ROUND(ROUND(H214,2)*ROUND(G214,3),2)</f>
      </c>
      <c r="O214">
        <f>(I214*21)/100</f>
      </c>
      <c t="s">
        <v>22</v>
      </c>
    </row>
    <row r="215" spans="1:5" ht="12.75">
      <c r="A215" s="34" t="s">
        <v>50</v>
      </c>
      <c r="E215" s="35" t="s">
        <v>343</v>
      </c>
    </row>
    <row r="216" spans="1:5" ht="12.75">
      <c r="A216" s="36" t="s">
        <v>51</v>
      </c>
      <c r="E216" s="37" t="s">
        <v>344</v>
      </c>
    </row>
    <row r="217" spans="1:5" ht="63.75">
      <c r="A217" t="s">
        <v>52</v>
      </c>
      <c r="E217" s="35" t="s">
        <v>345</v>
      </c>
    </row>
    <row r="218" spans="1:16" ht="12.75">
      <c r="A218" s="25" t="s">
        <v>44</v>
      </c>
      <c s="29" t="s">
        <v>346</v>
      </c>
      <c s="29" t="s">
        <v>347</v>
      </c>
      <c s="25" t="s">
        <v>47</v>
      </c>
      <c s="30" t="s">
        <v>348</v>
      </c>
      <c s="31" t="s">
        <v>141</v>
      </c>
      <c s="32">
        <v>33</v>
      </c>
      <c s="33">
        <v>0</v>
      </c>
      <c s="33">
        <f>ROUND(ROUND(H218,2)*ROUND(G218,3),2)</f>
      </c>
      <c r="O218">
        <f>(I218*21)/100</f>
      </c>
      <c t="s">
        <v>22</v>
      </c>
    </row>
    <row r="219" spans="1:5" ht="12.75">
      <c r="A219" s="34" t="s">
        <v>50</v>
      </c>
      <c r="E219" s="35" t="s">
        <v>348</v>
      </c>
    </row>
    <row r="220" spans="1:5" ht="25.5">
      <c r="A220" s="36" t="s">
        <v>51</v>
      </c>
      <c r="E220" s="37" t="s">
        <v>349</v>
      </c>
    </row>
    <row r="221" spans="1:5" ht="89.25">
      <c r="A221" t="s">
        <v>52</v>
      </c>
      <c r="E221" s="35" t="s">
        <v>350</v>
      </c>
    </row>
    <row r="222" spans="1:16" ht="12.75">
      <c r="A222" s="25" t="s">
        <v>44</v>
      </c>
      <c s="29" t="s">
        <v>351</v>
      </c>
      <c s="29" t="s">
        <v>352</v>
      </c>
      <c s="25" t="s">
        <v>47</v>
      </c>
      <c s="30" t="s">
        <v>353</v>
      </c>
      <c s="31" t="s">
        <v>141</v>
      </c>
      <c s="32">
        <v>44</v>
      </c>
      <c s="33">
        <v>0</v>
      </c>
      <c s="33">
        <f>ROUND(ROUND(H222,2)*ROUND(G222,3),2)</f>
      </c>
      <c r="O222">
        <f>(I222*21)/100</f>
      </c>
      <c t="s">
        <v>22</v>
      </c>
    </row>
    <row r="223" spans="1:5" ht="12.75">
      <c r="A223" s="34" t="s">
        <v>50</v>
      </c>
      <c r="E223" s="35" t="s">
        <v>353</v>
      </c>
    </row>
    <row r="224" spans="1:5" ht="12.75">
      <c r="A224" s="36" t="s">
        <v>51</v>
      </c>
      <c r="E224" s="37" t="s">
        <v>354</v>
      </c>
    </row>
    <row r="225" spans="1:5" ht="89.25">
      <c r="A225" t="s">
        <v>52</v>
      </c>
      <c r="E225" s="35" t="s">
        <v>350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355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355</v>
      </c>
      <c s="6"/>
      <c s="18" t="s">
        <v>356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357</v>
      </c>
      <c s="29" t="s">
        <v>358</v>
      </c>
      <c s="25" t="s">
        <v>47</v>
      </c>
      <c s="30" t="s">
        <v>359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50</v>
      </c>
      <c r="E10" s="35" t="s">
        <v>360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361</v>
      </c>
    </row>
    <row r="13" spans="1:16" ht="12.75">
      <c r="A13" s="25" t="s">
        <v>44</v>
      </c>
      <c s="29" t="s">
        <v>362</v>
      </c>
      <c s="29" t="s">
        <v>363</v>
      </c>
      <c s="25" t="s">
        <v>47</v>
      </c>
      <c s="30" t="s">
        <v>364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38.25">
      <c r="A14" s="34" t="s">
        <v>50</v>
      </c>
      <c r="E14" s="35" t="s">
        <v>365</v>
      </c>
    </row>
    <row r="15" spans="1:5" ht="12.75">
      <c r="A15" s="36" t="s">
        <v>51</v>
      </c>
      <c r="E15" s="37" t="s">
        <v>47</v>
      </c>
    </row>
    <row r="16" spans="1:5" ht="12.75">
      <c r="A16" t="s">
        <v>52</v>
      </c>
      <c r="E16" s="35" t="s">
        <v>361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