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30" activeTab="1"/>
  </bookViews>
  <sheets>
    <sheet name="Rekapitulace stavby" sheetId="1" r:id="rId1"/>
    <sheet name="1 - Zdravotně technické i..." sheetId="2" r:id="rId2"/>
    <sheet name="Pokyny pro vyplnění" sheetId="3" r:id="rId3"/>
  </sheets>
  <definedNames>
    <definedName name="_xlnm._FilterDatabase" localSheetId="1" hidden="1">'1 - Zdravotně technické i...'!$C$87:$K$262</definedName>
    <definedName name="_xlnm.Print_Area" localSheetId="1">'1 - Zdravotně technické i...'!$C$4:$J$39,'1 - Zdravotně technické i...'!$C$45:$J$69,'1 - Zdravotně technické i...'!$C$75:$K$262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'1 - Zdravotně technické i...'!$87:$87</definedName>
  </definedNames>
  <calcPr calcId="162913"/>
</workbook>
</file>

<file path=xl/sharedStrings.xml><?xml version="1.0" encoding="utf-8"?>
<sst xmlns="http://schemas.openxmlformats.org/spreadsheetml/2006/main" count="2108" uniqueCount="610">
  <si>
    <t>Export Komplet</t>
  </si>
  <si>
    <t>VZ</t>
  </si>
  <si>
    <t>2.0</t>
  </si>
  <si>
    <t>ZAMOK</t>
  </si>
  <si>
    <t>False</t>
  </si>
  <si>
    <t>{a8fe3808-e836-4e7f-a173-11e9e9b1aad3}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</si>
  <si>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</si>
  <si>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</si>
  <si>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</si>
  <si>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</si>
  <si>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</si>
  <si>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</si>
  <si>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</si>
  <si>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</si>
  <si>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02-21-RP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</si>
  <si>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</si>
  <si>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</si>
  <si>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KSO:</t>
  </si>
  <si>
    <t/>
  </si>
  <si>
    <t>CC-CZ:</t>
  </si>
  <si>
    <t>Místo:</t>
  </si>
  <si>
    <t>Jihlava</t>
  </si>
  <si>
    <t>Datum:</t>
  </si>
  <si>
    <t>19. 4. 2023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</si>
  <si>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</si>
  <si>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</si>
  <si>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</si>
  <si>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</si>
  <si>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</si>
  <si>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</si>
  <si>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</si>
  <si>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</si>
  <si>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</si>
  <si>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</si>
  <si>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</si>
  <si>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</si>
  <si>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</si>
  <si>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</si>
  <si>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</si>
  <si>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</si>
  <si>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</si>
  <si>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</si>
  <si>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</si>
  <si>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</si>
  <si>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</si>
  <si>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</si>
  <si>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</si>
  <si>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</si>
  <si>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</si>
  <si>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</si>
  <si>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</si>
  <si>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</si>
  <si>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</si>
  <si>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</si>
  <si>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</si>
  <si>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</si>
  <si>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</si>
  <si>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</si>
  <si>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</si>
  <si>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</si>
  <si>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</si>
  <si>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</si>
  <si>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</si>
  <si>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</si>
  <si>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</si>
  <si>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</si>
  <si>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</si>
  <si>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</si>
  <si>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</si>
  <si>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</si>
  <si>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</si>
  <si>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</si>
  <si>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</si>
  <si>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</si>
  <si>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</si>
  <si>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Zdravotně technické instalace</t>
  </si>
  <si>
    <t>STA</t>
  </si>
  <si>
    <t>{e0b21bec-89d0-4d4d-a425-c287a2d14468}</t>
  </si>
  <si>
    <t>2</t>
  </si>
  <si>
    <t>KRYCÍ LIST SOUPISU PRACÍ</t>
  </si>
  <si>
    <t>Objekt:</t>
  </si>
  <si>
    <t>1 - Zdravotně technické instalace</t>
  </si>
  <si>
    <t>REKAPITULACE ČLENĚNÍ SOUPISU PRACÍ</t>
  </si>
  <si>
    <t>Kód dílu - Popis</t>
  </si>
  <si>
    <t>Cena celkem [CZK]</t>
  </si>
  <si>
    <t>-1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</si>
  <si>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</si>
  <si>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</si>
  <si>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</si>
  <si>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</si>
  <si>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</si>
  <si>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783 - Dokončovací práce - nátěry</t>
  </si>
  <si>
    <t>M - Práce a dodávky M</t>
  </si>
  <si>
    <t xml:space="preserve">    23-M - Montáže potrubí</t>
  </si>
  <si>
    <t xml:space="preserve">    58-M - Revize vyhrazených 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</si>
  <si>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</si>
  <si>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</si>
  <si>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</si>
  <si>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</si>
  <si>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</si>
  <si>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</si>
  <si>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</si>
  <si>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</si>
  <si>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</si>
  <si>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</si>
  <si>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</si>
  <si>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</si>
  <si>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</si>
  <si>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</si>
  <si>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</si>
  <si>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</si>
  <si>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721</t>
  </si>
  <si>
    <t>Zdravotechnika - vnitřní kanalizace</t>
  </si>
  <si>
    <t>K</t>
  </si>
  <si>
    <t>721173722</t>
  </si>
  <si>
    <t>Potrubí kanalizační z PE připojovací DN 40</t>
  </si>
  <si>
    <t>m</t>
  </si>
  <si>
    <t>CS ÚRS 2023 01</t>
  </si>
  <si>
    <t>16</t>
  </si>
  <si>
    <t>757392307</t>
  </si>
  <si>
    <t>PP</t>
  </si>
  <si>
    <t>Potrubí z trub polyetylenových svařované připojovací DN 40</t>
  </si>
  <si>
    <t>Online PSC</t>
  </si>
  <si>
    <t>https://podminky.urs.cz/item/CS_URS_2023_01/721173722</t>
  </si>
  <si>
    <t>VV</t>
  </si>
  <si>
    <t>"půdorys 1.NP" 2+2</t>
  </si>
  <si>
    <t>721173723</t>
  </si>
  <si>
    <t>Potrubí kanalizační z PE připojovací DN 50</t>
  </si>
  <si>
    <t>775467158</t>
  </si>
  <si>
    <t>Potrubí z trub polyetylenových svařované připojovací DN 50</t>
  </si>
  <si>
    <t>https://podminky.urs.cz/item/CS_URS_2023_01/721173723</t>
  </si>
  <si>
    <t>"půdorys 1.NP" 4+4+2,5+3</t>
  </si>
  <si>
    <t>3</t>
  </si>
  <si>
    <t>721173724</t>
  </si>
  <si>
    <t>Potrubí kanalizační z PE připojovací DN 70</t>
  </si>
  <si>
    <t>1760002233</t>
  </si>
  <si>
    <t>Potrubí z trub polyetylenových svařované připojovací DN 70</t>
  </si>
  <si>
    <t>https://podminky.urs.cz/item/CS_URS_2023_01/721173724</t>
  </si>
  <si>
    <t>"půdorys 1.PP a 1.NP" 2+2+1,5+1,5+4*1+0,5</t>
  </si>
  <si>
    <t>4</t>
  </si>
  <si>
    <t>721173726</t>
  </si>
  <si>
    <t>Potrubí kanalizační z PE připojovací DN 100</t>
  </si>
  <si>
    <t>-333324316</t>
  </si>
  <si>
    <t>Potrubí z trub polyetylenových svařované připojovací DN 100</t>
  </si>
  <si>
    <t>https://podminky.urs.cz/item/CS_URS_2023_01/721173726</t>
  </si>
  <si>
    <t>"půdorys 1.PP - oprava stávající části stoupačky" 2,5</t>
  </si>
  <si>
    <t>44</t>
  </si>
  <si>
    <t>721174042</t>
  </si>
  <si>
    <t>Potrubí kanalizační z PP připojovací DN 40</t>
  </si>
  <si>
    <t>651756283</t>
  </si>
  <si>
    <t>Potrubí z trub polypropylenových připojovací DN 40</t>
  </si>
  <si>
    <t>https://podminky.urs.cz/item/CS_URS_2023_01/721174042</t>
  </si>
  <si>
    <t>"půdní prostor - kondenzát" 15</t>
  </si>
  <si>
    <t>45</t>
  </si>
  <si>
    <t>R721000005</t>
  </si>
  <si>
    <t>kondenzašní sifon D40</t>
  </si>
  <si>
    <t>kus</t>
  </si>
  <si>
    <t>-1375572928</t>
  </si>
  <si>
    <t>"půdní prostor - kondenzát" 3</t>
  </si>
  <si>
    <t>5</t>
  </si>
  <si>
    <t>721290111</t>
  </si>
  <si>
    <t>Zkouška těsnosti potrubí kanalizace vodou DN do 125</t>
  </si>
  <si>
    <t>296125069</t>
  </si>
  <si>
    <t>Zkouška těsnosti kanalizace v objektech vodou do DN 125</t>
  </si>
  <si>
    <t>https://podminky.urs.cz/item/CS_URS_2023_01/721290111</t>
  </si>
  <si>
    <t>"půdorys 1.PP a 1.NP" 4+13,5+11,5+2,5+15</t>
  </si>
  <si>
    <t>6</t>
  </si>
  <si>
    <t>998721101</t>
  </si>
  <si>
    <t>Přesun hmot tonážní pro vnitřní kanalizace v objektech v do 6 m</t>
  </si>
  <si>
    <t>t</t>
  </si>
  <si>
    <t>-1053736028</t>
  </si>
  <si>
    <t>Přesun hmot pro vnitřní kanalizace stanovený z hmotnosti přesunovaného materiálu vodorovná dopravní vzdálenost do 50 m v objektech výšky do 6 m</t>
  </si>
  <si>
    <t>https://podminky.urs.cz/item/CS_URS_2023_01/998721101</t>
  </si>
  <si>
    <t>722</t>
  </si>
  <si>
    <t>Zdravotechnika - vnitřní vodovod</t>
  </si>
  <si>
    <t>7</t>
  </si>
  <si>
    <t>722174002</t>
  </si>
  <si>
    <t>Potrubí vodovodní plastové PPR svar polyfúze PN 16 D 20x2,8 mm</t>
  </si>
  <si>
    <t>-289555271</t>
  </si>
  <si>
    <t>Potrubí z plastových trubek z polypropylenu PPR svařovaných polyfúzně PN 16 (SDR 7,4) D 20 x 2,8</t>
  </si>
  <si>
    <t>https://podminky.urs.cz/item/CS_URS_2023_01/722174002</t>
  </si>
  <si>
    <t>"půdorys 1.PP a 1.NP" 3,5+3,5+3,5+3,5+6+6+2,5+2+2+2,5+2,5</t>
  </si>
  <si>
    <t>8</t>
  </si>
  <si>
    <t>722174003</t>
  </si>
  <si>
    <t>Potrubí vodovodní plastové PPR svar polyfúze PN 16 D 25x3,5 mm</t>
  </si>
  <si>
    <t>1787056804</t>
  </si>
  <si>
    <t>Potrubí z plastových trubek z polypropylenu PPR svařovaných polyfúzně PN 16 (SDR 7,4) D 25 x 3,5</t>
  </si>
  <si>
    <t>https://podminky.urs.cz/item/CS_URS_2023_01/722174003</t>
  </si>
  <si>
    <t>"půdorys 1.PP a 1.NP" 2+2+2+2+1+1+1+1</t>
  </si>
  <si>
    <t>9</t>
  </si>
  <si>
    <t>722181231</t>
  </si>
  <si>
    <t>Ochrana vodovodního potrubí přilepenými termoizolačními trubicemi z PE tl přes 9 do 13 mm DN do 22 mm</t>
  </si>
  <si>
    <t>140099581</t>
  </si>
  <si>
    <t>Ochrana potrubí termoizolačními trubicemi z pěnového polyetylenu PE přilepenými v příčných a podélných spojích, tloušťky izolace přes 9 do 13 mm, vnitřního průměru izolace DN do 22 mm</t>
  </si>
  <si>
    <t>https://podminky.urs.cz/item/CS_URS_2023_01/722181231</t>
  </si>
  <si>
    <t>"půdorys 1.PP a 1.NP" 15,5+6,5</t>
  </si>
  <si>
    <t>10</t>
  </si>
  <si>
    <t>722181232</t>
  </si>
  <si>
    <t>Ochrana vodovodního potrubí přilepenými termoizolačními trubicemi z PE tl přes 9 do 13 mm DN přes 22 do 45 mm</t>
  </si>
  <si>
    <t>1899264461</t>
  </si>
  <si>
    <t>Ochrana potrubí termoizolačními trubicemi z pěnového polyetylenu PE přilepenými v příčných a podélných spojích, tloušťky izolace přes 9 do 13 mm, vnitřního průměru izolace DN přes 22 do 45 mm</t>
  </si>
  <si>
    <t>https://podminky.urs.cz/item/CS_URS_2023_01/722181232</t>
  </si>
  <si>
    <t>"půdorys 1.PP a 1.NP" 12/2</t>
  </si>
  <si>
    <t>11</t>
  </si>
  <si>
    <t>722181241</t>
  </si>
  <si>
    <t>Ochrana vodovodního potrubí přilepenými termoizolačními trubicemi z PE tl přes 13 do 20 mm DN do 22 mm</t>
  </si>
  <si>
    <t>-2047322347</t>
  </si>
  <si>
    <t>Ochrana potrubí termoizolačními trubicemi z pěnového polyetylenu PE přilepenými v příčných a podélných spojích, tloušťky izolace přes 13 do 20 mm, vnitřního průměru izolace DN do 22 mm</t>
  </si>
  <si>
    <t>https://podminky.urs.cz/item/CS_URS_2023_01/722181241</t>
  </si>
  <si>
    <t>"půdorys 1.PP a 1.NP" (37,5-2,5-2-2)/2</t>
  </si>
  <si>
    <t>12</t>
  </si>
  <si>
    <t>722181242</t>
  </si>
  <si>
    <t>Ochrana vodovodního potrubí přilepenými termoizolačními trubicemi z PE tl přes 13 do 20 mm DN přes 22 do 45 mm</t>
  </si>
  <si>
    <t>-2112598392</t>
  </si>
  <si>
    <t>Ochrana potrubí termoizolačními trubicemi z pěnového polyetylenu PE přilepenými v příčných a podélných spojích, tloušťky izolace přes 13 do 20 mm, vnitřního průměru izolace DN přes 22 do 45 mm</t>
  </si>
  <si>
    <t>https://podminky.urs.cz/item/CS_URS_2023_01/722181242</t>
  </si>
  <si>
    <t>13</t>
  </si>
  <si>
    <t>722221134</t>
  </si>
  <si>
    <t>Ventil výtokový G 1/2" s jedním závitem</t>
  </si>
  <si>
    <t>soubor</t>
  </si>
  <si>
    <t>-1554451206</t>
  </si>
  <si>
    <t>Armatury s jedním závitem ventily výtokové G 1/2"</t>
  </si>
  <si>
    <t>https://podminky.urs.cz/item/CS_URS_2023_01/722221134</t>
  </si>
  <si>
    <t>"půdorys 1.NP" 1+5*2</t>
  </si>
  <si>
    <t>14</t>
  </si>
  <si>
    <t>722224115</t>
  </si>
  <si>
    <t>Kohout plnicí nebo vypouštěcí G 1/2" PN 10 s jedním závitem</t>
  </si>
  <si>
    <t>-435539993</t>
  </si>
  <si>
    <t>Armatury s jedním závitem kohouty plnicí a vypouštěcí PN 10 G 1/2"</t>
  </si>
  <si>
    <t>https://podminky.urs.cz/item/CS_URS_2023_01/722224115</t>
  </si>
  <si>
    <t>"půdorys 1.NP" 1</t>
  </si>
  <si>
    <t>722230101</t>
  </si>
  <si>
    <t>Ventil přímý G 1/2" se dvěma závity</t>
  </si>
  <si>
    <t>2084758234</t>
  </si>
  <si>
    <t>Armatury se dvěma závity ventily přímé G 1/2"</t>
  </si>
  <si>
    <t>https://podminky.urs.cz/item/CS_URS_2023_01/722230101</t>
  </si>
  <si>
    <t>"půdorys 1.PP a 1.NP" 3</t>
  </si>
  <si>
    <t>722230102</t>
  </si>
  <si>
    <t>Ventil přímý G 3/4" se dvěma závity</t>
  </si>
  <si>
    <t>1570303729</t>
  </si>
  <si>
    <t>Armatury se dvěma závity ventily přímé G 3/4"</t>
  </si>
  <si>
    <t>https://podminky.urs.cz/item/CS_URS_2023_01/722230102</t>
  </si>
  <si>
    <t>"půdorys 1.PP a 1.NP" 4</t>
  </si>
  <si>
    <t>17</t>
  </si>
  <si>
    <t>722230111</t>
  </si>
  <si>
    <t>Ventil přímý G 1/2" s odvodněním a dvěma závity</t>
  </si>
  <si>
    <t>-102033976</t>
  </si>
  <si>
    <t>Armatury se dvěma závity ventily přímé s odvodňovacím ventilem G 1/2"</t>
  </si>
  <si>
    <t>https://podminky.urs.cz/item/CS_URS_2023_01/722230111</t>
  </si>
  <si>
    <t>"půdorys 1.PP" 2</t>
  </si>
  <si>
    <t>18</t>
  </si>
  <si>
    <t>722290234</t>
  </si>
  <si>
    <t>Proplach a dezinfekce vodovodního potrubí DN do 80</t>
  </si>
  <si>
    <t>324558411</t>
  </si>
  <si>
    <t>Zkoušky, proplach a desinfekce vodovodního potrubí proplach a desinfekce vodovodního potrubí do DN 80</t>
  </si>
  <si>
    <t>https://podminky.urs.cz/item/CS_URS_2023_01/722290234</t>
  </si>
  <si>
    <t>"půdorys 1.PP a 1.NP" 37,5+12</t>
  </si>
  <si>
    <t>19</t>
  </si>
  <si>
    <t>998722101</t>
  </si>
  <si>
    <t>Přesun hmot tonážní pro vnitřní vodovod v objektech v do 6 m</t>
  </si>
  <si>
    <t>-782512083</t>
  </si>
  <si>
    <t>Přesun hmot pro vnitřní vodovod stanovený z hmotnosti přesunovaného materiálu vodorovná dopravní vzdálenost do 50 m v objektech výšky do 6 m</t>
  </si>
  <si>
    <t>https://podminky.urs.cz/item/CS_URS_2023_01/998722101</t>
  </si>
  <si>
    <t>723</t>
  </si>
  <si>
    <t>Zdravotechnika - vnitřní plynovod</t>
  </si>
  <si>
    <t>20</t>
  </si>
  <si>
    <t>723111202</t>
  </si>
  <si>
    <t>Potrubí ocelové závitové černé bezešvé svařované běžné DN 15</t>
  </si>
  <si>
    <t>1907440249</t>
  </si>
  <si>
    <t>Potrubí z ocelových trubek závitových černých spojovaných svařováním, bezešvých běžných DN 15</t>
  </si>
  <si>
    <t>https://podminky.urs.cz/item/CS_URS_2023_01/723111202</t>
  </si>
  <si>
    <t>"půdorys 1.PP a 1.NP" 1,5+2*1,5+2,5</t>
  </si>
  <si>
    <t>723111203</t>
  </si>
  <si>
    <t>Potrubí ocelové závitové černé bezešvé svařované běžné DN 20</t>
  </si>
  <si>
    <t>-1656288853</t>
  </si>
  <si>
    <t>Potrubí z ocelových trubek závitových černých spojovaných svařováním, bezešvých běžných DN 20</t>
  </si>
  <si>
    <t>https://podminky.urs.cz/item/CS_URS_2023_01/723111203</t>
  </si>
  <si>
    <t>"půdorys 1.PP a 1.NP" 2*2,5+1,5+5</t>
  </si>
  <si>
    <t>22</t>
  </si>
  <si>
    <t>723111204</t>
  </si>
  <si>
    <t>Potrubí ocelové závitové černé bezešvé svařované běžné DN 25</t>
  </si>
  <si>
    <t>-1608575950</t>
  </si>
  <si>
    <t>Potrubí z ocelových trubek závitových černých spojovaných svařováním, bezešvých běžných DN 25</t>
  </si>
  <si>
    <t>https://podminky.urs.cz/item/CS_URS_2023_01/723111204</t>
  </si>
  <si>
    <t>"půdorys 1.PP" 11</t>
  </si>
  <si>
    <t>23</t>
  </si>
  <si>
    <t>723150365</t>
  </si>
  <si>
    <t>Chránička D 38x2,6 mm</t>
  </si>
  <si>
    <t>-830604233</t>
  </si>
  <si>
    <t>Potrubí z ocelových trubek hladkých černých spojovaných chráničky Ø 38/2,6</t>
  </si>
  <si>
    <t>https://podminky.urs.cz/item/CS_URS_2023_01/723150365</t>
  </si>
  <si>
    <t>0,5</t>
  </si>
  <si>
    <t>24</t>
  </si>
  <si>
    <t>723150366</t>
  </si>
  <si>
    <t>Chránička D 44,5x3,2 mm</t>
  </si>
  <si>
    <t>1760734099</t>
  </si>
  <si>
    <t>Potrubí z ocelových trubek hladkých černých spojovaných chráničky Ø 44,5/3,2</t>
  </si>
  <si>
    <t>https://podminky.urs.cz/item/CS_URS_2023_01/723150366</t>
  </si>
  <si>
    <t>0,5*3</t>
  </si>
  <si>
    <t>25</t>
  </si>
  <si>
    <t>723150367</t>
  </si>
  <si>
    <t>Chránička D 57x3,2 mm</t>
  </si>
  <si>
    <t>317345408</t>
  </si>
  <si>
    <t>Potrubí z ocelových trubek hladkých černých spojovaných chráničky Ø 57/3,2</t>
  </si>
  <si>
    <t>https://podminky.urs.cz/item/CS_URS_2023_01/723150367</t>
  </si>
  <si>
    <t>0,6+0,5</t>
  </si>
  <si>
    <t>26</t>
  </si>
  <si>
    <t>723231162</t>
  </si>
  <si>
    <t>Kohout kulový přímý G 1/2" PN 42 do 185°C plnoprůtokový vnitřní závit těžká řada</t>
  </si>
  <si>
    <t>-1473738081</t>
  </si>
  <si>
    <t>Armatury se dvěma závity kohouty kulové PN 42 do 185°C plnoprůtokové vnitřní závit těžká řada G 1/2"</t>
  </si>
  <si>
    <t>https://podminky.urs.cz/item/CS_URS_2023_01/723231162</t>
  </si>
  <si>
    <t>"půdorys 1.PP a 1.NP" 2+8</t>
  </si>
  <si>
    <t>27</t>
  </si>
  <si>
    <t>723231163</t>
  </si>
  <si>
    <t>Kohout kulový přímý G 3/4" PN 42 do 185°C plnoprůtokový vnitřní závit těžká řada</t>
  </si>
  <si>
    <t>-1033800086</t>
  </si>
  <si>
    <t>Armatury se dvěma závity kohouty kulové PN 42 do 185°C plnoprůtokové vnitřní závit těžká řada G 3/4"</t>
  </si>
  <si>
    <t>https://podminky.urs.cz/item/CS_URS_2023_01/723231163</t>
  </si>
  <si>
    <t>28</t>
  </si>
  <si>
    <t>998723101</t>
  </si>
  <si>
    <t>Přesun hmot tonážní pro vnitřní plynovod v objektech v do 6 m</t>
  </si>
  <si>
    <t>-1151779157</t>
  </si>
  <si>
    <t>Přesun hmot pro vnitřní plynovod stanovený z hmotnosti přesunovaného materiálu vodorovná dopravní vzdálenost do 50 m v objektech výšky do 6 m</t>
  </si>
  <si>
    <t>https://podminky.urs.cz/item/CS_URS_2023_01/998723101</t>
  </si>
  <si>
    <t>725</t>
  </si>
  <si>
    <t>Zdravotechnika - zařizovací předměty</t>
  </si>
  <si>
    <t>29</t>
  </si>
  <si>
    <t>725211603</t>
  </si>
  <si>
    <t>Umyvadla keramická bílá bez výtokových armatur připevněná na stěnu šrouby bez sloupu nebo krytu na sifon, šířka umyvadla 600 mm, obdélníkové, zaoblené rohy, sifon nerezový</t>
  </si>
  <si>
    <t>CS ÚRS 2022 01</t>
  </si>
  <si>
    <t>-982366623</t>
  </si>
  <si>
    <t>https://podminky.urs.cz/item/CS_URS_2022_01/725211603</t>
  </si>
  <si>
    <t>30</t>
  </si>
  <si>
    <t>725822613</t>
  </si>
  <si>
    <t>Baterie umyvadlová stojánková páková s výpustí, nerezové</t>
  </si>
  <si>
    <t>1430679308</t>
  </si>
  <si>
    <t>Baterie umyvadlové stojánkové pákové s výpustí, nerezové</t>
  </si>
  <si>
    <t>https://podminky.urs.cz/item/CS_URS_2022_01/725822613</t>
  </si>
  <si>
    <t>31</t>
  </si>
  <si>
    <t>725862113</t>
  </si>
  <si>
    <t>Zápachová uzávěrka pro dřezy s přípojkou DN 50</t>
  </si>
  <si>
    <t>2098712029</t>
  </si>
  <si>
    <t>Zápachové uzávěrky zařizovacích předmětů pro dřezy DN 50</t>
  </si>
  <si>
    <t>https://podminky.urs.cz/item/CS_URS_2022_01/725862113</t>
  </si>
  <si>
    <t>"půdorys 1.NP" 9</t>
  </si>
  <si>
    <t>32</t>
  </si>
  <si>
    <t>R725200001</t>
  </si>
  <si>
    <t>Sprchový kout + baterie: spchová vanička 90x90cm snížená, max.3cm výška, bez zástěny. Sprchová baterie nástěnná chrom páková, podomítkový modul, pevná hlavice + ruční prcha</t>
  </si>
  <si>
    <t>634396393</t>
  </si>
  <si>
    <t>Sprchový kout + baterie: spchová vanička 90x90cm snížená, max.3cm výška, bez zástěny. Sprchová baterie nástěnná chrom páková, podomítkový modul, pevná hlavice + ruční prcha.</t>
  </si>
  <si>
    <t>783</t>
  </si>
  <si>
    <t>Dokončovací práce - nátěry</t>
  </si>
  <si>
    <t>33</t>
  </si>
  <si>
    <t>783614551</t>
  </si>
  <si>
    <t>Základní jednonásobný syntetický nátěr potrubí DN do 50 mm - plynárenská žluť</t>
  </si>
  <si>
    <t>647256282</t>
  </si>
  <si>
    <t>Základní nátěr armatur a kovových potrubí jednonásobný potrubí do DN 50 mm syntetický - plynárenská žluť</t>
  </si>
  <si>
    <t>https://podminky.urs.cz/item/CS_URS_2023_01/783614551</t>
  </si>
  <si>
    <t>"půdorys 1.PP a 1.NP" 7+11,5+11</t>
  </si>
  <si>
    <t>M</t>
  </si>
  <si>
    <t>Práce a dodávky M</t>
  </si>
  <si>
    <t>23-M</t>
  </si>
  <si>
    <t>Montáže potrubí</t>
  </si>
  <si>
    <t>34</t>
  </si>
  <si>
    <t>R451000001</t>
  </si>
  <si>
    <t>Dotěsnění prostupů ZTI hmotami třídy reakce na oheň A1 nebo A2 v celé tloušťce konstrukce oddělující jednotlivé požární úseky.</t>
  </si>
  <si>
    <t>soub</t>
  </si>
  <si>
    <t>64</t>
  </si>
  <si>
    <t>381090025</t>
  </si>
  <si>
    <t>35</t>
  </si>
  <si>
    <t>R451000002</t>
  </si>
  <si>
    <t>Stavební výpomoce -  drobné prostupy stavebními konstrukcemi do potrubí průměru 100mm.</t>
  </si>
  <si>
    <t>hod</t>
  </si>
  <si>
    <t>-1394213861</t>
  </si>
  <si>
    <t>Stavební výpomoce - drobné prostupy stavebními konstrukcemi do potrubí průměru 100mm.</t>
  </si>
  <si>
    <t>36</t>
  </si>
  <si>
    <t>R451000003</t>
  </si>
  <si>
    <t>Stavební výpomoce - křížení potrubí v podlahách vč. drážky pro potrubí v místě křížení,drážkování pro instalace ZTI</t>
  </si>
  <si>
    <t>548115617</t>
  </si>
  <si>
    <t>37</t>
  </si>
  <si>
    <t>R451000004</t>
  </si>
  <si>
    <t>Demontáž a vybourání stávajících rozvodů ZTI s odvozem na skládku</t>
  </si>
  <si>
    <t>-1197659018</t>
  </si>
  <si>
    <t>58-M</t>
  </si>
  <si>
    <t>Revize vyhrazených technických zařízení</t>
  </si>
  <si>
    <t>38</t>
  </si>
  <si>
    <t>580506002</t>
  </si>
  <si>
    <t>Kontrola souladu provedené instalace domovního plynovodu dl přes 20 do 50 m s projektovou dokumentací</t>
  </si>
  <si>
    <t>úsek</t>
  </si>
  <si>
    <t>-732131061</t>
  </si>
  <si>
    <t>Domovní plynovody kontrola souladu provedené instalace s projektovou dokumentací plynovodu délky přes 20 do 50 m</t>
  </si>
  <si>
    <t>https://podminky.urs.cz/item/CS_URS_2023_01/580506002</t>
  </si>
  <si>
    <t>39</t>
  </si>
  <si>
    <t>580506008</t>
  </si>
  <si>
    <t>Kontrola stavu domovního plynovodu dl přes 20 do 50 m</t>
  </si>
  <si>
    <t>-67463531</t>
  </si>
  <si>
    <t>Domovní plynovody kontrola stavu domácího plynovodu, délky přes 20 do 50 m</t>
  </si>
  <si>
    <t>https://podminky.urs.cz/item/CS_URS_2023_01/580506008</t>
  </si>
  <si>
    <t>40</t>
  </si>
  <si>
    <t>580506013</t>
  </si>
  <si>
    <t>Kontrola funkce kohoutů nebo kulových uzávěrů domovního plynovodu</t>
  </si>
  <si>
    <t>1717634550</t>
  </si>
  <si>
    <t>Domovní plynovody kontrola funkce dílčích uzávěrů kohoutů nebo kulových uzávěrů</t>
  </si>
  <si>
    <t>https://podminky.urs.cz/item/CS_URS_2023_01/580506013</t>
  </si>
  <si>
    <t>41</t>
  </si>
  <si>
    <t>580506019</t>
  </si>
  <si>
    <t>Kontrola těsnosti spoje pěnotvorným roztokem domovního plynovodu</t>
  </si>
  <si>
    <t>881157748</t>
  </si>
  <si>
    <t>Domovní plynovody kontrola těsnosti spoje pěnotvorným roztokem</t>
  </si>
  <si>
    <t>https://podminky.urs.cz/item/CS_URS_2023_01/580506019</t>
  </si>
  <si>
    <t>42</t>
  </si>
  <si>
    <t>580506028</t>
  </si>
  <si>
    <t>Opakovaná tlaková zkouška před natlakováním domovních plynovodů DN do 50 dl přes 20 do 50 m</t>
  </si>
  <si>
    <t>148675827</t>
  </si>
  <si>
    <t>Domovní plynovody opakovaná tlaková zkouška kontrola před natlakováním plynovodu DN do 50, délky přes 20 do 50 m</t>
  </si>
  <si>
    <t>https://podminky.urs.cz/item/CS_URS_2023_01/580506028</t>
  </si>
  <si>
    <t>43</t>
  </si>
  <si>
    <t>580506036</t>
  </si>
  <si>
    <t>Odvzdušnění domovních plynovodů DN do 50 dl přes 20 do 50 m</t>
  </si>
  <si>
    <t>-1822978376</t>
  </si>
  <si>
    <t>Domovní plynovody odvzdušnění plynovodu DN do 50 délky přes 20 do 50 m</t>
  </si>
  <si>
    <t>https://podminky.urs.cz/item/CS_URS_2023_01/580506036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</si>
  <si>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</si>
  <si>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</si>
  <si>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</si>
  <si>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</si>
  <si>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</si>
  <si>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</si>
  <si>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</si>
  <si>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</si>
  <si>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</si>
  <si>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</si>
  <si>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</si>
  <si>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</si>
  <si>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</si>
  <si>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</si>
  <si>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</si>
  <si>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</si>
  <si>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</si>
  <si>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</si>
  <si>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</si>
  <si>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</si>
  <si>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</si>
  <si>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</si>
  <si>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</si>
  <si>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</si>
  <si>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</si>
  <si>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</si>
  <si>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</si>
  <si>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</si>
  <si>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</si>
  <si>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</si>
  <si>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</si>
  <si>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</si>
  <si>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</si>
  <si>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</si>
  <si>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</si>
  <si>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</si>
  <si>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</si>
  <si>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</si>
  <si>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</si>
  <si>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</si>
  <si>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</si>
  <si>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</si>
  <si>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</si>
  <si>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</si>
  <si>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</si>
  <si>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</si>
  <si>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</si>
  <si>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</si>
  <si>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</si>
  <si>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</si>
  <si>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</si>
  <si>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</si>
  <si>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</si>
  <si>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</si>
  <si>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</si>
  <si>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</si>
  <si>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</si>
  <si>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</si>
  <si>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</si>
  <si>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</si>
  <si>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</si>
  <si>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</si>
  <si>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</si>
  <si>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</si>
  <si>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</si>
  <si>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</si>
  <si>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</si>
  <si>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</si>
  <si>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</si>
  <si>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</si>
  <si>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</si>
  <si>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</si>
  <si>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</si>
  <si>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</si>
  <si>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</si>
  <si>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</si>
  <si>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</si>
  <si>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</si>
  <si>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</si>
  <si>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</si>
  <si>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</si>
  <si>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</si>
  <si>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</si>
  <si>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</si>
  <si>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</si>
  <si>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</si>
  <si>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</si>
  <si>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</si>
  <si>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</si>
  <si>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</si>
  <si>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</si>
  <si>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</si>
  <si>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</si>
  <si>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</si>
  <si>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</si>
  <si>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</si>
  <si>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</si>
  <si>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</si>
  <si>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</si>
  <si>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</si>
  <si>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</si>
  <si>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</si>
  <si>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</si>
  <si>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</si>
  <si>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</si>
  <si>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</si>
  <si>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</si>
  <si>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</si>
  <si>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</si>
  <si>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</si>
  <si>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</si>
  <si>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</si>
  <si>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</si>
  <si>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</si>
  <si>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</si>
  <si>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</si>
  <si>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</si>
  <si>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</si>
  <si>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</si>
  <si>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</si>
  <si>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</si>
  <si>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</si>
  <si>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</si>
  <si>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</si>
  <si>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</si>
  <si>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</si>
  <si>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</si>
  <si>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</si>
  <si>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</si>
  <si>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</si>
  <si>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</si>
  <si>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</si>
  <si>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</si>
  <si>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</si>
  <si>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</si>
  <si>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</si>
  <si>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</si>
  <si>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</si>
  <si>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</si>
  <si>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</si>
  <si>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</si>
  <si>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</si>
  <si>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</si>
  <si>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</si>
  <si>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</si>
  <si>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</si>
  <si>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</si>
  <si>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</si>
  <si>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</si>
  <si>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</si>
  <si>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</si>
  <si>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</si>
  <si>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</si>
  <si>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</si>
  <si>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</si>
  <si>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</si>
  <si>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</si>
  <si>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</si>
  <si>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</si>
  <si>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</si>
  <si>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</si>
  <si>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</si>
  <si>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</si>
  <si>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</si>
  <si>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</si>
  <si>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</si>
  <si>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</si>
  <si>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</si>
  <si>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</si>
  <si>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</si>
  <si>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</si>
  <si>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</si>
  <si>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</si>
  <si>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</si>
  <si>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</si>
  <si>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</si>
  <si>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</si>
  <si>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</si>
  <si>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</si>
  <si>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</si>
  <si>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</si>
  <si>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</si>
  <si>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</si>
  <si>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</si>
  <si>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</si>
  <si>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</si>
  <si>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GYMNÁZIUM JIHLAVA – REKONSTRUKCE LABORATOŘE CHEMIE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</si>
</sst>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4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8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40" fillId="0" borderId="29" xfId="0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36" fillId="0" borderId="0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23" xfId="0" applyFont="1" applyBorder="1" applyAlignment="1">
      <alignment horizontal="left" vertical="center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41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8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8" fillId="0" borderId="29" xfId="0" applyFont="1" applyBorder="1" applyAlignment="1">
      <alignment horizontal="left"/>
    </xf>
    <xf numFmtId="0" fontId="41" fillId="0" borderId="29" xfId="0" applyFont="1" applyBorder="1" applyAlignment="1">
      <alignment/>
    </xf>
    <xf numFmtId="0" fontId="36" fillId="0" borderId="26" xfId="0" applyFont="1" applyBorder="1" applyAlignment="1">
      <alignment vertical="top"/>
    </xf>
    <xf numFmtId="0" fontId="36" fillId="0" borderId="27" xfId="0" applyFont="1" applyBorder="1" applyAlignment="1">
      <alignment vertical="top"/>
    </xf>
    <xf numFmtId="0" fontId="36" fillId="0" borderId="28" xfId="0" applyFont="1" applyBorder="1" applyAlignment="1">
      <alignment vertical="top"/>
    </xf>
    <xf numFmtId="0" fontId="36" fillId="0" borderId="29" xfId="0" applyFont="1" applyBorder="1" applyAlignment="1">
      <alignment vertical="top"/>
    </xf>
    <xf numFmtId="0" fontId="36" fillId="0" borderId="30" xfId="0" applyFont="1" applyBorder="1" applyAlignment="1">
      <alignment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721173722" TargetMode="External" /><Relationship Id="rId2" Type="http://schemas.openxmlformats.org/officeDocument/2006/relationships/hyperlink" Target="https://podminky.urs.cz/item/CS_URS_2023_01/721173723" TargetMode="External" /><Relationship Id="rId3" Type="http://schemas.openxmlformats.org/officeDocument/2006/relationships/hyperlink" Target="https://podminky.urs.cz/item/CS_URS_2023_01/721173724" TargetMode="External" /><Relationship Id="rId4" Type="http://schemas.openxmlformats.org/officeDocument/2006/relationships/hyperlink" Target="https://podminky.urs.cz/item/CS_URS_2023_01/721173726" TargetMode="External" /><Relationship Id="rId5" Type="http://schemas.openxmlformats.org/officeDocument/2006/relationships/hyperlink" Target="https://podminky.urs.cz/item/CS_URS_2023_01/721174042" TargetMode="External" /><Relationship Id="rId6" Type="http://schemas.openxmlformats.org/officeDocument/2006/relationships/hyperlink" Target="https://podminky.urs.cz/item/CS_URS_2023_01/721290111" TargetMode="External" /><Relationship Id="rId7" Type="http://schemas.openxmlformats.org/officeDocument/2006/relationships/hyperlink" Target="https://podminky.urs.cz/item/CS_URS_2023_01/998721101" TargetMode="External" /><Relationship Id="rId8" Type="http://schemas.openxmlformats.org/officeDocument/2006/relationships/hyperlink" Target="https://podminky.urs.cz/item/CS_URS_2023_01/722174002" TargetMode="External" /><Relationship Id="rId9" Type="http://schemas.openxmlformats.org/officeDocument/2006/relationships/hyperlink" Target="https://podminky.urs.cz/item/CS_URS_2023_01/722174003" TargetMode="External" /><Relationship Id="rId10" Type="http://schemas.openxmlformats.org/officeDocument/2006/relationships/hyperlink" Target="https://podminky.urs.cz/item/CS_URS_2023_01/722181231" TargetMode="External" /><Relationship Id="rId11" Type="http://schemas.openxmlformats.org/officeDocument/2006/relationships/hyperlink" Target="https://podminky.urs.cz/item/CS_URS_2023_01/722181232" TargetMode="External" /><Relationship Id="rId12" Type="http://schemas.openxmlformats.org/officeDocument/2006/relationships/hyperlink" Target="https://podminky.urs.cz/item/CS_URS_2023_01/722181241" TargetMode="External" /><Relationship Id="rId13" Type="http://schemas.openxmlformats.org/officeDocument/2006/relationships/hyperlink" Target="https://podminky.urs.cz/item/CS_URS_2023_01/722181242" TargetMode="External" /><Relationship Id="rId14" Type="http://schemas.openxmlformats.org/officeDocument/2006/relationships/hyperlink" Target="https://podminky.urs.cz/item/CS_URS_2023_01/722221134" TargetMode="External" /><Relationship Id="rId15" Type="http://schemas.openxmlformats.org/officeDocument/2006/relationships/hyperlink" Target="https://podminky.urs.cz/item/CS_URS_2023_01/722224115" TargetMode="External" /><Relationship Id="rId16" Type="http://schemas.openxmlformats.org/officeDocument/2006/relationships/hyperlink" Target="https://podminky.urs.cz/item/CS_URS_2023_01/722230101" TargetMode="External" /><Relationship Id="rId17" Type="http://schemas.openxmlformats.org/officeDocument/2006/relationships/hyperlink" Target="https://podminky.urs.cz/item/CS_URS_2023_01/722230102" TargetMode="External" /><Relationship Id="rId18" Type="http://schemas.openxmlformats.org/officeDocument/2006/relationships/hyperlink" Target="https://podminky.urs.cz/item/CS_URS_2023_01/722230111" TargetMode="External" /><Relationship Id="rId19" Type="http://schemas.openxmlformats.org/officeDocument/2006/relationships/hyperlink" Target="https://podminky.urs.cz/item/CS_URS_2023_01/722290234" TargetMode="External" /><Relationship Id="rId20" Type="http://schemas.openxmlformats.org/officeDocument/2006/relationships/hyperlink" Target="https://podminky.urs.cz/item/CS_URS_2023_01/998722101" TargetMode="External" /><Relationship Id="rId21" Type="http://schemas.openxmlformats.org/officeDocument/2006/relationships/hyperlink" Target="https://podminky.urs.cz/item/CS_URS_2023_01/723111202" TargetMode="External" /><Relationship Id="rId22" Type="http://schemas.openxmlformats.org/officeDocument/2006/relationships/hyperlink" Target="https://podminky.urs.cz/item/CS_URS_2023_01/723111203" TargetMode="External" /><Relationship Id="rId23" Type="http://schemas.openxmlformats.org/officeDocument/2006/relationships/hyperlink" Target="https://podminky.urs.cz/item/CS_URS_2023_01/723111204" TargetMode="External" /><Relationship Id="rId24" Type="http://schemas.openxmlformats.org/officeDocument/2006/relationships/hyperlink" Target="https://podminky.urs.cz/item/CS_URS_2023_01/723150365" TargetMode="External" /><Relationship Id="rId25" Type="http://schemas.openxmlformats.org/officeDocument/2006/relationships/hyperlink" Target="https://podminky.urs.cz/item/CS_URS_2023_01/723150366" TargetMode="External" /><Relationship Id="rId26" Type="http://schemas.openxmlformats.org/officeDocument/2006/relationships/hyperlink" Target="https://podminky.urs.cz/item/CS_URS_2023_01/723150367" TargetMode="External" /><Relationship Id="rId27" Type="http://schemas.openxmlformats.org/officeDocument/2006/relationships/hyperlink" Target="https://podminky.urs.cz/item/CS_URS_2023_01/723231162" TargetMode="External" /><Relationship Id="rId28" Type="http://schemas.openxmlformats.org/officeDocument/2006/relationships/hyperlink" Target="https://podminky.urs.cz/item/CS_URS_2023_01/723231163" TargetMode="External" /><Relationship Id="rId29" Type="http://schemas.openxmlformats.org/officeDocument/2006/relationships/hyperlink" Target="https://podminky.urs.cz/item/CS_URS_2023_01/998723101" TargetMode="External" /><Relationship Id="rId30" Type="http://schemas.openxmlformats.org/officeDocument/2006/relationships/hyperlink" Target="https://podminky.urs.cz/item/CS_URS_2022_01/725211603" TargetMode="External" /><Relationship Id="rId31" Type="http://schemas.openxmlformats.org/officeDocument/2006/relationships/hyperlink" Target="https://podminky.urs.cz/item/CS_URS_2022_01/725822613" TargetMode="External" /><Relationship Id="rId32" Type="http://schemas.openxmlformats.org/officeDocument/2006/relationships/hyperlink" Target="https://podminky.urs.cz/item/CS_URS_2022_01/725862113" TargetMode="External" /><Relationship Id="rId33" Type="http://schemas.openxmlformats.org/officeDocument/2006/relationships/hyperlink" Target="https://podminky.urs.cz/item/CS_URS_2023_01/783614551" TargetMode="External" /><Relationship Id="rId34" Type="http://schemas.openxmlformats.org/officeDocument/2006/relationships/hyperlink" Target="https://podminky.urs.cz/item/CS_URS_2023_01/580506002" TargetMode="External" /><Relationship Id="rId35" Type="http://schemas.openxmlformats.org/officeDocument/2006/relationships/hyperlink" Target="https://podminky.urs.cz/item/CS_URS_2023_01/580506008" TargetMode="External" /><Relationship Id="rId36" Type="http://schemas.openxmlformats.org/officeDocument/2006/relationships/hyperlink" Target="https://podminky.urs.cz/item/CS_URS_2023_01/580506013" TargetMode="External" /><Relationship Id="rId37" Type="http://schemas.openxmlformats.org/officeDocument/2006/relationships/hyperlink" Target="https://podminky.urs.cz/item/CS_URS_2023_01/580506019" TargetMode="External" /><Relationship Id="rId38" Type="http://schemas.openxmlformats.org/officeDocument/2006/relationships/hyperlink" Target="https://podminky.urs.cz/item/CS_URS_2023_01/580506028" TargetMode="External" /><Relationship Id="rId39" Type="http://schemas.openxmlformats.org/officeDocument/2006/relationships/hyperlink" Target="https://podminky.urs.cz/item/CS_URS_2023_01/580506036" TargetMode="External" /><Relationship Id="rId4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workbookViewId="0" topLeftCell="A37">
      <selection activeCell="BE5" sqref="BE5:BE3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323"/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323"/>
      <c r="BD2" s="323"/>
      <c r="BE2" s="323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87" t="s">
        <v>14</v>
      </c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1"/>
      <c r="AQ5" s="21"/>
      <c r="AR5" s="19"/>
      <c r="BE5" s="284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89" t="s">
        <v>609</v>
      </c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1"/>
      <c r="AQ6" s="21"/>
      <c r="AR6" s="19"/>
      <c r="BE6" s="285"/>
      <c r="BS6" s="16" t="s">
        <v>6</v>
      </c>
    </row>
    <row r="7" spans="2:71" s="1" customFormat="1" ht="12" customHeight="1">
      <c r="B7" s="20"/>
      <c r="C7" s="21"/>
      <c r="D7" s="28" t="s">
        <v>17</v>
      </c>
      <c r="E7" s="21"/>
      <c r="F7" s="21"/>
      <c r="G7" s="21"/>
      <c r="H7" s="21"/>
      <c r="I7" s="21"/>
      <c r="J7" s="21"/>
      <c r="K7" s="26" t="s">
        <v>18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18</v>
      </c>
      <c r="AO7" s="21"/>
      <c r="AP7" s="21"/>
      <c r="AQ7" s="21"/>
      <c r="AR7" s="19"/>
      <c r="BE7" s="285"/>
      <c r="BS7" s="16" t="s">
        <v>6</v>
      </c>
    </row>
    <row r="8" spans="2:71" s="1" customFormat="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85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85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18</v>
      </c>
      <c r="AO10" s="21"/>
      <c r="AP10" s="21"/>
      <c r="AQ10" s="21"/>
      <c r="AR10" s="19"/>
      <c r="BE10" s="285"/>
      <c r="BS10" s="16" t="s">
        <v>6</v>
      </c>
    </row>
    <row r="11" spans="2:71" s="1" customFormat="1" ht="18.4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18</v>
      </c>
      <c r="AO11" s="21"/>
      <c r="AP11" s="21"/>
      <c r="AQ11" s="21"/>
      <c r="AR11" s="19"/>
      <c r="BE11" s="285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85"/>
      <c r="BS12" s="16" t="s">
        <v>6</v>
      </c>
    </row>
    <row r="13" spans="2:71" s="1" customFormat="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285"/>
      <c r="BS13" s="16" t="s">
        <v>6</v>
      </c>
    </row>
    <row r="14" spans="2:71" ht="12.75">
      <c r="B14" s="20"/>
      <c r="C14" s="21"/>
      <c r="D14" s="21"/>
      <c r="E14" s="290" t="s">
        <v>29</v>
      </c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285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85"/>
      <c r="BS15" s="16" t="s">
        <v>4</v>
      </c>
    </row>
    <row r="16" spans="2:71" s="1" customFormat="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18</v>
      </c>
      <c r="AO16" s="21"/>
      <c r="AP16" s="21"/>
      <c r="AQ16" s="21"/>
      <c r="AR16" s="19"/>
      <c r="BE16" s="285"/>
      <c r="BS16" s="16" t="s">
        <v>4</v>
      </c>
    </row>
    <row r="17" spans="2:71" s="1" customFormat="1" ht="18.4" customHeight="1">
      <c r="B17" s="20"/>
      <c r="C17" s="21"/>
      <c r="D17" s="21"/>
      <c r="E17" s="26" t="s">
        <v>26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18</v>
      </c>
      <c r="AO17" s="21"/>
      <c r="AP17" s="21"/>
      <c r="AQ17" s="21"/>
      <c r="AR17" s="19"/>
      <c r="BE17" s="285"/>
      <c r="BS17" s="16" t="s">
        <v>31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85"/>
      <c r="BS18" s="16" t="s">
        <v>6</v>
      </c>
    </row>
    <row r="19" spans="2:71" s="1" customFormat="1" ht="12" customHeight="1">
      <c r="B19" s="20"/>
      <c r="C19" s="21"/>
      <c r="D19" s="28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18</v>
      </c>
      <c r="AO19" s="21"/>
      <c r="AP19" s="21"/>
      <c r="AQ19" s="21"/>
      <c r="AR19" s="19"/>
      <c r="BE19" s="285"/>
      <c r="BS19" s="16" t="s">
        <v>6</v>
      </c>
    </row>
    <row r="20" spans="2:71" s="1" customFormat="1" ht="18.4" customHeight="1">
      <c r="B20" s="20"/>
      <c r="C20" s="21"/>
      <c r="D20" s="21"/>
      <c r="E20" s="26" t="s">
        <v>26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18</v>
      </c>
      <c r="AO20" s="21"/>
      <c r="AP20" s="21"/>
      <c r="AQ20" s="21"/>
      <c r="AR20" s="19"/>
      <c r="BE20" s="285"/>
      <c r="BS20" s="16" t="s">
        <v>31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85"/>
    </row>
    <row r="22" spans="2:57" s="1" customFormat="1" ht="12" customHeight="1">
      <c r="B22" s="20"/>
      <c r="C22" s="21"/>
      <c r="D22" s="28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85"/>
    </row>
    <row r="23" spans="2:57" s="1" customFormat="1" ht="47.25" customHeight="1">
      <c r="B23" s="20"/>
      <c r="C23" s="21"/>
      <c r="D23" s="21"/>
      <c r="E23" s="292" t="s">
        <v>34</v>
      </c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1"/>
      <c r="AP23" s="21"/>
      <c r="AQ23" s="21"/>
      <c r="AR23" s="19"/>
      <c r="BE23" s="285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85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85"/>
    </row>
    <row r="26" spans="1:57" s="2" customFormat="1" ht="25.9" customHeight="1">
      <c r="A26" s="33"/>
      <c r="B26" s="34"/>
      <c r="C26" s="35"/>
      <c r="D26" s="36" t="s">
        <v>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93">
        <f>ROUND(AG54,2)</f>
        <v>0</v>
      </c>
      <c r="AL26" s="294"/>
      <c r="AM26" s="294"/>
      <c r="AN26" s="294"/>
      <c r="AO26" s="294"/>
      <c r="AP26" s="35"/>
      <c r="AQ26" s="35"/>
      <c r="AR26" s="38"/>
      <c r="BE26" s="285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85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95" t="s">
        <v>36</v>
      </c>
      <c r="M28" s="295"/>
      <c r="N28" s="295"/>
      <c r="O28" s="295"/>
      <c r="P28" s="295"/>
      <c r="Q28" s="35"/>
      <c r="R28" s="35"/>
      <c r="S28" s="35"/>
      <c r="T28" s="35"/>
      <c r="U28" s="35"/>
      <c r="V28" s="35"/>
      <c r="W28" s="295" t="s">
        <v>37</v>
      </c>
      <c r="X28" s="295"/>
      <c r="Y28" s="295"/>
      <c r="Z28" s="295"/>
      <c r="AA28" s="295"/>
      <c r="AB28" s="295"/>
      <c r="AC28" s="295"/>
      <c r="AD28" s="295"/>
      <c r="AE28" s="295"/>
      <c r="AF28" s="35"/>
      <c r="AG28" s="35"/>
      <c r="AH28" s="35"/>
      <c r="AI28" s="35"/>
      <c r="AJ28" s="35"/>
      <c r="AK28" s="295" t="s">
        <v>38</v>
      </c>
      <c r="AL28" s="295"/>
      <c r="AM28" s="295"/>
      <c r="AN28" s="295"/>
      <c r="AO28" s="295"/>
      <c r="AP28" s="35"/>
      <c r="AQ28" s="35"/>
      <c r="AR28" s="38"/>
      <c r="BE28" s="285"/>
    </row>
    <row r="29" spans="2:57" s="3" customFormat="1" ht="14.45" customHeight="1">
      <c r="B29" s="39"/>
      <c r="C29" s="40"/>
      <c r="D29" s="28" t="s">
        <v>39</v>
      </c>
      <c r="E29" s="40"/>
      <c r="F29" s="28" t="s">
        <v>40</v>
      </c>
      <c r="G29" s="40"/>
      <c r="H29" s="40"/>
      <c r="I29" s="40"/>
      <c r="J29" s="40"/>
      <c r="K29" s="40"/>
      <c r="L29" s="298">
        <v>0.21</v>
      </c>
      <c r="M29" s="297"/>
      <c r="N29" s="297"/>
      <c r="O29" s="297"/>
      <c r="P29" s="297"/>
      <c r="Q29" s="40"/>
      <c r="R29" s="40"/>
      <c r="S29" s="40"/>
      <c r="T29" s="40"/>
      <c r="U29" s="40"/>
      <c r="V29" s="40"/>
      <c r="W29" s="296">
        <f>ROUND(AZ54,2)</f>
        <v>0</v>
      </c>
      <c r="X29" s="297"/>
      <c r="Y29" s="297"/>
      <c r="Z29" s="297"/>
      <c r="AA29" s="297"/>
      <c r="AB29" s="297"/>
      <c r="AC29" s="297"/>
      <c r="AD29" s="297"/>
      <c r="AE29" s="297"/>
      <c r="AF29" s="40"/>
      <c r="AG29" s="40"/>
      <c r="AH29" s="40"/>
      <c r="AI29" s="40"/>
      <c r="AJ29" s="40"/>
      <c r="AK29" s="296">
        <f>ROUND(AV54,2)</f>
        <v>0</v>
      </c>
      <c r="AL29" s="297"/>
      <c r="AM29" s="297"/>
      <c r="AN29" s="297"/>
      <c r="AO29" s="297"/>
      <c r="AP29" s="40"/>
      <c r="AQ29" s="40"/>
      <c r="AR29" s="41"/>
      <c r="BE29" s="286"/>
    </row>
    <row r="30" spans="2:57" s="3" customFormat="1" ht="14.45" customHeight="1">
      <c r="B30" s="39"/>
      <c r="C30" s="40"/>
      <c r="D30" s="40"/>
      <c r="E30" s="40"/>
      <c r="F30" s="28" t="s">
        <v>41</v>
      </c>
      <c r="G30" s="40"/>
      <c r="H30" s="40"/>
      <c r="I30" s="40"/>
      <c r="J30" s="40"/>
      <c r="K30" s="40"/>
      <c r="L30" s="298">
        <v>0.15</v>
      </c>
      <c r="M30" s="297"/>
      <c r="N30" s="297"/>
      <c r="O30" s="297"/>
      <c r="P30" s="297"/>
      <c r="Q30" s="40"/>
      <c r="R30" s="40"/>
      <c r="S30" s="40"/>
      <c r="T30" s="40"/>
      <c r="U30" s="40"/>
      <c r="V30" s="40"/>
      <c r="W30" s="296">
        <f>ROUND(BA54,2)</f>
        <v>0</v>
      </c>
      <c r="X30" s="297"/>
      <c r="Y30" s="297"/>
      <c r="Z30" s="297"/>
      <c r="AA30" s="297"/>
      <c r="AB30" s="297"/>
      <c r="AC30" s="297"/>
      <c r="AD30" s="297"/>
      <c r="AE30" s="297"/>
      <c r="AF30" s="40"/>
      <c r="AG30" s="40"/>
      <c r="AH30" s="40"/>
      <c r="AI30" s="40"/>
      <c r="AJ30" s="40"/>
      <c r="AK30" s="296">
        <f>ROUND(AW54,2)</f>
        <v>0</v>
      </c>
      <c r="AL30" s="297"/>
      <c r="AM30" s="297"/>
      <c r="AN30" s="297"/>
      <c r="AO30" s="297"/>
      <c r="AP30" s="40"/>
      <c r="AQ30" s="40"/>
      <c r="AR30" s="41"/>
      <c r="BE30" s="286"/>
    </row>
    <row r="31" spans="2:57" s="3" customFormat="1" ht="14.45" customHeight="1" hidden="1">
      <c r="B31" s="39"/>
      <c r="C31" s="40"/>
      <c r="D31" s="40"/>
      <c r="E31" s="40"/>
      <c r="F31" s="28" t="s">
        <v>42</v>
      </c>
      <c r="G31" s="40"/>
      <c r="H31" s="40"/>
      <c r="I31" s="40"/>
      <c r="J31" s="40"/>
      <c r="K31" s="40"/>
      <c r="L31" s="298">
        <v>0.21</v>
      </c>
      <c r="M31" s="297"/>
      <c r="N31" s="297"/>
      <c r="O31" s="297"/>
      <c r="P31" s="297"/>
      <c r="Q31" s="40"/>
      <c r="R31" s="40"/>
      <c r="S31" s="40"/>
      <c r="T31" s="40"/>
      <c r="U31" s="40"/>
      <c r="V31" s="40"/>
      <c r="W31" s="296">
        <f>ROUND(BB54,2)</f>
        <v>0</v>
      </c>
      <c r="X31" s="297"/>
      <c r="Y31" s="297"/>
      <c r="Z31" s="297"/>
      <c r="AA31" s="297"/>
      <c r="AB31" s="297"/>
      <c r="AC31" s="297"/>
      <c r="AD31" s="297"/>
      <c r="AE31" s="297"/>
      <c r="AF31" s="40"/>
      <c r="AG31" s="40"/>
      <c r="AH31" s="40"/>
      <c r="AI31" s="40"/>
      <c r="AJ31" s="40"/>
      <c r="AK31" s="296">
        <v>0</v>
      </c>
      <c r="AL31" s="297"/>
      <c r="AM31" s="297"/>
      <c r="AN31" s="297"/>
      <c r="AO31" s="297"/>
      <c r="AP31" s="40"/>
      <c r="AQ31" s="40"/>
      <c r="AR31" s="41"/>
      <c r="BE31" s="286"/>
    </row>
    <row r="32" spans="2:57" s="3" customFormat="1" ht="14.45" customHeight="1" hidden="1">
      <c r="B32" s="39"/>
      <c r="C32" s="40"/>
      <c r="D32" s="40"/>
      <c r="E32" s="40"/>
      <c r="F32" s="28" t="s">
        <v>43</v>
      </c>
      <c r="G32" s="40"/>
      <c r="H32" s="40"/>
      <c r="I32" s="40"/>
      <c r="J32" s="40"/>
      <c r="K32" s="40"/>
      <c r="L32" s="298">
        <v>0.15</v>
      </c>
      <c r="M32" s="297"/>
      <c r="N32" s="297"/>
      <c r="O32" s="297"/>
      <c r="P32" s="297"/>
      <c r="Q32" s="40"/>
      <c r="R32" s="40"/>
      <c r="S32" s="40"/>
      <c r="T32" s="40"/>
      <c r="U32" s="40"/>
      <c r="V32" s="40"/>
      <c r="W32" s="296">
        <f>ROUND(BC54,2)</f>
        <v>0</v>
      </c>
      <c r="X32" s="297"/>
      <c r="Y32" s="297"/>
      <c r="Z32" s="297"/>
      <c r="AA32" s="297"/>
      <c r="AB32" s="297"/>
      <c r="AC32" s="297"/>
      <c r="AD32" s="297"/>
      <c r="AE32" s="297"/>
      <c r="AF32" s="40"/>
      <c r="AG32" s="40"/>
      <c r="AH32" s="40"/>
      <c r="AI32" s="40"/>
      <c r="AJ32" s="40"/>
      <c r="AK32" s="296">
        <v>0</v>
      </c>
      <c r="AL32" s="297"/>
      <c r="AM32" s="297"/>
      <c r="AN32" s="297"/>
      <c r="AO32" s="297"/>
      <c r="AP32" s="40"/>
      <c r="AQ32" s="40"/>
      <c r="AR32" s="41"/>
      <c r="BE32" s="286"/>
    </row>
    <row r="33" spans="2:44" s="3" customFormat="1" ht="14.45" customHeight="1" hidden="1">
      <c r="B33" s="39"/>
      <c r="C33" s="40"/>
      <c r="D33" s="40"/>
      <c r="E33" s="40"/>
      <c r="F33" s="28" t="s">
        <v>44</v>
      </c>
      <c r="G33" s="40"/>
      <c r="H33" s="40"/>
      <c r="I33" s="40"/>
      <c r="J33" s="40"/>
      <c r="K33" s="40"/>
      <c r="L33" s="298">
        <v>0</v>
      </c>
      <c r="M33" s="297"/>
      <c r="N33" s="297"/>
      <c r="O33" s="297"/>
      <c r="P33" s="297"/>
      <c r="Q33" s="40"/>
      <c r="R33" s="40"/>
      <c r="S33" s="40"/>
      <c r="T33" s="40"/>
      <c r="U33" s="40"/>
      <c r="V33" s="40"/>
      <c r="W33" s="296">
        <f>ROUND(BD54,2)</f>
        <v>0</v>
      </c>
      <c r="X33" s="297"/>
      <c r="Y33" s="297"/>
      <c r="Z33" s="297"/>
      <c r="AA33" s="297"/>
      <c r="AB33" s="297"/>
      <c r="AC33" s="297"/>
      <c r="AD33" s="297"/>
      <c r="AE33" s="297"/>
      <c r="AF33" s="40"/>
      <c r="AG33" s="40"/>
      <c r="AH33" s="40"/>
      <c r="AI33" s="40"/>
      <c r="AJ33" s="40"/>
      <c r="AK33" s="296">
        <v>0</v>
      </c>
      <c r="AL33" s="297"/>
      <c r="AM33" s="297"/>
      <c r="AN33" s="297"/>
      <c r="AO33" s="297"/>
      <c r="AP33" s="40"/>
      <c r="AQ33" s="40"/>
      <c r="AR33" s="41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33"/>
    </row>
    <row r="35" spans="1:57" s="2" customFormat="1" ht="25.9" customHeight="1">
      <c r="A35" s="33"/>
      <c r="B35" s="34"/>
      <c r="C35" s="42"/>
      <c r="D35" s="43" t="s">
        <v>45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46</v>
      </c>
      <c r="U35" s="44"/>
      <c r="V35" s="44"/>
      <c r="W35" s="44"/>
      <c r="X35" s="299" t="s">
        <v>47</v>
      </c>
      <c r="Y35" s="300"/>
      <c r="Z35" s="300"/>
      <c r="AA35" s="300"/>
      <c r="AB35" s="300"/>
      <c r="AC35" s="44"/>
      <c r="AD35" s="44"/>
      <c r="AE35" s="44"/>
      <c r="AF35" s="44"/>
      <c r="AG35" s="44"/>
      <c r="AH35" s="44"/>
      <c r="AI35" s="44"/>
      <c r="AJ35" s="44"/>
      <c r="AK35" s="301">
        <f>SUM(AK26:AK33)</f>
        <v>0</v>
      </c>
      <c r="AL35" s="300"/>
      <c r="AM35" s="300"/>
      <c r="AN35" s="300"/>
      <c r="AO35" s="302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6.95" customHeight="1">
      <c r="A37" s="33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  <c r="BE37" s="33"/>
    </row>
    <row r="41" spans="1:57" s="2" customFormat="1" ht="6.95" customHeight="1">
      <c r="A41" s="33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  <c r="BE41" s="33"/>
    </row>
    <row r="42" spans="1:57" s="2" customFormat="1" ht="24.95" customHeight="1">
      <c r="A42" s="33"/>
      <c r="B42" s="34"/>
      <c r="C42" s="22" t="s">
        <v>48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  <c r="BE42" s="33"/>
    </row>
    <row r="43" spans="1:57" s="2" customFormat="1" ht="6.95" customHeight="1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  <c r="BE43" s="33"/>
    </row>
    <row r="44" spans="2:44" s="4" customFormat="1" ht="12" customHeight="1">
      <c r="B44" s="50"/>
      <c r="C44" s="28" t="s">
        <v>13</v>
      </c>
      <c r="D44" s="51"/>
      <c r="E44" s="51"/>
      <c r="F44" s="51"/>
      <c r="G44" s="51"/>
      <c r="H44" s="51"/>
      <c r="I44" s="51"/>
      <c r="J44" s="51"/>
      <c r="K44" s="51"/>
      <c r="L44" s="51" t="str">
        <f>K5</f>
        <v>02-21-RP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2"/>
    </row>
    <row r="45" spans="2:44" s="5" customFormat="1" ht="36.95" customHeight="1">
      <c r="B45" s="53"/>
      <c r="C45" s="54" t="s">
        <v>16</v>
      </c>
      <c r="D45" s="55"/>
      <c r="E45" s="55"/>
      <c r="F45" s="55"/>
      <c r="G45" s="55"/>
      <c r="H45" s="55"/>
      <c r="I45" s="55"/>
      <c r="J45" s="55"/>
      <c r="K45" s="55"/>
      <c r="L45" s="303" t="str">
        <f>K6</f>
        <v>GYMNÁZIUM JIHLAVA – REKONSTRUKCE LABORATOŘE CHEMIE</v>
      </c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/>
      <c r="AO45" s="304"/>
      <c r="AP45" s="55"/>
      <c r="AQ45" s="55"/>
      <c r="AR45" s="56"/>
    </row>
    <row r="46" spans="1:57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  <c r="BE46" s="33"/>
    </row>
    <row r="47" spans="1:57" s="2" customFormat="1" ht="12" customHeight="1">
      <c r="A47" s="33"/>
      <c r="B47" s="34"/>
      <c r="C47" s="28" t="s">
        <v>20</v>
      </c>
      <c r="D47" s="35"/>
      <c r="E47" s="35"/>
      <c r="F47" s="35"/>
      <c r="G47" s="35"/>
      <c r="H47" s="35"/>
      <c r="I47" s="35"/>
      <c r="J47" s="35"/>
      <c r="K47" s="35"/>
      <c r="L47" s="57" t="str">
        <f>IF(K8="","",K8)</f>
        <v>Jihlava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22</v>
      </c>
      <c r="AJ47" s="35"/>
      <c r="AK47" s="35"/>
      <c r="AL47" s="35"/>
      <c r="AM47" s="305" t="str">
        <f>IF(AN8="","",AN8)</f>
        <v>19. 4. 2023</v>
      </c>
      <c r="AN47" s="305"/>
      <c r="AO47" s="35"/>
      <c r="AP47" s="35"/>
      <c r="AQ47" s="35"/>
      <c r="AR47" s="38"/>
      <c r="BE47" s="33"/>
    </row>
    <row r="48" spans="1:57" s="2" customFormat="1" ht="6.95" customHeight="1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  <c r="BE48" s="33"/>
    </row>
    <row r="49" spans="1:57" s="2" customFormat="1" ht="15.2" customHeight="1">
      <c r="A49" s="33"/>
      <c r="B49" s="34"/>
      <c r="C49" s="28" t="s">
        <v>24</v>
      </c>
      <c r="D49" s="35"/>
      <c r="E49" s="35"/>
      <c r="F49" s="35"/>
      <c r="G49" s="35"/>
      <c r="H49" s="35"/>
      <c r="I49" s="35"/>
      <c r="J49" s="35"/>
      <c r="K49" s="35"/>
      <c r="L49" s="51" t="str">
        <f>IF(E11="","",E11)</f>
        <v xml:space="preserve"> 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30</v>
      </c>
      <c r="AJ49" s="35"/>
      <c r="AK49" s="35"/>
      <c r="AL49" s="35"/>
      <c r="AM49" s="306" t="str">
        <f>IF(E17="","",E17)</f>
        <v xml:space="preserve"> </v>
      </c>
      <c r="AN49" s="307"/>
      <c r="AO49" s="307"/>
      <c r="AP49" s="307"/>
      <c r="AQ49" s="35"/>
      <c r="AR49" s="38"/>
      <c r="AS49" s="308" t="s">
        <v>49</v>
      </c>
      <c r="AT49" s="309"/>
      <c r="AU49" s="59"/>
      <c r="AV49" s="59"/>
      <c r="AW49" s="59"/>
      <c r="AX49" s="59"/>
      <c r="AY49" s="59"/>
      <c r="AZ49" s="59"/>
      <c r="BA49" s="59"/>
      <c r="BB49" s="59"/>
      <c r="BC49" s="59"/>
      <c r="BD49" s="60"/>
      <c r="BE49" s="33"/>
    </row>
    <row r="50" spans="1:57" s="2" customFormat="1" ht="15.2" customHeight="1">
      <c r="A50" s="33"/>
      <c r="B50" s="34"/>
      <c r="C50" s="28" t="s">
        <v>28</v>
      </c>
      <c r="D50" s="35"/>
      <c r="E50" s="35"/>
      <c r="F50" s="35"/>
      <c r="G50" s="35"/>
      <c r="H50" s="35"/>
      <c r="I50" s="35"/>
      <c r="J50" s="35"/>
      <c r="K50" s="35"/>
      <c r="L50" s="51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32</v>
      </c>
      <c r="AJ50" s="35"/>
      <c r="AK50" s="35"/>
      <c r="AL50" s="35"/>
      <c r="AM50" s="306" t="str">
        <f>IF(E20="","",E20)</f>
        <v xml:space="preserve"> </v>
      </c>
      <c r="AN50" s="307"/>
      <c r="AO50" s="307"/>
      <c r="AP50" s="307"/>
      <c r="AQ50" s="35"/>
      <c r="AR50" s="38"/>
      <c r="AS50" s="310"/>
      <c r="AT50" s="311"/>
      <c r="AU50" s="61"/>
      <c r="AV50" s="61"/>
      <c r="AW50" s="61"/>
      <c r="AX50" s="61"/>
      <c r="AY50" s="61"/>
      <c r="AZ50" s="61"/>
      <c r="BA50" s="61"/>
      <c r="BB50" s="61"/>
      <c r="BC50" s="61"/>
      <c r="BD50" s="62"/>
      <c r="BE50" s="33"/>
    </row>
    <row r="51" spans="1:57" s="2" customFormat="1" ht="10.9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312"/>
      <c r="AT51" s="313"/>
      <c r="AU51" s="63"/>
      <c r="AV51" s="63"/>
      <c r="AW51" s="63"/>
      <c r="AX51" s="63"/>
      <c r="AY51" s="63"/>
      <c r="AZ51" s="63"/>
      <c r="BA51" s="63"/>
      <c r="BB51" s="63"/>
      <c r="BC51" s="63"/>
      <c r="BD51" s="64"/>
      <c r="BE51" s="33"/>
    </row>
    <row r="52" spans="1:57" s="2" customFormat="1" ht="29.25" customHeight="1">
      <c r="A52" s="33"/>
      <c r="B52" s="34"/>
      <c r="C52" s="314" t="s">
        <v>50</v>
      </c>
      <c r="D52" s="315"/>
      <c r="E52" s="315"/>
      <c r="F52" s="315"/>
      <c r="G52" s="315"/>
      <c r="H52" s="65"/>
      <c r="I52" s="316" t="s">
        <v>51</v>
      </c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315"/>
      <c r="Z52" s="315"/>
      <c r="AA52" s="315"/>
      <c r="AB52" s="315"/>
      <c r="AC52" s="315"/>
      <c r="AD52" s="315"/>
      <c r="AE52" s="315"/>
      <c r="AF52" s="315"/>
      <c r="AG52" s="317" t="s">
        <v>52</v>
      </c>
      <c r="AH52" s="315"/>
      <c r="AI52" s="315"/>
      <c r="AJ52" s="315"/>
      <c r="AK52" s="315"/>
      <c r="AL52" s="315"/>
      <c r="AM52" s="315"/>
      <c r="AN52" s="316" t="s">
        <v>53</v>
      </c>
      <c r="AO52" s="315"/>
      <c r="AP52" s="315"/>
      <c r="AQ52" s="66" t="s">
        <v>54</v>
      </c>
      <c r="AR52" s="38"/>
      <c r="AS52" s="67" t="s">
        <v>55</v>
      </c>
      <c r="AT52" s="68" t="s">
        <v>56</v>
      </c>
      <c r="AU52" s="68" t="s">
        <v>57</v>
      </c>
      <c r="AV52" s="68" t="s">
        <v>58</v>
      </c>
      <c r="AW52" s="68" t="s">
        <v>59</v>
      </c>
      <c r="AX52" s="68" t="s">
        <v>60</v>
      </c>
      <c r="AY52" s="68" t="s">
        <v>61</v>
      </c>
      <c r="AZ52" s="68" t="s">
        <v>62</v>
      </c>
      <c r="BA52" s="68" t="s">
        <v>63</v>
      </c>
      <c r="BB52" s="68" t="s">
        <v>64</v>
      </c>
      <c r="BC52" s="68" t="s">
        <v>65</v>
      </c>
      <c r="BD52" s="69" t="s">
        <v>66</v>
      </c>
      <c r="BE52" s="33"/>
    </row>
    <row r="53" spans="1:57" s="2" customFormat="1" ht="10.9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70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2"/>
      <c r="BE53" s="33"/>
    </row>
    <row r="54" spans="2:90" s="6" customFormat="1" ht="32.45" customHeight="1">
      <c r="B54" s="73"/>
      <c r="C54" s="74" t="s">
        <v>67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321">
        <f>ROUND(AG55,2)</f>
        <v>0</v>
      </c>
      <c r="AH54" s="321"/>
      <c r="AI54" s="321"/>
      <c r="AJ54" s="321"/>
      <c r="AK54" s="321"/>
      <c r="AL54" s="321"/>
      <c r="AM54" s="321"/>
      <c r="AN54" s="322">
        <f>SUM(AG54,AT54)</f>
        <v>0</v>
      </c>
      <c r="AO54" s="322"/>
      <c r="AP54" s="322"/>
      <c r="AQ54" s="77" t="s">
        <v>18</v>
      </c>
      <c r="AR54" s="78"/>
      <c r="AS54" s="79">
        <f>ROUND(AS55,2)</f>
        <v>0</v>
      </c>
      <c r="AT54" s="80">
        <f>ROUND(SUM(AV54:AW54),2)</f>
        <v>0</v>
      </c>
      <c r="AU54" s="81">
        <f>ROUND(AU55,5)</f>
        <v>0</v>
      </c>
      <c r="AV54" s="80">
        <f>ROUND(AZ54*L29,2)</f>
        <v>0</v>
      </c>
      <c r="AW54" s="80">
        <f>ROUND(BA54*L30,2)</f>
        <v>0</v>
      </c>
      <c r="AX54" s="80">
        <f>ROUND(BB54*L29,2)</f>
        <v>0</v>
      </c>
      <c r="AY54" s="80">
        <f>ROUND(BC54*L30,2)</f>
        <v>0</v>
      </c>
      <c r="AZ54" s="80">
        <f>ROUND(AZ55,2)</f>
        <v>0</v>
      </c>
      <c r="BA54" s="80">
        <f>ROUND(BA55,2)</f>
        <v>0</v>
      </c>
      <c r="BB54" s="80">
        <f>ROUND(BB55,2)</f>
        <v>0</v>
      </c>
      <c r="BC54" s="80">
        <f>ROUND(BC55,2)</f>
        <v>0</v>
      </c>
      <c r="BD54" s="82">
        <f>ROUND(BD55,2)</f>
        <v>0</v>
      </c>
      <c r="BS54" s="83" t="s">
        <v>68</v>
      </c>
      <c r="BT54" s="83" t="s">
        <v>69</v>
      </c>
      <c r="BU54" s="84" t="s">
        <v>70</v>
      </c>
      <c r="BV54" s="83" t="s">
        <v>71</v>
      </c>
      <c r="BW54" s="83" t="s">
        <v>5</v>
      </c>
      <c r="BX54" s="83" t="s">
        <v>72</v>
      </c>
      <c r="CL54" s="83" t="s">
        <v>18</v>
      </c>
    </row>
    <row r="55" spans="1:91" s="7" customFormat="1" ht="16.5" customHeight="1">
      <c r="A55" s="85" t="s">
        <v>73</v>
      </c>
      <c r="B55" s="86"/>
      <c r="C55" s="87"/>
      <c r="D55" s="320" t="s">
        <v>74</v>
      </c>
      <c r="E55" s="320"/>
      <c r="F55" s="320"/>
      <c r="G55" s="320"/>
      <c r="H55" s="320"/>
      <c r="I55" s="88"/>
      <c r="J55" s="320" t="s">
        <v>75</v>
      </c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318">
        <f>'1 - Zdravotně technické i...'!J30</f>
        <v>0</v>
      </c>
      <c r="AH55" s="319"/>
      <c r="AI55" s="319"/>
      <c r="AJ55" s="319"/>
      <c r="AK55" s="319"/>
      <c r="AL55" s="319"/>
      <c r="AM55" s="319"/>
      <c r="AN55" s="318">
        <f>SUM(AG55,AT55)</f>
        <v>0</v>
      </c>
      <c r="AO55" s="319"/>
      <c r="AP55" s="319"/>
      <c r="AQ55" s="89" t="s">
        <v>76</v>
      </c>
      <c r="AR55" s="90"/>
      <c r="AS55" s="91">
        <v>0</v>
      </c>
      <c r="AT55" s="92">
        <f>ROUND(SUM(AV55:AW55),2)</f>
        <v>0</v>
      </c>
      <c r="AU55" s="93">
        <f>'1 - Zdravotně technické i...'!P88</f>
        <v>0</v>
      </c>
      <c r="AV55" s="92">
        <f>'1 - Zdravotně technické i...'!J33</f>
        <v>0</v>
      </c>
      <c r="AW55" s="92">
        <f>'1 - Zdravotně technické i...'!J34</f>
        <v>0</v>
      </c>
      <c r="AX55" s="92">
        <f>'1 - Zdravotně technické i...'!J35</f>
        <v>0</v>
      </c>
      <c r="AY55" s="92">
        <f>'1 - Zdravotně technické i...'!J36</f>
        <v>0</v>
      </c>
      <c r="AZ55" s="92">
        <f>'1 - Zdravotně technické i...'!F33</f>
        <v>0</v>
      </c>
      <c r="BA55" s="92">
        <f>'1 - Zdravotně technické i...'!F34</f>
        <v>0</v>
      </c>
      <c r="BB55" s="92">
        <f>'1 - Zdravotně technické i...'!F35</f>
        <v>0</v>
      </c>
      <c r="BC55" s="92">
        <f>'1 - Zdravotně technické i...'!F36</f>
        <v>0</v>
      </c>
      <c r="BD55" s="94">
        <f>'1 - Zdravotně technické i...'!F37</f>
        <v>0</v>
      </c>
      <c r="BT55" s="95" t="s">
        <v>74</v>
      </c>
      <c r="BV55" s="95" t="s">
        <v>71</v>
      </c>
      <c r="BW55" s="95" t="s">
        <v>77</v>
      </c>
      <c r="BX55" s="95" t="s">
        <v>5</v>
      </c>
      <c r="CL55" s="95" t="s">
        <v>18</v>
      </c>
      <c r="CM55" s="95" t="s">
        <v>78</v>
      </c>
    </row>
    <row r="56" spans="1:57" s="2" customFormat="1" ht="30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8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</row>
    <row r="57" spans="1:57" s="2" customFormat="1" ht="6.95" customHeight="1">
      <c r="A57" s="33"/>
      <c r="B57" s="46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38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</sheetData>
  <sheetProtection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1 - Zdravotně technické i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3"/>
  <sheetViews>
    <sheetView showGridLines="0" tabSelected="1" workbookViewId="0" topLeftCell="A1">
      <selection activeCell="I91" sqref="I9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AT2" s="16" t="s">
        <v>77</v>
      </c>
    </row>
    <row r="3" spans="2:46" s="1" customFormat="1" ht="6.95" customHeight="1">
      <c r="B3" s="96"/>
      <c r="C3" s="97"/>
      <c r="D3" s="97"/>
      <c r="E3" s="97"/>
      <c r="F3" s="97"/>
      <c r="G3" s="97"/>
      <c r="H3" s="97"/>
      <c r="I3" s="97"/>
      <c r="J3" s="97"/>
      <c r="K3" s="97"/>
      <c r="L3" s="19"/>
      <c r="AT3" s="16" t="s">
        <v>78</v>
      </c>
    </row>
    <row r="4" spans="2:46" s="1" customFormat="1" ht="24.95" customHeight="1">
      <c r="B4" s="19"/>
      <c r="D4" s="98" t="s">
        <v>79</v>
      </c>
      <c r="L4" s="19"/>
      <c r="M4" s="9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0" t="s">
        <v>16</v>
      </c>
      <c r="L6" s="19"/>
    </row>
    <row r="7" spans="2:12" s="1" customFormat="1" ht="26.25" customHeight="1">
      <c r="B7" s="19"/>
      <c r="E7" s="324" t="str">
        <f>'Rekapitulace stavby'!K6</f>
        <v>GYMNÁZIUM JIHLAVA – REKONSTRUKCE LABORATOŘE CHEMIE</v>
      </c>
      <c r="F7" s="325"/>
      <c r="G7" s="325"/>
      <c r="H7" s="325"/>
      <c r="L7" s="19"/>
    </row>
    <row r="8" spans="1:31" s="2" customFormat="1" ht="12" customHeight="1">
      <c r="A8" s="33"/>
      <c r="B8" s="38"/>
      <c r="C8" s="33"/>
      <c r="D8" s="100" t="s">
        <v>80</v>
      </c>
      <c r="E8" s="33"/>
      <c r="F8" s="33"/>
      <c r="G8" s="33"/>
      <c r="H8" s="33"/>
      <c r="I8" s="33"/>
      <c r="J8" s="33"/>
      <c r="K8" s="33"/>
      <c r="L8" s="101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326" t="s">
        <v>81</v>
      </c>
      <c r="F9" s="327"/>
      <c r="G9" s="327"/>
      <c r="H9" s="327"/>
      <c r="I9" s="33"/>
      <c r="J9" s="33"/>
      <c r="K9" s="33"/>
      <c r="L9" s="101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1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0" t="s">
        <v>17</v>
      </c>
      <c r="E11" s="33"/>
      <c r="F11" s="102" t="s">
        <v>18</v>
      </c>
      <c r="G11" s="33"/>
      <c r="H11" s="33"/>
      <c r="I11" s="100" t="s">
        <v>19</v>
      </c>
      <c r="J11" s="102" t="s">
        <v>18</v>
      </c>
      <c r="K11" s="33"/>
      <c r="L11" s="101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0" t="s">
        <v>20</v>
      </c>
      <c r="E12" s="33"/>
      <c r="F12" s="102" t="s">
        <v>21</v>
      </c>
      <c r="G12" s="33"/>
      <c r="H12" s="33"/>
      <c r="I12" s="100" t="s">
        <v>22</v>
      </c>
      <c r="J12" s="103" t="str">
        <f>'Rekapitulace stavby'!AN8</f>
        <v>19. 4. 2023</v>
      </c>
      <c r="K12" s="33"/>
      <c r="L12" s="101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1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0" t="s">
        <v>24</v>
      </c>
      <c r="E14" s="33"/>
      <c r="F14" s="33"/>
      <c r="G14" s="33"/>
      <c r="H14" s="33"/>
      <c r="I14" s="100" t="s">
        <v>25</v>
      </c>
      <c r="J14" s="102" t="str">
        <f>IF('Rekapitulace stavby'!AN10="","",'Rekapitulace stavby'!AN10)</f>
        <v/>
      </c>
      <c r="K14" s="33"/>
      <c r="L14" s="101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2" t="str">
        <f>IF('Rekapitulace stavby'!E11="","",'Rekapitulace stavby'!E11)</f>
        <v xml:space="preserve"> </v>
      </c>
      <c r="F15" s="33"/>
      <c r="G15" s="33"/>
      <c r="H15" s="33"/>
      <c r="I15" s="100" t="s">
        <v>27</v>
      </c>
      <c r="J15" s="102" t="str">
        <f>IF('Rekapitulace stavby'!AN11="","",'Rekapitulace stavby'!AN11)</f>
        <v/>
      </c>
      <c r="K15" s="33"/>
      <c r="L15" s="101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1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0" t="s">
        <v>28</v>
      </c>
      <c r="E17" s="33"/>
      <c r="F17" s="33"/>
      <c r="G17" s="33"/>
      <c r="H17" s="33"/>
      <c r="I17" s="100" t="s">
        <v>25</v>
      </c>
      <c r="J17" s="29" t="str">
        <f>'Rekapitulace stavby'!AN13</f>
        <v>Vyplň údaj</v>
      </c>
      <c r="K17" s="33"/>
      <c r="L17" s="101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28" t="str">
        <f>'Rekapitulace stavby'!E14</f>
        <v>Vyplň údaj</v>
      </c>
      <c r="F18" s="329"/>
      <c r="G18" s="329"/>
      <c r="H18" s="329"/>
      <c r="I18" s="100" t="s">
        <v>27</v>
      </c>
      <c r="J18" s="29" t="str">
        <f>'Rekapitulace stavby'!AN14</f>
        <v>Vyplň údaj</v>
      </c>
      <c r="K18" s="33"/>
      <c r="L18" s="101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1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0" t="s">
        <v>30</v>
      </c>
      <c r="E20" s="33"/>
      <c r="F20" s="33"/>
      <c r="G20" s="33"/>
      <c r="H20" s="33"/>
      <c r="I20" s="100" t="s">
        <v>25</v>
      </c>
      <c r="J20" s="102" t="str">
        <f>IF('Rekapitulace stavby'!AN16="","",'Rekapitulace stavby'!AN16)</f>
        <v/>
      </c>
      <c r="K20" s="33"/>
      <c r="L20" s="101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2" t="str">
        <f>IF('Rekapitulace stavby'!E17="","",'Rekapitulace stavby'!E17)</f>
        <v xml:space="preserve"> </v>
      </c>
      <c r="F21" s="33"/>
      <c r="G21" s="33"/>
      <c r="H21" s="33"/>
      <c r="I21" s="100" t="s">
        <v>27</v>
      </c>
      <c r="J21" s="102" t="str">
        <f>IF('Rekapitulace stavby'!AN17="","",'Rekapitulace stavby'!AN17)</f>
        <v/>
      </c>
      <c r="K21" s="33"/>
      <c r="L21" s="101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1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0" t="s">
        <v>32</v>
      </c>
      <c r="E23" s="33"/>
      <c r="F23" s="33"/>
      <c r="G23" s="33"/>
      <c r="H23" s="33"/>
      <c r="I23" s="100" t="s">
        <v>25</v>
      </c>
      <c r="J23" s="102" t="str">
        <f>IF('Rekapitulace stavby'!AN19="","",'Rekapitulace stavby'!AN19)</f>
        <v/>
      </c>
      <c r="K23" s="33"/>
      <c r="L23" s="101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2" t="str">
        <f>IF('Rekapitulace stavby'!E20="","",'Rekapitulace stavby'!E20)</f>
        <v xml:space="preserve"> </v>
      </c>
      <c r="F24" s="33"/>
      <c r="G24" s="33"/>
      <c r="H24" s="33"/>
      <c r="I24" s="100" t="s">
        <v>27</v>
      </c>
      <c r="J24" s="102" t="str">
        <f>IF('Rekapitulace stavby'!AN20="","",'Rekapitulace stavby'!AN20)</f>
        <v/>
      </c>
      <c r="K24" s="33"/>
      <c r="L24" s="101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1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0" t="s">
        <v>33</v>
      </c>
      <c r="E26" s="33"/>
      <c r="F26" s="33"/>
      <c r="G26" s="33"/>
      <c r="H26" s="33"/>
      <c r="I26" s="33"/>
      <c r="J26" s="33"/>
      <c r="K26" s="33"/>
      <c r="L26" s="101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4"/>
      <c r="B27" s="105"/>
      <c r="C27" s="104"/>
      <c r="D27" s="104"/>
      <c r="E27" s="330" t="s">
        <v>18</v>
      </c>
      <c r="F27" s="330"/>
      <c r="G27" s="330"/>
      <c r="H27" s="330"/>
      <c r="I27" s="104"/>
      <c r="J27" s="104"/>
      <c r="K27" s="104"/>
      <c r="L27" s="106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1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07"/>
      <c r="E29" s="107"/>
      <c r="F29" s="107"/>
      <c r="G29" s="107"/>
      <c r="H29" s="107"/>
      <c r="I29" s="107"/>
      <c r="J29" s="107"/>
      <c r="K29" s="107"/>
      <c r="L29" s="101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08" t="s">
        <v>35</v>
      </c>
      <c r="E30" s="33"/>
      <c r="F30" s="33"/>
      <c r="G30" s="33"/>
      <c r="H30" s="33"/>
      <c r="I30" s="33"/>
      <c r="J30" s="109">
        <f>ROUND(J88,2)</f>
        <v>0</v>
      </c>
      <c r="K30" s="33"/>
      <c r="L30" s="101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07"/>
      <c r="E31" s="107"/>
      <c r="F31" s="107"/>
      <c r="G31" s="107"/>
      <c r="H31" s="107"/>
      <c r="I31" s="107"/>
      <c r="J31" s="107"/>
      <c r="K31" s="107"/>
      <c r="L31" s="101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0" t="s">
        <v>37</v>
      </c>
      <c r="G32" s="33"/>
      <c r="H32" s="33"/>
      <c r="I32" s="110" t="s">
        <v>36</v>
      </c>
      <c r="J32" s="110" t="s">
        <v>38</v>
      </c>
      <c r="K32" s="33"/>
      <c r="L32" s="101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1" t="s">
        <v>39</v>
      </c>
      <c r="E33" s="100" t="s">
        <v>40</v>
      </c>
      <c r="F33" s="112">
        <f>ROUND((SUM(BE88:BE262)),2)</f>
        <v>0</v>
      </c>
      <c r="G33" s="33"/>
      <c r="H33" s="33"/>
      <c r="I33" s="113">
        <v>0.21</v>
      </c>
      <c r="J33" s="112">
        <f>ROUND(((SUM(BE88:BE262))*I33),2)</f>
        <v>0</v>
      </c>
      <c r="K33" s="33"/>
      <c r="L33" s="101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0" t="s">
        <v>41</v>
      </c>
      <c r="F34" s="112">
        <f>ROUND((SUM(BF88:BF262)),2)</f>
        <v>0</v>
      </c>
      <c r="G34" s="33"/>
      <c r="H34" s="33"/>
      <c r="I34" s="113">
        <v>0.15</v>
      </c>
      <c r="J34" s="112">
        <f>ROUND(((SUM(BF88:BF262))*I34),2)</f>
        <v>0</v>
      </c>
      <c r="K34" s="33"/>
      <c r="L34" s="101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0" t="s">
        <v>42</v>
      </c>
      <c r="F35" s="112">
        <f>ROUND((SUM(BG88:BG262)),2)</f>
        <v>0</v>
      </c>
      <c r="G35" s="33"/>
      <c r="H35" s="33"/>
      <c r="I35" s="113">
        <v>0.21</v>
      </c>
      <c r="J35" s="112">
        <f>0</f>
        <v>0</v>
      </c>
      <c r="K35" s="33"/>
      <c r="L35" s="101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0" t="s">
        <v>43</v>
      </c>
      <c r="F36" s="112">
        <f>ROUND((SUM(BH88:BH262)),2)</f>
        <v>0</v>
      </c>
      <c r="G36" s="33"/>
      <c r="H36" s="33"/>
      <c r="I36" s="113">
        <v>0.15</v>
      </c>
      <c r="J36" s="112">
        <f>0</f>
        <v>0</v>
      </c>
      <c r="K36" s="33"/>
      <c r="L36" s="101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0" t="s">
        <v>44</v>
      </c>
      <c r="F37" s="112">
        <f>ROUND((SUM(BI88:BI262)),2)</f>
        <v>0</v>
      </c>
      <c r="G37" s="33"/>
      <c r="H37" s="33"/>
      <c r="I37" s="113">
        <v>0</v>
      </c>
      <c r="J37" s="112">
        <f>0</f>
        <v>0</v>
      </c>
      <c r="K37" s="33"/>
      <c r="L37" s="101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1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4"/>
      <c r="D39" s="115" t="s">
        <v>45</v>
      </c>
      <c r="E39" s="116"/>
      <c r="F39" s="116"/>
      <c r="G39" s="117" t="s">
        <v>46</v>
      </c>
      <c r="H39" s="118" t="s">
        <v>47</v>
      </c>
      <c r="I39" s="116"/>
      <c r="J39" s="119">
        <f>SUM(J30:J37)</f>
        <v>0</v>
      </c>
      <c r="K39" s="120"/>
      <c r="L39" s="101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01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3"/>
      <c r="C44" s="124"/>
      <c r="D44" s="124"/>
      <c r="E44" s="124"/>
      <c r="F44" s="124"/>
      <c r="G44" s="124"/>
      <c r="H44" s="124"/>
      <c r="I44" s="124"/>
      <c r="J44" s="124"/>
      <c r="K44" s="124"/>
      <c r="L44" s="101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82</v>
      </c>
      <c r="D45" s="35"/>
      <c r="E45" s="35"/>
      <c r="F45" s="35"/>
      <c r="G45" s="35"/>
      <c r="H45" s="35"/>
      <c r="I45" s="35"/>
      <c r="J45" s="35"/>
      <c r="K45" s="35"/>
      <c r="L45" s="101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1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1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26.25" customHeight="1">
      <c r="A48" s="33"/>
      <c r="B48" s="34"/>
      <c r="C48" s="35"/>
      <c r="D48" s="35"/>
      <c r="E48" s="331" t="str">
        <f>E7</f>
        <v>GYMNÁZIUM JIHLAVA – REKONSTRUKCE LABORATOŘE CHEMIE</v>
      </c>
      <c r="F48" s="332"/>
      <c r="G48" s="332"/>
      <c r="H48" s="332"/>
      <c r="I48" s="35"/>
      <c r="J48" s="35"/>
      <c r="K48" s="35"/>
      <c r="L48" s="101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80</v>
      </c>
      <c r="D49" s="35"/>
      <c r="E49" s="35"/>
      <c r="F49" s="35"/>
      <c r="G49" s="35"/>
      <c r="H49" s="35"/>
      <c r="I49" s="35"/>
      <c r="J49" s="35"/>
      <c r="K49" s="35"/>
      <c r="L49" s="101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5"/>
      <c r="D50" s="35"/>
      <c r="E50" s="303" t="str">
        <f>E9</f>
        <v>1 - Zdravotně technické instalace</v>
      </c>
      <c r="F50" s="333"/>
      <c r="G50" s="333"/>
      <c r="H50" s="333"/>
      <c r="I50" s="35"/>
      <c r="J50" s="35"/>
      <c r="K50" s="35"/>
      <c r="L50" s="101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1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20</v>
      </c>
      <c r="D52" s="35"/>
      <c r="E52" s="35"/>
      <c r="F52" s="26" t="str">
        <f>F12</f>
        <v>Jihlava</v>
      </c>
      <c r="G52" s="35"/>
      <c r="H52" s="35"/>
      <c r="I52" s="28" t="s">
        <v>22</v>
      </c>
      <c r="J52" s="58" t="str">
        <f>IF(J12="","",J12)</f>
        <v>19. 4. 2023</v>
      </c>
      <c r="K52" s="35"/>
      <c r="L52" s="101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1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2" customHeight="1">
      <c r="A54" s="33"/>
      <c r="B54" s="34"/>
      <c r="C54" s="28" t="s">
        <v>24</v>
      </c>
      <c r="D54" s="35"/>
      <c r="E54" s="35"/>
      <c r="F54" s="26" t="str">
        <f>E15</f>
        <v xml:space="preserve"> </v>
      </c>
      <c r="G54" s="35"/>
      <c r="H54" s="35"/>
      <c r="I54" s="28" t="s">
        <v>30</v>
      </c>
      <c r="J54" s="31" t="str">
        <f>E21</f>
        <v xml:space="preserve"> </v>
      </c>
      <c r="K54" s="35"/>
      <c r="L54" s="101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32</v>
      </c>
      <c r="J55" s="31" t="str">
        <f>E24</f>
        <v xml:space="preserve"> </v>
      </c>
      <c r="K55" s="35"/>
      <c r="L55" s="101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1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5" t="s">
        <v>83</v>
      </c>
      <c r="D57" s="126"/>
      <c r="E57" s="126"/>
      <c r="F57" s="126"/>
      <c r="G57" s="126"/>
      <c r="H57" s="126"/>
      <c r="I57" s="126"/>
      <c r="J57" s="127" t="s">
        <v>84</v>
      </c>
      <c r="K57" s="126"/>
      <c r="L57" s="101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1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28" t="s">
        <v>67</v>
      </c>
      <c r="D59" s="35"/>
      <c r="E59" s="35"/>
      <c r="F59" s="35"/>
      <c r="G59" s="35"/>
      <c r="H59" s="35"/>
      <c r="I59" s="35"/>
      <c r="J59" s="76">
        <f>J88</f>
        <v>0</v>
      </c>
      <c r="K59" s="35"/>
      <c r="L59" s="101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85</v>
      </c>
    </row>
    <row r="60" spans="2:12" s="9" customFormat="1" ht="24.95" customHeight="1">
      <c r="B60" s="129"/>
      <c r="C60" s="130"/>
      <c r="D60" s="131" t="s">
        <v>86</v>
      </c>
      <c r="E60" s="132"/>
      <c r="F60" s="132"/>
      <c r="G60" s="132"/>
      <c r="H60" s="132"/>
      <c r="I60" s="132"/>
      <c r="J60" s="133">
        <f>J89</f>
        <v>0</v>
      </c>
      <c r="K60" s="130"/>
      <c r="L60" s="134"/>
    </row>
    <row r="61" spans="2:12" s="10" customFormat="1" ht="19.9" customHeight="1">
      <c r="B61" s="135"/>
      <c r="C61" s="136"/>
      <c r="D61" s="137" t="s">
        <v>87</v>
      </c>
      <c r="E61" s="138"/>
      <c r="F61" s="138"/>
      <c r="G61" s="138"/>
      <c r="H61" s="138"/>
      <c r="I61" s="138"/>
      <c r="J61" s="139">
        <f>J90</f>
        <v>0</v>
      </c>
      <c r="K61" s="136"/>
      <c r="L61" s="140"/>
    </row>
    <row r="62" spans="2:12" s="10" customFormat="1" ht="19.9" customHeight="1">
      <c r="B62" s="135"/>
      <c r="C62" s="136"/>
      <c r="D62" s="137" t="s">
        <v>88</v>
      </c>
      <c r="E62" s="138"/>
      <c r="F62" s="138"/>
      <c r="G62" s="138"/>
      <c r="H62" s="138"/>
      <c r="I62" s="138"/>
      <c r="J62" s="139">
        <f>J121</f>
        <v>0</v>
      </c>
      <c r="K62" s="136"/>
      <c r="L62" s="140"/>
    </row>
    <row r="63" spans="2:12" s="10" customFormat="1" ht="19.9" customHeight="1">
      <c r="B63" s="135"/>
      <c r="C63" s="136"/>
      <c r="D63" s="137" t="s">
        <v>89</v>
      </c>
      <c r="E63" s="138"/>
      <c r="F63" s="138"/>
      <c r="G63" s="138"/>
      <c r="H63" s="138"/>
      <c r="I63" s="138"/>
      <c r="J63" s="139">
        <f>J173</f>
        <v>0</v>
      </c>
      <c r="K63" s="136"/>
      <c r="L63" s="140"/>
    </row>
    <row r="64" spans="2:12" s="10" customFormat="1" ht="19.9" customHeight="1">
      <c r="B64" s="135"/>
      <c r="C64" s="136"/>
      <c r="D64" s="137" t="s">
        <v>90</v>
      </c>
      <c r="E64" s="138"/>
      <c r="F64" s="138"/>
      <c r="G64" s="138"/>
      <c r="H64" s="138"/>
      <c r="I64" s="138"/>
      <c r="J64" s="139">
        <f>J209</f>
        <v>0</v>
      </c>
      <c r="K64" s="136"/>
      <c r="L64" s="140"/>
    </row>
    <row r="65" spans="2:12" s="10" customFormat="1" ht="19.9" customHeight="1">
      <c r="B65" s="135"/>
      <c r="C65" s="136"/>
      <c r="D65" s="137" t="s">
        <v>91</v>
      </c>
      <c r="E65" s="138"/>
      <c r="F65" s="138"/>
      <c r="G65" s="138"/>
      <c r="H65" s="138"/>
      <c r="I65" s="138"/>
      <c r="J65" s="139">
        <f>J225</f>
        <v>0</v>
      </c>
      <c r="K65" s="136"/>
      <c r="L65" s="140"/>
    </row>
    <row r="66" spans="2:12" s="9" customFormat="1" ht="24.95" customHeight="1">
      <c r="B66" s="129"/>
      <c r="C66" s="130"/>
      <c r="D66" s="131" t="s">
        <v>92</v>
      </c>
      <c r="E66" s="132"/>
      <c r="F66" s="132"/>
      <c r="G66" s="132"/>
      <c r="H66" s="132"/>
      <c r="I66" s="132"/>
      <c r="J66" s="133">
        <f>J230</f>
        <v>0</v>
      </c>
      <c r="K66" s="130"/>
      <c r="L66" s="134"/>
    </row>
    <row r="67" spans="2:12" s="10" customFormat="1" ht="19.9" customHeight="1">
      <c r="B67" s="135"/>
      <c r="C67" s="136"/>
      <c r="D67" s="137" t="s">
        <v>93</v>
      </c>
      <c r="E67" s="138"/>
      <c r="F67" s="138"/>
      <c r="G67" s="138"/>
      <c r="H67" s="138"/>
      <c r="I67" s="138"/>
      <c r="J67" s="139">
        <f>J231</f>
        <v>0</v>
      </c>
      <c r="K67" s="136"/>
      <c r="L67" s="140"/>
    </row>
    <row r="68" spans="2:12" s="10" customFormat="1" ht="19.9" customHeight="1">
      <c r="B68" s="135"/>
      <c r="C68" s="136"/>
      <c r="D68" s="137" t="s">
        <v>94</v>
      </c>
      <c r="E68" s="138"/>
      <c r="F68" s="138"/>
      <c r="G68" s="138"/>
      <c r="H68" s="138"/>
      <c r="I68" s="138"/>
      <c r="J68" s="139">
        <f>J244</f>
        <v>0</v>
      </c>
      <c r="K68" s="136"/>
      <c r="L68" s="140"/>
    </row>
    <row r="69" spans="1:31" s="2" customFormat="1" ht="21.7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1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6.95" customHeight="1">
      <c r="A70" s="33"/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101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4" spans="1:31" s="2" customFormat="1" ht="6.95" customHeight="1">
      <c r="A74" s="33"/>
      <c r="B74" s="48"/>
      <c r="C74" s="49"/>
      <c r="D74" s="49"/>
      <c r="E74" s="49"/>
      <c r="F74" s="49"/>
      <c r="G74" s="49"/>
      <c r="H74" s="49"/>
      <c r="I74" s="49"/>
      <c r="J74" s="49"/>
      <c r="K74" s="49"/>
      <c r="L74" s="101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24.95" customHeight="1">
      <c r="A75" s="33"/>
      <c r="B75" s="34"/>
      <c r="C75" s="22" t="s">
        <v>95</v>
      </c>
      <c r="D75" s="35"/>
      <c r="E75" s="35"/>
      <c r="F75" s="35"/>
      <c r="G75" s="35"/>
      <c r="H75" s="35"/>
      <c r="I75" s="35"/>
      <c r="J75" s="35"/>
      <c r="K75" s="35"/>
      <c r="L75" s="101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1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16</v>
      </c>
      <c r="D77" s="35"/>
      <c r="E77" s="35"/>
      <c r="F77" s="35"/>
      <c r="G77" s="35"/>
      <c r="H77" s="35"/>
      <c r="I77" s="35"/>
      <c r="J77" s="35"/>
      <c r="K77" s="35"/>
      <c r="L77" s="101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26.25" customHeight="1">
      <c r="A78" s="33"/>
      <c r="B78" s="34"/>
      <c r="C78" s="35"/>
      <c r="D78" s="35"/>
      <c r="E78" s="331" t="str">
        <f>E7</f>
        <v>GYMNÁZIUM JIHLAVA – REKONSTRUKCE LABORATOŘE CHEMIE</v>
      </c>
      <c r="F78" s="332"/>
      <c r="G78" s="332"/>
      <c r="H78" s="332"/>
      <c r="I78" s="35"/>
      <c r="J78" s="35"/>
      <c r="K78" s="35"/>
      <c r="L78" s="101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80</v>
      </c>
      <c r="D79" s="35"/>
      <c r="E79" s="35"/>
      <c r="F79" s="35"/>
      <c r="G79" s="35"/>
      <c r="H79" s="35"/>
      <c r="I79" s="35"/>
      <c r="J79" s="35"/>
      <c r="K79" s="35"/>
      <c r="L79" s="101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6.5" customHeight="1">
      <c r="A80" s="33"/>
      <c r="B80" s="34"/>
      <c r="C80" s="35"/>
      <c r="D80" s="35"/>
      <c r="E80" s="303" t="str">
        <f>E9</f>
        <v>1 - Zdravotně technické instalace</v>
      </c>
      <c r="F80" s="333"/>
      <c r="G80" s="333"/>
      <c r="H80" s="333"/>
      <c r="I80" s="35"/>
      <c r="J80" s="35"/>
      <c r="K80" s="35"/>
      <c r="L80" s="101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5" customHeight="1">
      <c r="A81" s="33"/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101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20</v>
      </c>
      <c r="D82" s="35"/>
      <c r="E82" s="35"/>
      <c r="F82" s="26" t="str">
        <f>F12</f>
        <v>Jihlava</v>
      </c>
      <c r="G82" s="35"/>
      <c r="H82" s="35"/>
      <c r="I82" s="28" t="s">
        <v>22</v>
      </c>
      <c r="J82" s="58" t="str">
        <f>IF(J12="","",J12)</f>
        <v>19. 4. 2023</v>
      </c>
      <c r="K82" s="35"/>
      <c r="L82" s="101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101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5.2" customHeight="1">
      <c r="A84" s="33"/>
      <c r="B84" s="34"/>
      <c r="C84" s="28" t="s">
        <v>24</v>
      </c>
      <c r="D84" s="35"/>
      <c r="E84" s="35"/>
      <c r="F84" s="26" t="str">
        <f>E15</f>
        <v xml:space="preserve"> </v>
      </c>
      <c r="G84" s="35"/>
      <c r="H84" s="35"/>
      <c r="I84" s="28" t="s">
        <v>30</v>
      </c>
      <c r="J84" s="31" t="str">
        <f>E21</f>
        <v xml:space="preserve"> </v>
      </c>
      <c r="K84" s="35"/>
      <c r="L84" s="101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5.2" customHeight="1">
      <c r="A85" s="33"/>
      <c r="B85" s="34"/>
      <c r="C85" s="28" t="s">
        <v>28</v>
      </c>
      <c r="D85" s="35"/>
      <c r="E85" s="35"/>
      <c r="F85" s="26" t="str">
        <f>IF(E18="","",E18)</f>
        <v>Vyplň údaj</v>
      </c>
      <c r="G85" s="35"/>
      <c r="H85" s="35"/>
      <c r="I85" s="28" t="s">
        <v>32</v>
      </c>
      <c r="J85" s="31" t="str">
        <f>E24</f>
        <v xml:space="preserve"> </v>
      </c>
      <c r="K85" s="35"/>
      <c r="L85" s="101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0.3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101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11" customFormat="1" ht="29.25" customHeight="1">
      <c r="A87" s="141"/>
      <c r="B87" s="142"/>
      <c r="C87" s="143" t="s">
        <v>96</v>
      </c>
      <c r="D87" s="144" t="s">
        <v>54</v>
      </c>
      <c r="E87" s="144" t="s">
        <v>50</v>
      </c>
      <c r="F87" s="144" t="s">
        <v>51</v>
      </c>
      <c r="G87" s="144" t="s">
        <v>97</v>
      </c>
      <c r="H87" s="144" t="s">
        <v>98</v>
      </c>
      <c r="I87" s="144" t="s">
        <v>99</v>
      </c>
      <c r="J87" s="144" t="s">
        <v>84</v>
      </c>
      <c r="K87" s="145" t="s">
        <v>100</v>
      </c>
      <c r="L87" s="146"/>
      <c r="M87" s="67" t="s">
        <v>18</v>
      </c>
      <c r="N87" s="68" t="s">
        <v>39</v>
      </c>
      <c r="O87" s="68" t="s">
        <v>101</v>
      </c>
      <c r="P87" s="68" t="s">
        <v>102</v>
      </c>
      <c r="Q87" s="68" t="s">
        <v>103</v>
      </c>
      <c r="R87" s="68" t="s">
        <v>104</v>
      </c>
      <c r="S87" s="68" t="s">
        <v>105</v>
      </c>
      <c r="T87" s="69" t="s">
        <v>106</v>
      </c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</row>
    <row r="88" spans="1:63" s="2" customFormat="1" ht="22.9" customHeight="1">
      <c r="A88" s="33"/>
      <c r="B88" s="34"/>
      <c r="C88" s="74" t="s">
        <v>107</v>
      </c>
      <c r="D88" s="35"/>
      <c r="E88" s="35"/>
      <c r="F88" s="35"/>
      <c r="G88" s="35"/>
      <c r="H88" s="35"/>
      <c r="I88" s="35"/>
      <c r="J88" s="147">
        <f>BK88</f>
        <v>0</v>
      </c>
      <c r="K88" s="35"/>
      <c r="L88" s="38"/>
      <c r="M88" s="70"/>
      <c r="N88" s="148"/>
      <c r="O88" s="71"/>
      <c r="P88" s="149">
        <f>P89+P230</f>
        <v>0</v>
      </c>
      <c r="Q88" s="71"/>
      <c r="R88" s="149">
        <f>R89+R230</f>
        <v>0.2278014165</v>
      </c>
      <c r="S88" s="71"/>
      <c r="T88" s="150">
        <f>T89+T230</f>
        <v>0.0015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6" t="s">
        <v>68</v>
      </c>
      <c r="AU88" s="16" t="s">
        <v>85</v>
      </c>
      <c r="BK88" s="151">
        <f>BK89+BK230</f>
        <v>0</v>
      </c>
    </row>
    <row r="89" spans="2:63" s="12" customFormat="1" ht="25.9" customHeight="1">
      <c r="B89" s="152"/>
      <c r="C89" s="153"/>
      <c r="D89" s="154" t="s">
        <v>68</v>
      </c>
      <c r="E89" s="155" t="s">
        <v>108</v>
      </c>
      <c r="F89" s="155" t="s">
        <v>109</v>
      </c>
      <c r="G89" s="153"/>
      <c r="H89" s="153"/>
      <c r="I89" s="156"/>
      <c r="J89" s="157">
        <f>BK89</f>
        <v>0</v>
      </c>
      <c r="K89" s="153"/>
      <c r="L89" s="158"/>
      <c r="M89" s="159"/>
      <c r="N89" s="160"/>
      <c r="O89" s="160"/>
      <c r="P89" s="161">
        <f>P90+P121+P173+P209+P225</f>
        <v>0</v>
      </c>
      <c r="Q89" s="160"/>
      <c r="R89" s="161">
        <f>R90+R121+R173+R209+R225</f>
        <v>0.2278014165</v>
      </c>
      <c r="S89" s="160"/>
      <c r="T89" s="162">
        <f>T90+T121+T173+T209+T225</f>
        <v>0.0015</v>
      </c>
      <c r="AR89" s="163" t="s">
        <v>78</v>
      </c>
      <c r="AT89" s="164" t="s">
        <v>68</v>
      </c>
      <c r="AU89" s="164" t="s">
        <v>69</v>
      </c>
      <c r="AY89" s="163" t="s">
        <v>110</v>
      </c>
      <c r="BK89" s="165">
        <f>BK90+BK121+BK173+BK209+BK225</f>
        <v>0</v>
      </c>
    </row>
    <row r="90" spans="2:63" s="12" customFormat="1" ht="22.9" customHeight="1">
      <c r="B90" s="152"/>
      <c r="C90" s="153"/>
      <c r="D90" s="154" t="s">
        <v>68</v>
      </c>
      <c r="E90" s="166" t="s">
        <v>111</v>
      </c>
      <c r="F90" s="166" t="s">
        <v>112</v>
      </c>
      <c r="G90" s="153"/>
      <c r="H90" s="153"/>
      <c r="I90" s="156"/>
      <c r="J90" s="167">
        <f>BK90</f>
        <v>0</v>
      </c>
      <c r="K90" s="153"/>
      <c r="L90" s="158"/>
      <c r="M90" s="159"/>
      <c r="N90" s="160"/>
      <c r="O90" s="160"/>
      <c r="P90" s="161">
        <f>SUM(P91:P120)</f>
        <v>0</v>
      </c>
      <c r="Q90" s="160"/>
      <c r="R90" s="161">
        <f>SUM(R91:R120)</f>
        <v>0.026254999999999997</v>
      </c>
      <c r="S90" s="160"/>
      <c r="T90" s="162">
        <f>SUM(T91:T120)</f>
        <v>0.0015</v>
      </c>
      <c r="AR90" s="163" t="s">
        <v>78</v>
      </c>
      <c r="AT90" s="164" t="s">
        <v>68</v>
      </c>
      <c r="AU90" s="164" t="s">
        <v>74</v>
      </c>
      <c r="AY90" s="163" t="s">
        <v>110</v>
      </c>
      <c r="BK90" s="165">
        <f>SUM(BK91:BK120)</f>
        <v>0</v>
      </c>
    </row>
    <row r="91" spans="1:65" s="2" customFormat="1" ht="16.5" customHeight="1">
      <c r="A91" s="33"/>
      <c r="B91" s="34"/>
      <c r="C91" s="168" t="s">
        <v>74</v>
      </c>
      <c r="D91" s="168" t="s">
        <v>113</v>
      </c>
      <c r="E91" s="169" t="s">
        <v>114</v>
      </c>
      <c r="F91" s="170" t="s">
        <v>115</v>
      </c>
      <c r="G91" s="171" t="s">
        <v>116</v>
      </c>
      <c r="H91" s="172">
        <v>4</v>
      </c>
      <c r="I91" s="173"/>
      <c r="J91" s="174">
        <f>ROUND(I91*H91,2)</f>
        <v>0</v>
      </c>
      <c r="K91" s="170" t="s">
        <v>117</v>
      </c>
      <c r="L91" s="38"/>
      <c r="M91" s="175" t="s">
        <v>18</v>
      </c>
      <c r="N91" s="176" t="s">
        <v>40</v>
      </c>
      <c r="O91" s="63"/>
      <c r="P91" s="177">
        <f>O91*H91</f>
        <v>0</v>
      </c>
      <c r="Q91" s="177">
        <v>0.00036</v>
      </c>
      <c r="R91" s="177">
        <f>Q91*H91</f>
        <v>0.00144</v>
      </c>
      <c r="S91" s="177">
        <v>0</v>
      </c>
      <c r="T91" s="178">
        <f>S91*H91</f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79" t="s">
        <v>118</v>
      </c>
      <c r="AT91" s="179" t="s">
        <v>113</v>
      </c>
      <c r="AU91" s="179" t="s">
        <v>78</v>
      </c>
      <c r="AY91" s="16" t="s">
        <v>110</v>
      </c>
      <c r="BE91" s="180">
        <f>IF(N91="základní",J91,0)</f>
        <v>0</v>
      </c>
      <c r="BF91" s="180">
        <f>IF(N91="snížená",J91,0)</f>
        <v>0</v>
      </c>
      <c r="BG91" s="180">
        <f>IF(N91="zákl. přenesená",J91,0)</f>
        <v>0</v>
      </c>
      <c r="BH91" s="180">
        <f>IF(N91="sníž. přenesená",J91,0)</f>
        <v>0</v>
      </c>
      <c r="BI91" s="180">
        <f>IF(N91="nulová",J91,0)</f>
        <v>0</v>
      </c>
      <c r="BJ91" s="16" t="s">
        <v>74</v>
      </c>
      <c r="BK91" s="180">
        <f>ROUND(I91*H91,2)</f>
        <v>0</v>
      </c>
      <c r="BL91" s="16" t="s">
        <v>118</v>
      </c>
      <c r="BM91" s="179" t="s">
        <v>119</v>
      </c>
    </row>
    <row r="92" spans="1:47" s="2" customFormat="1" ht="11.25">
      <c r="A92" s="33"/>
      <c r="B92" s="34"/>
      <c r="C92" s="35"/>
      <c r="D92" s="181" t="s">
        <v>120</v>
      </c>
      <c r="E92" s="35"/>
      <c r="F92" s="182" t="s">
        <v>121</v>
      </c>
      <c r="G92" s="35"/>
      <c r="H92" s="35"/>
      <c r="I92" s="183"/>
      <c r="J92" s="35"/>
      <c r="K92" s="35"/>
      <c r="L92" s="38"/>
      <c r="M92" s="184"/>
      <c r="N92" s="185"/>
      <c r="O92" s="63"/>
      <c r="P92" s="63"/>
      <c r="Q92" s="63"/>
      <c r="R92" s="63"/>
      <c r="S92" s="63"/>
      <c r="T92" s="64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T92" s="16" t="s">
        <v>120</v>
      </c>
      <c r="AU92" s="16" t="s">
        <v>78</v>
      </c>
    </row>
    <row r="93" spans="1:47" s="2" customFormat="1" ht="11.25">
      <c r="A93" s="33"/>
      <c r="B93" s="34"/>
      <c r="C93" s="35"/>
      <c r="D93" s="186" t="s">
        <v>122</v>
      </c>
      <c r="E93" s="35"/>
      <c r="F93" s="187" t="s">
        <v>123</v>
      </c>
      <c r="G93" s="35"/>
      <c r="H93" s="35"/>
      <c r="I93" s="183"/>
      <c r="J93" s="35"/>
      <c r="K93" s="35"/>
      <c r="L93" s="38"/>
      <c r="M93" s="184"/>
      <c r="N93" s="185"/>
      <c r="O93" s="63"/>
      <c r="P93" s="63"/>
      <c r="Q93" s="63"/>
      <c r="R93" s="63"/>
      <c r="S93" s="63"/>
      <c r="T93" s="64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6" t="s">
        <v>122</v>
      </c>
      <c r="AU93" s="16" t="s">
        <v>78</v>
      </c>
    </row>
    <row r="94" spans="2:51" s="13" customFormat="1" ht="11.25">
      <c r="B94" s="188"/>
      <c r="C94" s="189"/>
      <c r="D94" s="181" t="s">
        <v>124</v>
      </c>
      <c r="E94" s="190" t="s">
        <v>18</v>
      </c>
      <c r="F94" s="191" t="s">
        <v>125</v>
      </c>
      <c r="G94" s="189"/>
      <c r="H94" s="192">
        <v>4</v>
      </c>
      <c r="I94" s="193"/>
      <c r="J94" s="189"/>
      <c r="K94" s="189"/>
      <c r="L94" s="194"/>
      <c r="M94" s="195"/>
      <c r="N94" s="196"/>
      <c r="O94" s="196"/>
      <c r="P94" s="196"/>
      <c r="Q94" s="196"/>
      <c r="R94" s="196"/>
      <c r="S94" s="196"/>
      <c r="T94" s="197"/>
      <c r="AT94" s="198" t="s">
        <v>124</v>
      </c>
      <c r="AU94" s="198" t="s">
        <v>78</v>
      </c>
      <c r="AV94" s="13" t="s">
        <v>78</v>
      </c>
      <c r="AW94" s="13" t="s">
        <v>31</v>
      </c>
      <c r="AX94" s="13" t="s">
        <v>74</v>
      </c>
      <c r="AY94" s="198" t="s">
        <v>110</v>
      </c>
    </row>
    <row r="95" spans="1:65" s="2" customFormat="1" ht="16.5" customHeight="1">
      <c r="A95" s="33"/>
      <c r="B95" s="34"/>
      <c r="C95" s="168" t="s">
        <v>78</v>
      </c>
      <c r="D95" s="168" t="s">
        <v>113</v>
      </c>
      <c r="E95" s="169" t="s">
        <v>126</v>
      </c>
      <c r="F95" s="170" t="s">
        <v>127</v>
      </c>
      <c r="G95" s="171" t="s">
        <v>116</v>
      </c>
      <c r="H95" s="172">
        <v>13.5</v>
      </c>
      <c r="I95" s="173"/>
      <c r="J95" s="174">
        <f>ROUND(I95*H95,2)</f>
        <v>0</v>
      </c>
      <c r="K95" s="170" t="s">
        <v>117</v>
      </c>
      <c r="L95" s="38"/>
      <c r="M95" s="175" t="s">
        <v>18</v>
      </c>
      <c r="N95" s="176" t="s">
        <v>40</v>
      </c>
      <c r="O95" s="63"/>
      <c r="P95" s="177">
        <f>O95*H95</f>
        <v>0</v>
      </c>
      <c r="Q95" s="177">
        <v>0.00047</v>
      </c>
      <c r="R95" s="177">
        <f>Q95*H95</f>
        <v>0.006345</v>
      </c>
      <c r="S95" s="177">
        <v>0</v>
      </c>
      <c r="T95" s="178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79" t="s">
        <v>118</v>
      </c>
      <c r="AT95" s="179" t="s">
        <v>113</v>
      </c>
      <c r="AU95" s="179" t="s">
        <v>78</v>
      </c>
      <c r="AY95" s="16" t="s">
        <v>110</v>
      </c>
      <c r="BE95" s="180">
        <f>IF(N95="základní",J95,0)</f>
        <v>0</v>
      </c>
      <c r="BF95" s="180">
        <f>IF(N95="snížená",J95,0)</f>
        <v>0</v>
      </c>
      <c r="BG95" s="180">
        <f>IF(N95="zákl. přenesená",J95,0)</f>
        <v>0</v>
      </c>
      <c r="BH95" s="180">
        <f>IF(N95="sníž. přenesená",J95,0)</f>
        <v>0</v>
      </c>
      <c r="BI95" s="180">
        <f>IF(N95="nulová",J95,0)</f>
        <v>0</v>
      </c>
      <c r="BJ95" s="16" t="s">
        <v>74</v>
      </c>
      <c r="BK95" s="180">
        <f>ROUND(I95*H95,2)</f>
        <v>0</v>
      </c>
      <c r="BL95" s="16" t="s">
        <v>118</v>
      </c>
      <c r="BM95" s="179" t="s">
        <v>128</v>
      </c>
    </row>
    <row r="96" spans="1:47" s="2" customFormat="1" ht="11.25">
      <c r="A96" s="33"/>
      <c r="B96" s="34"/>
      <c r="C96" s="35"/>
      <c r="D96" s="181" t="s">
        <v>120</v>
      </c>
      <c r="E96" s="35"/>
      <c r="F96" s="182" t="s">
        <v>129</v>
      </c>
      <c r="G96" s="35"/>
      <c r="H96" s="35"/>
      <c r="I96" s="183"/>
      <c r="J96" s="35"/>
      <c r="K96" s="35"/>
      <c r="L96" s="38"/>
      <c r="M96" s="184"/>
      <c r="N96" s="185"/>
      <c r="O96" s="63"/>
      <c r="P96" s="63"/>
      <c r="Q96" s="63"/>
      <c r="R96" s="63"/>
      <c r="S96" s="63"/>
      <c r="T96" s="64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T96" s="16" t="s">
        <v>120</v>
      </c>
      <c r="AU96" s="16" t="s">
        <v>78</v>
      </c>
    </row>
    <row r="97" spans="1:47" s="2" customFormat="1" ht="11.25">
      <c r="A97" s="33"/>
      <c r="B97" s="34"/>
      <c r="C97" s="35"/>
      <c r="D97" s="186" t="s">
        <v>122</v>
      </c>
      <c r="E97" s="35"/>
      <c r="F97" s="187" t="s">
        <v>130</v>
      </c>
      <c r="G97" s="35"/>
      <c r="H97" s="35"/>
      <c r="I97" s="183"/>
      <c r="J97" s="35"/>
      <c r="K97" s="35"/>
      <c r="L97" s="38"/>
      <c r="M97" s="184"/>
      <c r="N97" s="185"/>
      <c r="O97" s="63"/>
      <c r="P97" s="63"/>
      <c r="Q97" s="63"/>
      <c r="R97" s="63"/>
      <c r="S97" s="63"/>
      <c r="T97" s="64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6" t="s">
        <v>122</v>
      </c>
      <c r="AU97" s="16" t="s">
        <v>78</v>
      </c>
    </row>
    <row r="98" spans="2:51" s="13" customFormat="1" ht="11.25">
      <c r="B98" s="188"/>
      <c r="C98" s="189"/>
      <c r="D98" s="181" t="s">
        <v>124</v>
      </c>
      <c r="E98" s="190" t="s">
        <v>18</v>
      </c>
      <c r="F98" s="191" t="s">
        <v>131</v>
      </c>
      <c r="G98" s="189"/>
      <c r="H98" s="192">
        <v>13.5</v>
      </c>
      <c r="I98" s="193"/>
      <c r="J98" s="189"/>
      <c r="K98" s="189"/>
      <c r="L98" s="194"/>
      <c r="M98" s="195"/>
      <c r="N98" s="196"/>
      <c r="O98" s="196"/>
      <c r="P98" s="196"/>
      <c r="Q98" s="196"/>
      <c r="R98" s="196"/>
      <c r="S98" s="196"/>
      <c r="T98" s="197"/>
      <c r="AT98" s="198" t="s">
        <v>124</v>
      </c>
      <c r="AU98" s="198" t="s">
        <v>78</v>
      </c>
      <c r="AV98" s="13" t="s">
        <v>78</v>
      </c>
      <c r="AW98" s="13" t="s">
        <v>31</v>
      </c>
      <c r="AX98" s="13" t="s">
        <v>74</v>
      </c>
      <c r="AY98" s="198" t="s">
        <v>110</v>
      </c>
    </row>
    <row r="99" spans="1:65" s="2" customFormat="1" ht="16.5" customHeight="1">
      <c r="A99" s="33"/>
      <c r="B99" s="34"/>
      <c r="C99" s="168" t="s">
        <v>132</v>
      </c>
      <c r="D99" s="168" t="s">
        <v>113</v>
      </c>
      <c r="E99" s="169" t="s">
        <v>133</v>
      </c>
      <c r="F99" s="170" t="s">
        <v>134</v>
      </c>
      <c r="G99" s="171" t="s">
        <v>116</v>
      </c>
      <c r="H99" s="172">
        <v>11.5</v>
      </c>
      <c r="I99" s="173"/>
      <c r="J99" s="174">
        <f>ROUND(I99*H99,2)</f>
        <v>0</v>
      </c>
      <c r="K99" s="170" t="s">
        <v>117</v>
      </c>
      <c r="L99" s="38"/>
      <c r="M99" s="175" t="s">
        <v>18</v>
      </c>
      <c r="N99" s="176" t="s">
        <v>40</v>
      </c>
      <c r="O99" s="63"/>
      <c r="P99" s="177">
        <f>O99*H99</f>
        <v>0</v>
      </c>
      <c r="Q99" s="177">
        <v>0.00073</v>
      </c>
      <c r="R99" s="177">
        <f>Q99*H99</f>
        <v>0.008395</v>
      </c>
      <c r="S99" s="177">
        <v>0</v>
      </c>
      <c r="T99" s="178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79" t="s">
        <v>118</v>
      </c>
      <c r="AT99" s="179" t="s">
        <v>113</v>
      </c>
      <c r="AU99" s="179" t="s">
        <v>78</v>
      </c>
      <c r="AY99" s="16" t="s">
        <v>110</v>
      </c>
      <c r="BE99" s="180">
        <f>IF(N99="základní",J99,0)</f>
        <v>0</v>
      </c>
      <c r="BF99" s="180">
        <f>IF(N99="snížená",J99,0)</f>
        <v>0</v>
      </c>
      <c r="BG99" s="180">
        <f>IF(N99="zákl. přenesená",J99,0)</f>
        <v>0</v>
      </c>
      <c r="BH99" s="180">
        <f>IF(N99="sníž. přenesená",J99,0)</f>
        <v>0</v>
      </c>
      <c r="BI99" s="180">
        <f>IF(N99="nulová",J99,0)</f>
        <v>0</v>
      </c>
      <c r="BJ99" s="16" t="s">
        <v>74</v>
      </c>
      <c r="BK99" s="180">
        <f>ROUND(I99*H99,2)</f>
        <v>0</v>
      </c>
      <c r="BL99" s="16" t="s">
        <v>118</v>
      </c>
      <c r="BM99" s="179" t="s">
        <v>135</v>
      </c>
    </row>
    <row r="100" spans="1:47" s="2" customFormat="1" ht="11.25">
      <c r="A100" s="33"/>
      <c r="B100" s="34"/>
      <c r="C100" s="35"/>
      <c r="D100" s="181" t="s">
        <v>120</v>
      </c>
      <c r="E100" s="35"/>
      <c r="F100" s="182" t="s">
        <v>136</v>
      </c>
      <c r="G100" s="35"/>
      <c r="H100" s="35"/>
      <c r="I100" s="183"/>
      <c r="J100" s="35"/>
      <c r="K100" s="35"/>
      <c r="L100" s="38"/>
      <c r="M100" s="184"/>
      <c r="N100" s="185"/>
      <c r="O100" s="63"/>
      <c r="P100" s="63"/>
      <c r="Q100" s="63"/>
      <c r="R100" s="63"/>
      <c r="S100" s="63"/>
      <c r="T100" s="64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6" t="s">
        <v>120</v>
      </c>
      <c r="AU100" s="16" t="s">
        <v>78</v>
      </c>
    </row>
    <row r="101" spans="1:47" s="2" customFormat="1" ht="11.25">
      <c r="A101" s="33"/>
      <c r="B101" s="34"/>
      <c r="C101" s="35"/>
      <c r="D101" s="186" t="s">
        <v>122</v>
      </c>
      <c r="E101" s="35"/>
      <c r="F101" s="187" t="s">
        <v>137</v>
      </c>
      <c r="G101" s="35"/>
      <c r="H101" s="35"/>
      <c r="I101" s="183"/>
      <c r="J101" s="35"/>
      <c r="K101" s="35"/>
      <c r="L101" s="38"/>
      <c r="M101" s="184"/>
      <c r="N101" s="185"/>
      <c r="O101" s="63"/>
      <c r="P101" s="63"/>
      <c r="Q101" s="63"/>
      <c r="R101" s="63"/>
      <c r="S101" s="63"/>
      <c r="T101" s="64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6" t="s">
        <v>122</v>
      </c>
      <c r="AU101" s="16" t="s">
        <v>78</v>
      </c>
    </row>
    <row r="102" spans="2:51" s="13" customFormat="1" ht="11.25">
      <c r="B102" s="188"/>
      <c r="C102" s="189"/>
      <c r="D102" s="181" t="s">
        <v>124</v>
      </c>
      <c r="E102" s="190" t="s">
        <v>18</v>
      </c>
      <c r="F102" s="191" t="s">
        <v>138</v>
      </c>
      <c r="G102" s="189"/>
      <c r="H102" s="192">
        <v>11.5</v>
      </c>
      <c r="I102" s="193"/>
      <c r="J102" s="189"/>
      <c r="K102" s="189"/>
      <c r="L102" s="194"/>
      <c r="M102" s="195"/>
      <c r="N102" s="196"/>
      <c r="O102" s="196"/>
      <c r="P102" s="196"/>
      <c r="Q102" s="196"/>
      <c r="R102" s="196"/>
      <c r="S102" s="196"/>
      <c r="T102" s="197"/>
      <c r="AT102" s="198" t="s">
        <v>124</v>
      </c>
      <c r="AU102" s="198" t="s">
        <v>78</v>
      </c>
      <c r="AV102" s="13" t="s">
        <v>78</v>
      </c>
      <c r="AW102" s="13" t="s">
        <v>31</v>
      </c>
      <c r="AX102" s="13" t="s">
        <v>74</v>
      </c>
      <c r="AY102" s="198" t="s">
        <v>110</v>
      </c>
    </row>
    <row r="103" spans="1:65" s="2" customFormat="1" ht="16.5" customHeight="1">
      <c r="A103" s="33"/>
      <c r="B103" s="34"/>
      <c r="C103" s="168" t="s">
        <v>139</v>
      </c>
      <c r="D103" s="168" t="s">
        <v>113</v>
      </c>
      <c r="E103" s="169" t="s">
        <v>140</v>
      </c>
      <c r="F103" s="170" t="s">
        <v>141</v>
      </c>
      <c r="G103" s="171" t="s">
        <v>116</v>
      </c>
      <c r="H103" s="172">
        <v>2.5</v>
      </c>
      <c r="I103" s="173"/>
      <c r="J103" s="174">
        <f>ROUND(I103*H103,2)</f>
        <v>0</v>
      </c>
      <c r="K103" s="170" t="s">
        <v>117</v>
      </c>
      <c r="L103" s="38"/>
      <c r="M103" s="175" t="s">
        <v>18</v>
      </c>
      <c r="N103" s="176" t="s">
        <v>40</v>
      </c>
      <c r="O103" s="63"/>
      <c r="P103" s="177">
        <f>O103*H103</f>
        <v>0</v>
      </c>
      <c r="Q103" s="177">
        <v>0.00157</v>
      </c>
      <c r="R103" s="177">
        <f>Q103*H103</f>
        <v>0.003925</v>
      </c>
      <c r="S103" s="177">
        <v>0</v>
      </c>
      <c r="T103" s="178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79" t="s">
        <v>118</v>
      </c>
      <c r="AT103" s="179" t="s">
        <v>113</v>
      </c>
      <c r="AU103" s="179" t="s">
        <v>78</v>
      </c>
      <c r="AY103" s="16" t="s">
        <v>110</v>
      </c>
      <c r="BE103" s="180">
        <f>IF(N103="základní",J103,0)</f>
        <v>0</v>
      </c>
      <c r="BF103" s="180">
        <f>IF(N103="snížená",J103,0)</f>
        <v>0</v>
      </c>
      <c r="BG103" s="180">
        <f>IF(N103="zákl. přenesená",J103,0)</f>
        <v>0</v>
      </c>
      <c r="BH103" s="180">
        <f>IF(N103="sníž. přenesená",J103,0)</f>
        <v>0</v>
      </c>
      <c r="BI103" s="180">
        <f>IF(N103="nulová",J103,0)</f>
        <v>0</v>
      </c>
      <c r="BJ103" s="16" t="s">
        <v>74</v>
      </c>
      <c r="BK103" s="180">
        <f>ROUND(I103*H103,2)</f>
        <v>0</v>
      </c>
      <c r="BL103" s="16" t="s">
        <v>118</v>
      </c>
      <c r="BM103" s="179" t="s">
        <v>142</v>
      </c>
    </row>
    <row r="104" spans="1:47" s="2" customFormat="1" ht="11.25">
      <c r="A104" s="33"/>
      <c r="B104" s="34"/>
      <c r="C104" s="35"/>
      <c r="D104" s="181" t="s">
        <v>120</v>
      </c>
      <c r="E104" s="35"/>
      <c r="F104" s="182" t="s">
        <v>143</v>
      </c>
      <c r="G104" s="35"/>
      <c r="H104" s="35"/>
      <c r="I104" s="183"/>
      <c r="J104" s="35"/>
      <c r="K104" s="35"/>
      <c r="L104" s="38"/>
      <c r="M104" s="184"/>
      <c r="N104" s="185"/>
      <c r="O104" s="63"/>
      <c r="P104" s="63"/>
      <c r="Q104" s="63"/>
      <c r="R104" s="63"/>
      <c r="S104" s="63"/>
      <c r="T104" s="64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6" t="s">
        <v>120</v>
      </c>
      <c r="AU104" s="16" t="s">
        <v>78</v>
      </c>
    </row>
    <row r="105" spans="1:47" s="2" customFormat="1" ht="11.25">
      <c r="A105" s="33"/>
      <c r="B105" s="34"/>
      <c r="C105" s="35"/>
      <c r="D105" s="186" t="s">
        <v>122</v>
      </c>
      <c r="E105" s="35"/>
      <c r="F105" s="187" t="s">
        <v>144</v>
      </c>
      <c r="G105" s="35"/>
      <c r="H105" s="35"/>
      <c r="I105" s="183"/>
      <c r="J105" s="35"/>
      <c r="K105" s="35"/>
      <c r="L105" s="38"/>
      <c r="M105" s="184"/>
      <c r="N105" s="185"/>
      <c r="O105" s="63"/>
      <c r="P105" s="63"/>
      <c r="Q105" s="63"/>
      <c r="R105" s="63"/>
      <c r="S105" s="63"/>
      <c r="T105" s="64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T105" s="16" t="s">
        <v>122</v>
      </c>
      <c r="AU105" s="16" t="s">
        <v>78</v>
      </c>
    </row>
    <row r="106" spans="2:51" s="13" customFormat="1" ht="11.25">
      <c r="B106" s="188"/>
      <c r="C106" s="189"/>
      <c r="D106" s="181" t="s">
        <v>124</v>
      </c>
      <c r="E106" s="190" t="s">
        <v>18</v>
      </c>
      <c r="F106" s="191" t="s">
        <v>145</v>
      </c>
      <c r="G106" s="189"/>
      <c r="H106" s="192">
        <v>2.5</v>
      </c>
      <c r="I106" s="193"/>
      <c r="J106" s="189"/>
      <c r="K106" s="189"/>
      <c r="L106" s="194"/>
      <c r="M106" s="195"/>
      <c r="N106" s="196"/>
      <c r="O106" s="196"/>
      <c r="P106" s="196"/>
      <c r="Q106" s="196"/>
      <c r="R106" s="196"/>
      <c r="S106" s="196"/>
      <c r="T106" s="197"/>
      <c r="AT106" s="198" t="s">
        <v>124</v>
      </c>
      <c r="AU106" s="198" t="s">
        <v>78</v>
      </c>
      <c r="AV106" s="13" t="s">
        <v>78</v>
      </c>
      <c r="AW106" s="13" t="s">
        <v>31</v>
      </c>
      <c r="AX106" s="13" t="s">
        <v>74</v>
      </c>
      <c r="AY106" s="198" t="s">
        <v>110</v>
      </c>
    </row>
    <row r="107" spans="1:65" s="2" customFormat="1" ht="16.5" customHeight="1">
      <c r="A107" s="33"/>
      <c r="B107" s="34"/>
      <c r="C107" s="168" t="s">
        <v>146</v>
      </c>
      <c r="D107" s="168" t="s">
        <v>113</v>
      </c>
      <c r="E107" s="169" t="s">
        <v>147</v>
      </c>
      <c r="F107" s="170" t="s">
        <v>148</v>
      </c>
      <c r="G107" s="171" t="s">
        <v>116</v>
      </c>
      <c r="H107" s="172">
        <v>15</v>
      </c>
      <c r="I107" s="173"/>
      <c r="J107" s="174">
        <f>ROUND(I107*H107,2)</f>
        <v>0</v>
      </c>
      <c r="K107" s="170" t="s">
        <v>117</v>
      </c>
      <c r="L107" s="38"/>
      <c r="M107" s="175" t="s">
        <v>18</v>
      </c>
      <c r="N107" s="176" t="s">
        <v>40</v>
      </c>
      <c r="O107" s="63"/>
      <c r="P107" s="177">
        <f>O107*H107</f>
        <v>0</v>
      </c>
      <c r="Q107" s="177">
        <v>0.00041</v>
      </c>
      <c r="R107" s="177">
        <f>Q107*H107</f>
        <v>0.00615</v>
      </c>
      <c r="S107" s="177">
        <v>0</v>
      </c>
      <c r="T107" s="178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79" t="s">
        <v>118</v>
      </c>
      <c r="AT107" s="179" t="s">
        <v>113</v>
      </c>
      <c r="AU107" s="179" t="s">
        <v>78</v>
      </c>
      <c r="AY107" s="16" t="s">
        <v>110</v>
      </c>
      <c r="BE107" s="180">
        <f>IF(N107="základní",J107,0)</f>
        <v>0</v>
      </c>
      <c r="BF107" s="180">
        <f>IF(N107="snížená",J107,0)</f>
        <v>0</v>
      </c>
      <c r="BG107" s="180">
        <f>IF(N107="zákl. přenesená",J107,0)</f>
        <v>0</v>
      </c>
      <c r="BH107" s="180">
        <f>IF(N107="sníž. přenesená",J107,0)</f>
        <v>0</v>
      </c>
      <c r="BI107" s="180">
        <f>IF(N107="nulová",J107,0)</f>
        <v>0</v>
      </c>
      <c r="BJ107" s="16" t="s">
        <v>74</v>
      </c>
      <c r="BK107" s="180">
        <f>ROUND(I107*H107,2)</f>
        <v>0</v>
      </c>
      <c r="BL107" s="16" t="s">
        <v>118</v>
      </c>
      <c r="BM107" s="179" t="s">
        <v>149</v>
      </c>
    </row>
    <row r="108" spans="1:47" s="2" customFormat="1" ht="11.25">
      <c r="A108" s="33"/>
      <c r="B108" s="34"/>
      <c r="C108" s="35"/>
      <c r="D108" s="181" t="s">
        <v>120</v>
      </c>
      <c r="E108" s="35"/>
      <c r="F108" s="182" t="s">
        <v>150</v>
      </c>
      <c r="G108" s="35"/>
      <c r="H108" s="35"/>
      <c r="I108" s="183"/>
      <c r="J108" s="35"/>
      <c r="K108" s="35"/>
      <c r="L108" s="38"/>
      <c r="M108" s="184"/>
      <c r="N108" s="185"/>
      <c r="O108" s="63"/>
      <c r="P108" s="63"/>
      <c r="Q108" s="63"/>
      <c r="R108" s="63"/>
      <c r="S108" s="63"/>
      <c r="T108" s="64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6" t="s">
        <v>120</v>
      </c>
      <c r="AU108" s="16" t="s">
        <v>78</v>
      </c>
    </row>
    <row r="109" spans="1:47" s="2" customFormat="1" ht="11.25">
      <c r="A109" s="33"/>
      <c r="B109" s="34"/>
      <c r="C109" s="35"/>
      <c r="D109" s="186" t="s">
        <v>122</v>
      </c>
      <c r="E109" s="35"/>
      <c r="F109" s="187" t="s">
        <v>151</v>
      </c>
      <c r="G109" s="35"/>
      <c r="H109" s="35"/>
      <c r="I109" s="183"/>
      <c r="J109" s="35"/>
      <c r="K109" s="35"/>
      <c r="L109" s="38"/>
      <c r="M109" s="184"/>
      <c r="N109" s="185"/>
      <c r="O109" s="63"/>
      <c r="P109" s="63"/>
      <c r="Q109" s="63"/>
      <c r="R109" s="63"/>
      <c r="S109" s="63"/>
      <c r="T109" s="64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6" t="s">
        <v>122</v>
      </c>
      <c r="AU109" s="16" t="s">
        <v>78</v>
      </c>
    </row>
    <row r="110" spans="2:51" s="13" customFormat="1" ht="11.25">
      <c r="B110" s="188"/>
      <c r="C110" s="189"/>
      <c r="D110" s="181" t="s">
        <v>124</v>
      </c>
      <c r="E110" s="190" t="s">
        <v>18</v>
      </c>
      <c r="F110" s="191" t="s">
        <v>152</v>
      </c>
      <c r="G110" s="189"/>
      <c r="H110" s="192">
        <v>15</v>
      </c>
      <c r="I110" s="193"/>
      <c r="J110" s="189"/>
      <c r="K110" s="189"/>
      <c r="L110" s="194"/>
      <c r="M110" s="195"/>
      <c r="N110" s="196"/>
      <c r="O110" s="196"/>
      <c r="P110" s="196"/>
      <c r="Q110" s="196"/>
      <c r="R110" s="196"/>
      <c r="S110" s="196"/>
      <c r="T110" s="197"/>
      <c r="AT110" s="198" t="s">
        <v>124</v>
      </c>
      <c r="AU110" s="198" t="s">
        <v>78</v>
      </c>
      <c r="AV110" s="13" t="s">
        <v>78</v>
      </c>
      <c r="AW110" s="13" t="s">
        <v>31</v>
      </c>
      <c r="AX110" s="13" t="s">
        <v>74</v>
      </c>
      <c r="AY110" s="198" t="s">
        <v>110</v>
      </c>
    </row>
    <row r="111" spans="1:65" s="2" customFormat="1" ht="16.5" customHeight="1">
      <c r="A111" s="33"/>
      <c r="B111" s="34"/>
      <c r="C111" s="168" t="s">
        <v>153</v>
      </c>
      <c r="D111" s="168" t="s">
        <v>113</v>
      </c>
      <c r="E111" s="169" t="s">
        <v>154</v>
      </c>
      <c r="F111" s="170" t="s">
        <v>155</v>
      </c>
      <c r="G111" s="171" t="s">
        <v>156</v>
      </c>
      <c r="H111" s="172">
        <v>3</v>
      </c>
      <c r="I111" s="173"/>
      <c r="J111" s="174">
        <f>ROUND(I111*H111,2)</f>
        <v>0</v>
      </c>
      <c r="K111" s="170" t="s">
        <v>18</v>
      </c>
      <c r="L111" s="38"/>
      <c r="M111" s="175" t="s">
        <v>18</v>
      </c>
      <c r="N111" s="176" t="s">
        <v>40</v>
      </c>
      <c r="O111" s="63"/>
      <c r="P111" s="177">
        <f>O111*H111</f>
        <v>0</v>
      </c>
      <c r="Q111" s="177">
        <v>0</v>
      </c>
      <c r="R111" s="177">
        <f>Q111*H111</f>
        <v>0</v>
      </c>
      <c r="S111" s="177">
        <v>0.0005</v>
      </c>
      <c r="T111" s="178">
        <f>S111*H111</f>
        <v>0.0015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79" t="s">
        <v>118</v>
      </c>
      <c r="AT111" s="179" t="s">
        <v>113</v>
      </c>
      <c r="AU111" s="179" t="s">
        <v>78</v>
      </c>
      <c r="AY111" s="16" t="s">
        <v>110</v>
      </c>
      <c r="BE111" s="180">
        <f>IF(N111="základní",J111,0)</f>
        <v>0</v>
      </c>
      <c r="BF111" s="180">
        <f>IF(N111="snížená",J111,0)</f>
        <v>0</v>
      </c>
      <c r="BG111" s="180">
        <f>IF(N111="zákl. přenesená",J111,0)</f>
        <v>0</v>
      </c>
      <c r="BH111" s="180">
        <f>IF(N111="sníž. přenesená",J111,0)</f>
        <v>0</v>
      </c>
      <c r="BI111" s="180">
        <f>IF(N111="nulová",J111,0)</f>
        <v>0</v>
      </c>
      <c r="BJ111" s="16" t="s">
        <v>74</v>
      </c>
      <c r="BK111" s="180">
        <f>ROUND(I111*H111,2)</f>
        <v>0</v>
      </c>
      <c r="BL111" s="16" t="s">
        <v>118</v>
      </c>
      <c r="BM111" s="179" t="s">
        <v>157</v>
      </c>
    </row>
    <row r="112" spans="1:47" s="2" customFormat="1" ht="11.25">
      <c r="A112" s="33"/>
      <c r="B112" s="34"/>
      <c r="C112" s="35"/>
      <c r="D112" s="181" t="s">
        <v>120</v>
      </c>
      <c r="E112" s="35"/>
      <c r="F112" s="182" t="s">
        <v>155</v>
      </c>
      <c r="G112" s="35"/>
      <c r="H112" s="35"/>
      <c r="I112" s="183"/>
      <c r="J112" s="35"/>
      <c r="K112" s="35"/>
      <c r="L112" s="38"/>
      <c r="M112" s="184"/>
      <c r="N112" s="185"/>
      <c r="O112" s="63"/>
      <c r="P112" s="63"/>
      <c r="Q112" s="63"/>
      <c r="R112" s="63"/>
      <c r="S112" s="63"/>
      <c r="T112" s="64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T112" s="16" t="s">
        <v>120</v>
      </c>
      <c r="AU112" s="16" t="s">
        <v>78</v>
      </c>
    </row>
    <row r="113" spans="2:51" s="13" customFormat="1" ht="11.25">
      <c r="B113" s="188"/>
      <c r="C113" s="189"/>
      <c r="D113" s="181" t="s">
        <v>124</v>
      </c>
      <c r="E113" s="190" t="s">
        <v>18</v>
      </c>
      <c r="F113" s="191" t="s">
        <v>158</v>
      </c>
      <c r="G113" s="189"/>
      <c r="H113" s="192">
        <v>3</v>
      </c>
      <c r="I113" s="193"/>
      <c r="J113" s="189"/>
      <c r="K113" s="189"/>
      <c r="L113" s="194"/>
      <c r="M113" s="195"/>
      <c r="N113" s="196"/>
      <c r="O113" s="196"/>
      <c r="P113" s="196"/>
      <c r="Q113" s="196"/>
      <c r="R113" s="196"/>
      <c r="S113" s="196"/>
      <c r="T113" s="197"/>
      <c r="AT113" s="198" t="s">
        <v>124</v>
      </c>
      <c r="AU113" s="198" t="s">
        <v>78</v>
      </c>
      <c r="AV113" s="13" t="s">
        <v>78</v>
      </c>
      <c r="AW113" s="13" t="s">
        <v>31</v>
      </c>
      <c r="AX113" s="13" t="s">
        <v>69</v>
      </c>
      <c r="AY113" s="198" t="s">
        <v>110</v>
      </c>
    </row>
    <row r="114" spans="1:65" s="2" customFormat="1" ht="16.5" customHeight="1">
      <c r="A114" s="33"/>
      <c r="B114" s="34"/>
      <c r="C114" s="168" t="s">
        <v>159</v>
      </c>
      <c r="D114" s="168" t="s">
        <v>113</v>
      </c>
      <c r="E114" s="169" t="s">
        <v>160</v>
      </c>
      <c r="F114" s="170" t="s">
        <v>161</v>
      </c>
      <c r="G114" s="171" t="s">
        <v>116</v>
      </c>
      <c r="H114" s="172">
        <v>46.5</v>
      </c>
      <c r="I114" s="173"/>
      <c r="J114" s="174">
        <f>ROUND(I114*H114,2)</f>
        <v>0</v>
      </c>
      <c r="K114" s="170" t="s">
        <v>117</v>
      </c>
      <c r="L114" s="38"/>
      <c r="M114" s="175" t="s">
        <v>18</v>
      </c>
      <c r="N114" s="176" t="s">
        <v>40</v>
      </c>
      <c r="O114" s="63"/>
      <c r="P114" s="177">
        <f>O114*H114</f>
        <v>0</v>
      </c>
      <c r="Q114" s="177">
        <v>0</v>
      </c>
      <c r="R114" s="177">
        <f>Q114*H114</f>
        <v>0</v>
      </c>
      <c r="S114" s="177">
        <v>0</v>
      </c>
      <c r="T114" s="178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79" t="s">
        <v>118</v>
      </c>
      <c r="AT114" s="179" t="s">
        <v>113</v>
      </c>
      <c r="AU114" s="179" t="s">
        <v>78</v>
      </c>
      <c r="AY114" s="16" t="s">
        <v>110</v>
      </c>
      <c r="BE114" s="180">
        <f>IF(N114="základní",J114,0)</f>
        <v>0</v>
      </c>
      <c r="BF114" s="180">
        <f>IF(N114="snížená",J114,0)</f>
        <v>0</v>
      </c>
      <c r="BG114" s="180">
        <f>IF(N114="zákl. přenesená",J114,0)</f>
        <v>0</v>
      </c>
      <c r="BH114" s="180">
        <f>IF(N114="sníž. přenesená",J114,0)</f>
        <v>0</v>
      </c>
      <c r="BI114" s="180">
        <f>IF(N114="nulová",J114,0)</f>
        <v>0</v>
      </c>
      <c r="BJ114" s="16" t="s">
        <v>74</v>
      </c>
      <c r="BK114" s="180">
        <f>ROUND(I114*H114,2)</f>
        <v>0</v>
      </c>
      <c r="BL114" s="16" t="s">
        <v>118</v>
      </c>
      <c r="BM114" s="179" t="s">
        <v>162</v>
      </c>
    </row>
    <row r="115" spans="1:47" s="2" customFormat="1" ht="11.25">
      <c r="A115" s="33"/>
      <c r="B115" s="34"/>
      <c r="C115" s="35"/>
      <c r="D115" s="181" t="s">
        <v>120</v>
      </c>
      <c r="E115" s="35"/>
      <c r="F115" s="182" t="s">
        <v>163</v>
      </c>
      <c r="G115" s="35"/>
      <c r="H115" s="35"/>
      <c r="I115" s="183"/>
      <c r="J115" s="35"/>
      <c r="K115" s="35"/>
      <c r="L115" s="38"/>
      <c r="M115" s="184"/>
      <c r="N115" s="185"/>
      <c r="O115" s="63"/>
      <c r="P115" s="63"/>
      <c r="Q115" s="63"/>
      <c r="R115" s="63"/>
      <c r="S115" s="63"/>
      <c r="T115" s="64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T115" s="16" t="s">
        <v>120</v>
      </c>
      <c r="AU115" s="16" t="s">
        <v>78</v>
      </c>
    </row>
    <row r="116" spans="1:47" s="2" customFormat="1" ht="11.25">
      <c r="A116" s="33"/>
      <c r="B116" s="34"/>
      <c r="C116" s="35"/>
      <c r="D116" s="186" t="s">
        <v>122</v>
      </c>
      <c r="E116" s="35"/>
      <c r="F116" s="187" t="s">
        <v>164</v>
      </c>
      <c r="G116" s="35"/>
      <c r="H116" s="35"/>
      <c r="I116" s="183"/>
      <c r="J116" s="35"/>
      <c r="K116" s="35"/>
      <c r="L116" s="38"/>
      <c r="M116" s="184"/>
      <c r="N116" s="185"/>
      <c r="O116" s="63"/>
      <c r="P116" s="63"/>
      <c r="Q116" s="63"/>
      <c r="R116" s="63"/>
      <c r="S116" s="63"/>
      <c r="T116" s="64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6" t="s">
        <v>122</v>
      </c>
      <c r="AU116" s="16" t="s">
        <v>78</v>
      </c>
    </row>
    <row r="117" spans="2:51" s="13" customFormat="1" ht="11.25">
      <c r="B117" s="188"/>
      <c r="C117" s="189"/>
      <c r="D117" s="181" t="s">
        <v>124</v>
      </c>
      <c r="E117" s="190" t="s">
        <v>18</v>
      </c>
      <c r="F117" s="191" t="s">
        <v>165</v>
      </c>
      <c r="G117" s="189"/>
      <c r="H117" s="192">
        <v>46.5</v>
      </c>
      <c r="I117" s="193"/>
      <c r="J117" s="189"/>
      <c r="K117" s="189"/>
      <c r="L117" s="194"/>
      <c r="M117" s="195"/>
      <c r="N117" s="196"/>
      <c r="O117" s="196"/>
      <c r="P117" s="196"/>
      <c r="Q117" s="196"/>
      <c r="R117" s="196"/>
      <c r="S117" s="196"/>
      <c r="T117" s="197"/>
      <c r="AT117" s="198" t="s">
        <v>124</v>
      </c>
      <c r="AU117" s="198" t="s">
        <v>78</v>
      </c>
      <c r="AV117" s="13" t="s">
        <v>78</v>
      </c>
      <c r="AW117" s="13" t="s">
        <v>31</v>
      </c>
      <c r="AX117" s="13" t="s">
        <v>74</v>
      </c>
      <c r="AY117" s="198" t="s">
        <v>110</v>
      </c>
    </row>
    <row r="118" spans="1:65" s="2" customFormat="1" ht="16.5" customHeight="1">
      <c r="A118" s="33"/>
      <c r="B118" s="34"/>
      <c r="C118" s="168" t="s">
        <v>166</v>
      </c>
      <c r="D118" s="168" t="s">
        <v>113</v>
      </c>
      <c r="E118" s="169" t="s">
        <v>167</v>
      </c>
      <c r="F118" s="170" t="s">
        <v>168</v>
      </c>
      <c r="G118" s="171" t="s">
        <v>169</v>
      </c>
      <c r="H118" s="172">
        <v>0.026</v>
      </c>
      <c r="I118" s="173"/>
      <c r="J118" s="174">
        <f>ROUND(I118*H118,2)</f>
        <v>0</v>
      </c>
      <c r="K118" s="170" t="s">
        <v>117</v>
      </c>
      <c r="L118" s="38"/>
      <c r="M118" s="175" t="s">
        <v>18</v>
      </c>
      <c r="N118" s="176" t="s">
        <v>40</v>
      </c>
      <c r="O118" s="63"/>
      <c r="P118" s="177">
        <f>O118*H118</f>
        <v>0</v>
      </c>
      <c r="Q118" s="177">
        <v>0</v>
      </c>
      <c r="R118" s="177">
        <f>Q118*H118</f>
        <v>0</v>
      </c>
      <c r="S118" s="177">
        <v>0</v>
      </c>
      <c r="T118" s="178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79" t="s">
        <v>118</v>
      </c>
      <c r="AT118" s="179" t="s">
        <v>113</v>
      </c>
      <c r="AU118" s="179" t="s">
        <v>78</v>
      </c>
      <c r="AY118" s="16" t="s">
        <v>110</v>
      </c>
      <c r="BE118" s="180">
        <f>IF(N118="základní",J118,0)</f>
        <v>0</v>
      </c>
      <c r="BF118" s="180">
        <f>IF(N118="snížená",J118,0)</f>
        <v>0</v>
      </c>
      <c r="BG118" s="180">
        <f>IF(N118="zákl. přenesená",J118,0)</f>
        <v>0</v>
      </c>
      <c r="BH118" s="180">
        <f>IF(N118="sníž. přenesená",J118,0)</f>
        <v>0</v>
      </c>
      <c r="BI118" s="180">
        <f>IF(N118="nulová",J118,0)</f>
        <v>0</v>
      </c>
      <c r="BJ118" s="16" t="s">
        <v>74</v>
      </c>
      <c r="BK118" s="180">
        <f>ROUND(I118*H118,2)</f>
        <v>0</v>
      </c>
      <c r="BL118" s="16" t="s">
        <v>118</v>
      </c>
      <c r="BM118" s="179" t="s">
        <v>170</v>
      </c>
    </row>
    <row r="119" spans="1:47" s="2" customFormat="1" ht="19.5">
      <c r="A119" s="33"/>
      <c r="B119" s="34"/>
      <c r="C119" s="35"/>
      <c r="D119" s="181" t="s">
        <v>120</v>
      </c>
      <c r="E119" s="35"/>
      <c r="F119" s="182" t="s">
        <v>171</v>
      </c>
      <c r="G119" s="35"/>
      <c r="H119" s="35"/>
      <c r="I119" s="183"/>
      <c r="J119" s="35"/>
      <c r="K119" s="35"/>
      <c r="L119" s="38"/>
      <c r="M119" s="184"/>
      <c r="N119" s="185"/>
      <c r="O119" s="63"/>
      <c r="P119" s="63"/>
      <c r="Q119" s="63"/>
      <c r="R119" s="63"/>
      <c r="S119" s="63"/>
      <c r="T119" s="64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6" t="s">
        <v>120</v>
      </c>
      <c r="AU119" s="16" t="s">
        <v>78</v>
      </c>
    </row>
    <row r="120" spans="1:47" s="2" customFormat="1" ht="11.25">
      <c r="A120" s="33"/>
      <c r="B120" s="34"/>
      <c r="C120" s="35"/>
      <c r="D120" s="186" t="s">
        <v>122</v>
      </c>
      <c r="E120" s="35"/>
      <c r="F120" s="187" t="s">
        <v>172</v>
      </c>
      <c r="G120" s="35"/>
      <c r="H120" s="35"/>
      <c r="I120" s="183"/>
      <c r="J120" s="35"/>
      <c r="K120" s="35"/>
      <c r="L120" s="38"/>
      <c r="M120" s="184"/>
      <c r="N120" s="185"/>
      <c r="O120" s="63"/>
      <c r="P120" s="63"/>
      <c r="Q120" s="63"/>
      <c r="R120" s="63"/>
      <c r="S120" s="63"/>
      <c r="T120" s="64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6" t="s">
        <v>122</v>
      </c>
      <c r="AU120" s="16" t="s">
        <v>78</v>
      </c>
    </row>
    <row r="121" spans="2:63" s="12" customFormat="1" ht="22.9" customHeight="1">
      <c r="B121" s="152"/>
      <c r="C121" s="153"/>
      <c r="D121" s="154" t="s">
        <v>68</v>
      </c>
      <c r="E121" s="166" t="s">
        <v>173</v>
      </c>
      <c r="F121" s="166" t="s">
        <v>174</v>
      </c>
      <c r="G121" s="153"/>
      <c r="H121" s="153"/>
      <c r="I121" s="156"/>
      <c r="J121" s="167">
        <f>BK121</f>
        <v>0</v>
      </c>
      <c r="K121" s="153"/>
      <c r="L121" s="158"/>
      <c r="M121" s="159"/>
      <c r="N121" s="160"/>
      <c r="O121" s="160"/>
      <c r="P121" s="161">
        <f>SUM(P122:P172)</f>
        <v>0</v>
      </c>
      <c r="Q121" s="160"/>
      <c r="R121" s="161">
        <f>SUM(R122:R172)</f>
        <v>0.061335</v>
      </c>
      <c r="S121" s="160"/>
      <c r="T121" s="162">
        <f>SUM(T122:T172)</f>
        <v>0</v>
      </c>
      <c r="AR121" s="163" t="s">
        <v>78</v>
      </c>
      <c r="AT121" s="164" t="s">
        <v>68</v>
      </c>
      <c r="AU121" s="164" t="s">
        <v>74</v>
      </c>
      <c r="AY121" s="163" t="s">
        <v>110</v>
      </c>
      <c r="BK121" s="165">
        <f>SUM(BK122:BK172)</f>
        <v>0</v>
      </c>
    </row>
    <row r="122" spans="1:65" s="2" customFormat="1" ht="16.5" customHeight="1">
      <c r="A122" s="33"/>
      <c r="B122" s="34"/>
      <c r="C122" s="168" t="s">
        <v>175</v>
      </c>
      <c r="D122" s="168" t="s">
        <v>113</v>
      </c>
      <c r="E122" s="169" t="s">
        <v>176</v>
      </c>
      <c r="F122" s="170" t="s">
        <v>177</v>
      </c>
      <c r="G122" s="171" t="s">
        <v>116</v>
      </c>
      <c r="H122" s="172">
        <v>37.5</v>
      </c>
      <c r="I122" s="173"/>
      <c r="J122" s="174">
        <f>ROUND(I122*H122,2)</f>
        <v>0</v>
      </c>
      <c r="K122" s="170" t="s">
        <v>117</v>
      </c>
      <c r="L122" s="38"/>
      <c r="M122" s="175" t="s">
        <v>18</v>
      </c>
      <c r="N122" s="176" t="s">
        <v>40</v>
      </c>
      <c r="O122" s="63"/>
      <c r="P122" s="177">
        <f>O122*H122</f>
        <v>0</v>
      </c>
      <c r="Q122" s="177">
        <v>0.00084</v>
      </c>
      <c r="R122" s="177">
        <f>Q122*H122</f>
        <v>0.0315</v>
      </c>
      <c r="S122" s="177">
        <v>0</v>
      </c>
      <c r="T122" s="178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79" t="s">
        <v>118</v>
      </c>
      <c r="AT122" s="179" t="s">
        <v>113</v>
      </c>
      <c r="AU122" s="179" t="s">
        <v>78</v>
      </c>
      <c r="AY122" s="16" t="s">
        <v>110</v>
      </c>
      <c r="BE122" s="180">
        <f>IF(N122="základní",J122,0)</f>
        <v>0</v>
      </c>
      <c r="BF122" s="180">
        <f>IF(N122="snížená",J122,0)</f>
        <v>0</v>
      </c>
      <c r="BG122" s="180">
        <f>IF(N122="zákl. přenesená",J122,0)</f>
        <v>0</v>
      </c>
      <c r="BH122" s="180">
        <f>IF(N122="sníž. přenesená",J122,0)</f>
        <v>0</v>
      </c>
      <c r="BI122" s="180">
        <f>IF(N122="nulová",J122,0)</f>
        <v>0</v>
      </c>
      <c r="BJ122" s="16" t="s">
        <v>74</v>
      </c>
      <c r="BK122" s="180">
        <f>ROUND(I122*H122,2)</f>
        <v>0</v>
      </c>
      <c r="BL122" s="16" t="s">
        <v>118</v>
      </c>
      <c r="BM122" s="179" t="s">
        <v>178</v>
      </c>
    </row>
    <row r="123" spans="1:47" s="2" customFormat="1" ht="11.25">
      <c r="A123" s="33"/>
      <c r="B123" s="34"/>
      <c r="C123" s="35"/>
      <c r="D123" s="181" t="s">
        <v>120</v>
      </c>
      <c r="E123" s="35"/>
      <c r="F123" s="182" t="s">
        <v>179</v>
      </c>
      <c r="G123" s="35"/>
      <c r="H123" s="35"/>
      <c r="I123" s="183"/>
      <c r="J123" s="35"/>
      <c r="K123" s="35"/>
      <c r="L123" s="38"/>
      <c r="M123" s="184"/>
      <c r="N123" s="185"/>
      <c r="O123" s="63"/>
      <c r="P123" s="63"/>
      <c r="Q123" s="63"/>
      <c r="R123" s="63"/>
      <c r="S123" s="63"/>
      <c r="T123" s="64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6" t="s">
        <v>120</v>
      </c>
      <c r="AU123" s="16" t="s">
        <v>78</v>
      </c>
    </row>
    <row r="124" spans="1:47" s="2" customFormat="1" ht="11.25">
      <c r="A124" s="33"/>
      <c r="B124" s="34"/>
      <c r="C124" s="35"/>
      <c r="D124" s="186" t="s">
        <v>122</v>
      </c>
      <c r="E124" s="35"/>
      <c r="F124" s="187" t="s">
        <v>180</v>
      </c>
      <c r="G124" s="35"/>
      <c r="H124" s="35"/>
      <c r="I124" s="183"/>
      <c r="J124" s="35"/>
      <c r="K124" s="35"/>
      <c r="L124" s="38"/>
      <c r="M124" s="184"/>
      <c r="N124" s="185"/>
      <c r="O124" s="63"/>
      <c r="P124" s="63"/>
      <c r="Q124" s="63"/>
      <c r="R124" s="63"/>
      <c r="S124" s="63"/>
      <c r="T124" s="64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6" t="s">
        <v>122</v>
      </c>
      <c r="AU124" s="16" t="s">
        <v>78</v>
      </c>
    </row>
    <row r="125" spans="2:51" s="13" customFormat="1" ht="11.25">
      <c r="B125" s="188"/>
      <c r="C125" s="189"/>
      <c r="D125" s="181" t="s">
        <v>124</v>
      </c>
      <c r="E125" s="190" t="s">
        <v>18</v>
      </c>
      <c r="F125" s="191" t="s">
        <v>181</v>
      </c>
      <c r="G125" s="189"/>
      <c r="H125" s="192">
        <v>37.5</v>
      </c>
      <c r="I125" s="193"/>
      <c r="J125" s="189"/>
      <c r="K125" s="189"/>
      <c r="L125" s="194"/>
      <c r="M125" s="195"/>
      <c r="N125" s="196"/>
      <c r="O125" s="196"/>
      <c r="P125" s="196"/>
      <c r="Q125" s="196"/>
      <c r="R125" s="196"/>
      <c r="S125" s="196"/>
      <c r="T125" s="197"/>
      <c r="AT125" s="198" t="s">
        <v>124</v>
      </c>
      <c r="AU125" s="198" t="s">
        <v>78</v>
      </c>
      <c r="AV125" s="13" t="s">
        <v>78</v>
      </c>
      <c r="AW125" s="13" t="s">
        <v>31</v>
      </c>
      <c r="AX125" s="13" t="s">
        <v>74</v>
      </c>
      <c r="AY125" s="198" t="s">
        <v>110</v>
      </c>
    </row>
    <row r="126" spans="1:65" s="2" customFormat="1" ht="16.5" customHeight="1">
      <c r="A126" s="33"/>
      <c r="B126" s="34"/>
      <c r="C126" s="168" t="s">
        <v>182</v>
      </c>
      <c r="D126" s="168" t="s">
        <v>113</v>
      </c>
      <c r="E126" s="169" t="s">
        <v>183</v>
      </c>
      <c r="F126" s="170" t="s">
        <v>184</v>
      </c>
      <c r="G126" s="171" t="s">
        <v>116</v>
      </c>
      <c r="H126" s="172">
        <v>12</v>
      </c>
      <c r="I126" s="173"/>
      <c r="J126" s="174">
        <f>ROUND(I126*H126,2)</f>
        <v>0</v>
      </c>
      <c r="K126" s="170" t="s">
        <v>117</v>
      </c>
      <c r="L126" s="38"/>
      <c r="M126" s="175" t="s">
        <v>18</v>
      </c>
      <c r="N126" s="176" t="s">
        <v>40</v>
      </c>
      <c r="O126" s="63"/>
      <c r="P126" s="177">
        <f>O126*H126</f>
        <v>0</v>
      </c>
      <c r="Q126" s="177">
        <v>0.00116</v>
      </c>
      <c r="R126" s="177">
        <f>Q126*H126</f>
        <v>0.01392</v>
      </c>
      <c r="S126" s="177">
        <v>0</v>
      </c>
      <c r="T126" s="178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79" t="s">
        <v>118</v>
      </c>
      <c r="AT126" s="179" t="s">
        <v>113</v>
      </c>
      <c r="AU126" s="179" t="s">
        <v>78</v>
      </c>
      <c r="AY126" s="16" t="s">
        <v>110</v>
      </c>
      <c r="BE126" s="180">
        <f>IF(N126="základní",J126,0)</f>
        <v>0</v>
      </c>
      <c r="BF126" s="180">
        <f>IF(N126="snížená",J126,0)</f>
        <v>0</v>
      </c>
      <c r="BG126" s="180">
        <f>IF(N126="zákl. přenesená",J126,0)</f>
        <v>0</v>
      </c>
      <c r="BH126" s="180">
        <f>IF(N126="sníž. přenesená",J126,0)</f>
        <v>0</v>
      </c>
      <c r="BI126" s="180">
        <f>IF(N126="nulová",J126,0)</f>
        <v>0</v>
      </c>
      <c r="BJ126" s="16" t="s">
        <v>74</v>
      </c>
      <c r="BK126" s="180">
        <f>ROUND(I126*H126,2)</f>
        <v>0</v>
      </c>
      <c r="BL126" s="16" t="s">
        <v>118</v>
      </c>
      <c r="BM126" s="179" t="s">
        <v>185</v>
      </c>
    </row>
    <row r="127" spans="1:47" s="2" customFormat="1" ht="11.25">
      <c r="A127" s="33"/>
      <c r="B127" s="34"/>
      <c r="C127" s="35"/>
      <c r="D127" s="181" t="s">
        <v>120</v>
      </c>
      <c r="E127" s="35"/>
      <c r="F127" s="182" t="s">
        <v>186</v>
      </c>
      <c r="G127" s="35"/>
      <c r="H127" s="35"/>
      <c r="I127" s="183"/>
      <c r="J127" s="35"/>
      <c r="K127" s="35"/>
      <c r="L127" s="38"/>
      <c r="M127" s="184"/>
      <c r="N127" s="185"/>
      <c r="O127" s="63"/>
      <c r="P127" s="63"/>
      <c r="Q127" s="63"/>
      <c r="R127" s="63"/>
      <c r="S127" s="63"/>
      <c r="T127" s="64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6" t="s">
        <v>120</v>
      </c>
      <c r="AU127" s="16" t="s">
        <v>78</v>
      </c>
    </row>
    <row r="128" spans="1:47" s="2" customFormat="1" ht="11.25">
      <c r="A128" s="33"/>
      <c r="B128" s="34"/>
      <c r="C128" s="35"/>
      <c r="D128" s="186" t="s">
        <v>122</v>
      </c>
      <c r="E128" s="35"/>
      <c r="F128" s="187" t="s">
        <v>187</v>
      </c>
      <c r="G128" s="35"/>
      <c r="H128" s="35"/>
      <c r="I128" s="183"/>
      <c r="J128" s="35"/>
      <c r="K128" s="35"/>
      <c r="L128" s="38"/>
      <c r="M128" s="184"/>
      <c r="N128" s="185"/>
      <c r="O128" s="63"/>
      <c r="P128" s="63"/>
      <c r="Q128" s="63"/>
      <c r="R128" s="63"/>
      <c r="S128" s="63"/>
      <c r="T128" s="64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6" t="s">
        <v>122</v>
      </c>
      <c r="AU128" s="16" t="s">
        <v>78</v>
      </c>
    </row>
    <row r="129" spans="2:51" s="13" customFormat="1" ht="11.25">
      <c r="B129" s="188"/>
      <c r="C129" s="189"/>
      <c r="D129" s="181" t="s">
        <v>124</v>
      </c>
      <c r="E129" s="190" t="s">
        <v>18</v>
      </c>
      <c r="F129" s="191" t="s">
        <v>188</v>
      </c>
      <c r="G129" s="189"/>
      <c r="H129" s="192">
        <v>12</v>
      </c>
      <c r="I129" s="193"/>
      <c r="J129" s="189"/>
      <c r="K129" s="189"/>
      <c r="L129" s="194"/>
      <c r="M129" s="195"/>
      <c r="N129" s="196"/>
      <c r="O129" s="196"/>
      <c r="P129" s="196"/>
      <c r="Q129" s="196"/>
      <c r="R129" s="196"/>
      <c r="S129" s="196"/>
      <c r="T129" s="197"/>
      <c r="AT129" s="198" t="s">
        <v>124</v>
      </c>
      <c r="AU129" s="198" t="s">
        <v>78</v>
      </c>
      <c r="AV129" s="13" t="s">
        <v>78</v>
      </c>
      <c r="AW129" s="13" t="s">
        <v>31</v>
      </c>
      <c r="AX129" s="13" t="s">
        <v>74</v>
      </c>
      <c r="AY129" s="198" t="s">
        <v>110</v>
      </c>
    </row>
    <row r="130" spans="1:65" s="2" customFormat="1" ht="21.75" customHeight="1">
      <c r="A130" s="33"/>
      <c r="B130" s="34"/>
      <c r="C130" s="168" t="s">
        <v>189</v>
      </c>
      <c r="D130" s="168" t="s">
        <v>113</v>
      </c>
      <c r="E130" s="169" t="s">
        <v>190</v>
      </c>
      <c r="F130" s="170" t="s">
        <v>191</v>
      </c>
      <c r="G130" s="171" t="s">
        <v>116</v>
      </c>
      <c r="H130" s="172">
        <v>22</v>
      </c>
      <c r="I130" s="173"/>
      <c r="J130" s="174">
        <f>ROUND(I130*H130,2)</f>
        <v>0</v>
      </c>
      <c r="K130" s="170" t="s">
        <v>117</v>
      </c>
      <c r="L130" s="38"/>
      <c r="M130" s="175" t="s">
        <v>18</v>
      </c>
      <c r="N130" s="176" t="s">
        <v>40</v>
      </c>
      <c r="O130" s="63"/>
      <c r="P130" s="177">
        <f>O130*H130</f>
        <v>0</v>
      </c>
      <c r="Q130" s="177">
        <v>7E-05</v>
      </c>
      <c r="R130" s="177">
        <f>Q130*H130</f>
        <v>0.00154</v>
      </c>
      <c r="S130" s="177">
        <v>0</v>
      </c>
      <c r="T130" s="178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79" t="s">
        <v>118</v>
      </c>
      <c r="AT130" s="179" t="s">
        <v>113</v>
      </c>
      <c r="AU130" s="179" t="s">
        <v>78</v>
      </c>
      <c r="AY130" s="16" t="s">
        <v>110</v>
      </c>
      <c r="BE130" s="180">
        <f>IF(N130="základní",J130,0)</f>
        <v>0</v>
      </c>
      <c r="BF130" s="180">
        <f>IF(N130="snížená",J130,0)</f>
        <v>0</v>
      </c>
      <c r="BG130" s="180">
        <f>IF(N130="zákl. přenesená",J130,0)</f>
        <v>0</v>
      </c>
      <c r="BH130" s="180">
        <f>IF(N130="sníž. přenesená",J130,0)</f>
        <v>0</v>
      </c>
      <c r="BI130" s="180">
        <f>IF(N130="nulová",J130,0)</f>
        <v>0</v>
      </c>
      <c r="BJ130" s="16" t="s">
        <v>74</v>
      </c>
      <c r="BK130" s="180">
        <f>ROUND(I130*H130,2)</f>
        <v>0</v>
      </c>
      <c r="BL130" s="16" t="s">
        <v>118</v>
      </c>
      <c r="BM130" s="179" t="s">
        <v>192</v>
      </c>
    </row>
    <row r="131" spans="1:47" s="2" customFormat="1" ht="19.5">
      <c r="A131" s="33"/>
      <c r="B131" s="34"/>
      <c r="C131" s="35"/>
      <c r="D131" s="181" t="s">
        <v>120</v>
      </c>
      <c r="E131" s="35"/>
      <c r="F131" s="182" t="s">
        <v>193</v>
      </c>
      <c r="G131" s="35"/>
      <c r="H131" s="35"/>
      <c r="I131" s="183"/>
      <c r="J131" s="35"/>
      <c r="K131" s="35"/>
      <c r="L131" s="38"/>
      <c r="M131" s="184"/>
      <c r="N131" s="185"/>
      <c r="O131" s="63"/>
      <c r="P131" s="63"/>
      <c r="Q131" s="63"/>
      <c r="R131" s="63"/>
      <c r="S131" s="63"/>
      <c r="T131" s="64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6" t="s">
        <v>120</v>
      </c>
      <c r="AU131" s="16" t="s">
        <v>78</v>
      </c>
    </row>
    <row r="132" spans="1:47" s="2" customFormat="1" ht="11.25">
      <c r="A132" s="33"/>
      <c r="B132" s="34"/>
      <c r="C132" s="35"/>
      <c r="D132" s="186" t="s">
        <v>122</v>
      </c>
      <c r="E132" s="35"/>
      <c r="F132" s="187" t="s">
        <v>194</v>
      </c>
      <c r="G132" s="35"/>
      <c r="H132" s="35"/>
      <c r="I132" s="183"/>
      <c r="J132" s="35"/>
      <c r="K132" s="35"/>
      <c r="L132" s="38"/>
      <c r="M132" s="184"/>
      <c r="N132" s="185"/>
      <c r="O132" s="63"/>
      <c r="P132" s="63"/>
      <c r="Q132" s="63"/>
      <c r="R132" s="63"/>
      <c r="S132" s="63"/>
      <c r="T132" s="64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6" t="s">
        <v>122</v>
      </c>
      <c r="AU132" s="16" t="s">
        <v>78</v>
      </c>
    </row>
    <row r="133" spans="2:51" s="13" customFormat="1" ht="11.25">
      <c r="B133" s="188"/>
      <c r="C133" s="189"/>
      <c r="D133" s="181" t="s">
        <v>124</v>
      </c>
      <c r="E133" s="190" t="s">
        <v>18</v>
      </c>
      <c r="F133" s="191" t="s">
        <v>195</v>
      </c>
      <c r="G133" s="189"/>
      <c r="H133" s="192">
        <v>22</v>
      </c>
      <c r="I133" s="193"/>
      <c r="J133" s="189"/>
      <c r="K133" s="189"/>
      <c r="L133" s="194"/>
      <c r="M133" s="195"/>
      <c r="N133" s="196"/>
      <c r="O133" s="196"/>
      <c r="P133" s="196"/>
      <c r="Q133" s="196"/>
      <c r="R133" s="196"/>
      <c r="S133" s="196"/>
      <c r="T133" s="197"/>
      <c r="AT133" s="198" t="s">
        <v>124</v>
      </c>
      <c r="AU133" s="198" t="s">
        <v>78</v>
      </c>
      <c r="AV133" s="13" t="s">
        <v>78</v>
      </c>
      <c r="AW133" s="13" t="s">
        <v>31</v>
      </c>
      <c r="AX133" s="13" t="s">
        <v>74</v>
      </c>
      <c r="AY133" s="198" t="s">
        <v>110</v>
      </c>
    </row>
    <row r="134" spans="1:65" s="2" customFormat="1" ht="24.2" customHeight="1">
      <c r="A134" s="33"/>
      <c r="B134" s="34"/>
      <c r="C134" s="168" t="s">
        <v>196</v>
      </c>
      <c r="D134" s="168" t="s">
        <v>113</v>
      </c>
      <c r="E134" s="169" t="s">
        <v>197</v>
      </c>
      <c r="F134" s="170" t="s">
        <v>198</v>
      </c>
      <c r="G134" s="171" t="s">
        <v>116</v>
      </c>
      <c r="H134" s="172">
        <v>6</v>
      </c>
      <c r="I134" s="173"/>
      <c r="J134" s="174">
        <f>ROUND(I134*H134,2)</f>
        <v>0</v>
      </c>
      <c r="K134" s="170" t="s">
        <v>117</v>
      </c>
      <c r="L134" s="38"/>
      <c r="M134" s="175" t="s">
        <v>18</v>
      </c>
      <c r="N134" s="176" t="s">
        <v>40</v>
      </c>
      <c r="O134" s="63"/>
      <c r="P134" s="177">
        <f>O134*H134</f>
        <v>0</v>
      </c>
      <c r="Q134" s="177">
        <v>9E-05</v>
      </c>
      <c r="R134" s="177">
        <f>Q134*H134</f>
        <v>0.00054</v>
      </c>
      <c r="S134" s="177">
        <v>0</v>
      </c>
      <c r="T134" s="178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79" t="s">
        <v>118</v>
      </c>
      <c r="AT134" s="179" t="s">
        <v>113</v>
      </c>
      <c r="AU134" s="179" t="s">
        <v>78</v>
      </c>
      <c r="AY134" s="16" t="s">
        <v>110</v>
      </c>
      <c r="BE134" s="180">
        <f>IF(N134="základní",J134,0)</f>
        <v>0</v>
      </c>
      <c r="BF134" s="180">
        <f>IF(N134="snížená",J134,0)</f>
        <v>0</v>
      </c>
      <c r="BG134" s="180">
        <f>IF(N134="zákl. přenesená",J134,0)</f>
        <v>0</v>
      </c>
      <c r="BH134" s="180">
        <f>IF(N134="sníž. přenesená",J134,0)</f>
        <v>0</v>
      </c>
      <c r="BI134" s="180">
        <f>IF(N134="nulová",J134,0)</f>
        <v>0</v>
      </c>
      <c r="BJ134" s="16" t="s">
        <v>74</v>
      </c>
      <c r="BK134" s="180">
        <f>ROUND(I134*H134,2)</f>
        <v>0</v>
      </c>
      <c r="BL134" s="16" t="s">
        <v>118</v>
      </c>
      <c r="BM134" s="179" t="s">
        <v>199</v>
      </c>
    </row>
    <row r="135" spans="1:47" s="2" customFormat="1" ht="19.5">
      <c r="A135" s="33"/>
      <c r="B135" s="34"/>
      <c r="C135" s="35"/>
      <c r="D135" s="181" t="s">
        <v>120</v>
      </c>
      <c r="E135" s="35"/>
      <c r="F135" s="182" t="s">
        <v>200</v>
      </c>
      <c r="G135" s="35"/>
      <c r="H135" s="35"/>
      <c r="I135" s="183"/>
      <c r="J135" s="35"/>
      <c r="K135" s="35"/>
      <c r="L135" s="38"/>
      <c r="M135" s="184"/>
      <c r="N135" s="185"/>
      <c r="O135" s="63"/>
      <c r="P135" s="63"/>
      <c r="Q135" s="63"/>
      <c r="R135" s="63"/>
      <c r="S135" s="63"/>
      <c r="T135" s="64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6" t="s">
        <v>120</v>
      </c>
      <c r="AU135" s="16" t="s">
        <v>78</v>
      </c>
    </row>
    <row r="136" spans="1:47" s="2" customFormat="1" ht="11.25">
      <c r="A136" s="33"/>
      <c r="B136" s="34"/>
      <c r="C136" s="35"/>
      <c r="D136" s="186" t="s">
        <v>122</v>
      </c>
      <c r="E136" s="35"/>
      <c r="F136" s="187" t="s">
        <v>201</v>
      </c>
      <c r="G136" s="35"/>
      <c r="H136" s="35"/>
      <c r="I136" s="183"/>
      <c r="J136" s="35"/>
      <c r="K136" s="35"/>
      <c r="L136" s="38"/>
      <c r="M136" s="184"/>
      <c r="N136" s="185"/>
      <c r="O136" s="63"/>
      <c r="P136" s="63"/>
      <c r="Q136" s="63"/>
      <c r="R136" s="63"/>
      <c r="S136" s="63"/>
      <c r="T136" s="64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6" t="s">
        <v>122</v>
      </c>
      <c r="AU136" s="16" t="s">
        <v>78</v>
      </c>
    </row>
    <row r="137" spans="2:51" s="13" customFormat="1" ht="11.25">
      <c r="B137" s="188"/>
      <c r="C137" s="189"/>
      <c r="D137" s="181" t="s">
        <v>124</v>
      </c>
      <c r="E137" s="190" t="s">
        <v>18</v>
      </c>
      <c r="F137" s="191" t="s">
        <v>202</v>
      </c>
      <c r="G137" s="189"/>
      <c r="H137" s="192">
        <v>6</v>
      </c>
      <c r="I137" s="193"/>
      <c r="J137" s="189"/>
      <c r="K137" s="189"/>
      <c r="L137" s="194"/>
      <c r="M137" s="195"/>
      <c r="N137" s="196"/>
      <c r="O137" s="196"/>
      <c r="P137" s="196"/>
      <c r="Q137" s="196"/>
      <c r="R137" s="196"/>
      <c r="S137" s="196"/>
      <c r="T137" s="197"/>
      <c r="AT137" s="198" t="s">
        <v>124</v>
      </c>
      <c r="AU137" s="198" t="s">
        <v>78</v>
      </c>
      <c r="AV137" s="13" t="s">
        <v>78</v>
      </c>
      <c r="AW137" s="13" t="s">
        <v>31</v>
      </c>
      <c r="AX137" s="13" t="s">
        <v>74</v>
      </c>
      <c r="AY137" s="198" t="s">
        <v>110</v>
      </c>
    </row>
    <row r="138" spans="1:65" s="2" customFormat="1" ht="21.75" customHeight="1">
      <c r="A138" s="33"/>
      <c r="B138" s="34"/>
      <c r="C138" s="168" t="s">
        <v>203</v>
      </c>
      <c r="D138" s="168" t="s">
        <v>113</v>
      </c>
      <c r="E138" s="169" t="s">
        <v>204</v>
      </c>
      <c r="F138" s="170" t="s">
        <v>205</v>
      </c>
      <c r="G138" s="171" t="s">
        <v>116</v>
      </c>
      <c r="H138" s="172">
        <v>15.5</v>
      </c>
      <c r="I138" s="173"/>
      <c r="J138" s="174">
        <f>ROUND(I138*H138,2)</f>
        <v>0</v>
      </c>
      <c r="K138" s="170" t="s">
        <v>117</v>
      </c>
      <c r="L138" s="38"/>
      <c r="M138" s="175" t="s">
        <v>18</v>
      </c>
      <c r="N138" s="176" t="s">
        <v>40</v>
      </c>
      <c r="O138" s="63"/>
      <c r="P138" s="177">
        <f>O138*H138</f>
        <v>0</v>
      </c>
      <c r="Q138" s="177">
        <v>0.00012</v>
      </c>
      <c r="R138" s="177">
        <f>Q138*H138</f>
        <v>0.00186</v>
      </c>
      <c r="S138" s="177">
        <v>0</v>
      </c>
      <c r="T138" s="178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79" t="s">
        <v>118</v>
      </c>
      <c r="AT138" s="179" t="s">
        <v>113</v>
      </c>
      <c r="AU138" s="179" t="s">
        <v>78</v>
      </c>
      <c r="AY138" s="16" t="s">
        <v>110</v>
      </c>
      <c r="BE138" s="180">
        <f>IF(N138="základní",J138,0)</f>
        <v>0</v>
      </c>
      <c r="BF138" s="180">
        <f>IF(N138="snížená",J138,0)</f>
        <v>0</v>
      </c>
      <c r="BG138" s="180">
        <f>IF(N138="zákl. přenesená",J138,0)</f>
        <v>0</v>
      </c>
      <c r="BH138" s="180">
        <f>IF(N138="sníž. přenesená",J138,0)</f>
        <v>0</v>
      </c>
      <c r="BI138" s="180">
        <f>IF(N138="nulová",J138,0)</f>
        <v>0</v>
      </c>
      <c r="BJ138" s="16" t="s">
        <v>74</v>
      </c>
      <c r="BK138" s="180">
        <f>ROUND(I138*H138,2)</f>
        <v>0</v>
      </c>
      <c r="BL138" s="16" t="s">
        <v>118</v>
      </c>
      <c r="BM138" s="179" t="s">
        <v>206</v>
      </c>
    </row>
    <row r="139" spans="1:47" s="2" customFormat="1" ht="19.5">
      <c r="A139" s="33"/>
      <c r="B139" s="34"/>
      <c r="C139" s="35"/>
      <c r="D139" s="181" t="s">
        <v>120</v>
      </c>
      <c r="E139" s="35"/>
      <c r="F139" s="182" t="s">
        <v>207</v>
      </c>
      <c r="G139" s="35"/>
      <c r="H139" s="35"/>
      <c r="I139" s="183"/>
      <c r="J139" s="35"/>
      <c r="K139" s="35"/>
      <c r="L139" s="38"/>
      <c r="M139" s="184"/>
      <c r="N139" s="185"/>
      <c r="O139" s="63"/>
      <c r="P139" s="63"/>
      <c r="Q139" s="63"/>
      <c r="R139" s="63"/>
      <c r="S139" s="63"/>
      <c r="T139" s="64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6" t="s">
        <v>120</v>
      </c>
      <c r="AU139" s="16" t="s">
        <v>78</v>
      </c>
    </row>
    <row r="140" spans="1:47" s="2" customFormat="1" ht="11.25">
      <c r="A140" s="33"/>
      <c r="B140" s="34"/>
      <c r="C140" s="35"/>
      <c r="D140" s="186" t="s">
        <v>122</v>
      </c>
      <c r="E140" s="35"/>
      <c r="F140" s="187" t="s">
        <v>208</v>
      </c>
      <c r="G140" s="35"/>
      <c r="H140" s="35"/>
      <c r="I140" s="183"/>
      <c r="J140" s="35"/>
      <c r="K140" s="35"/>
      <c r="L140" s="38"/>
      <c r="M140" s="184"/>
      <c r="N140" s="185"/>
      <c r="O140" s="63"/>
      <c r="P140" s="63"/>
      <c r="Q140" s="63"/>
      <c r="R140" s="63"/>
      <c r="S140" s="63"/>
      <c r="T140" s="64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6" t="s">
        <v>122</v>
      </c>
      <c r="AU140" s="16" t="s">
        <v>78</v>
      </c>
    </row>
    <row r="141" spans="2:51" s="13" customFormat="1" ht="11.25">
      <c r="B141" s="188"/>
      <c r="C141" s="189"/>
      <c r="D141" s="181" t="s">
        <v>124</v>
      </c>
      <c r="E141" s="190" t="s">
        <v>18</v>
      </c>
      <c r="F141" s="191" t="s">
        <v>209</v>
      </c>
      <c r="G141" s="189"/>
      <c r="H141" s="192">
        <v>15.5</v>
      </c>
      <c r="I141" s="193"/>
      <c r="J141" s="189"/>
      <c r="K141" s="189"/>
      <c r="L141" s="194"/>
      <c r="M141" s="195"/>
      <c r="N141" s="196"/>
      <c r="O141" s="196"/>
      <c r="P141" s="196"/>
      <c r="Q141" s="196"/>
      <c r="R141" s="196"/>
      <c r="S141" s="196"/>
      <c r="T141" s="197"/>
      <c r="AT141" s="198" t="s">
        <v>124</v>
      </c>
      <c r="AU141" s="198" t="s">
        <v>78</v>
      </c>
      <c r="AV141" s="13" t="s">
        <v>78</v>
      </c>
      <c r="AW141" s="13" t="s">
        <v>31</v>
      </c>
      <c r="AX141" s="13" t="s">
        <v>74</v>
      </c>
      <c r="AY141" s="198" t="s">
        <v>110</v>
      </c>
    </row>
    <row r="142" spans="1:65" s="2" customFormat="1" ht="24.2" customHeight="1">
      <c r="A142" s="33"/>
      <c r="B142" s="34"/>
      <c r="C142" s="168" t="s">
        <v>210</v>
      </c>
      <c r="D142" s="168" t="s">
        <v>113</v>
      </c>
      <c r="E142" s="169" t="s">
        <v>211</v>
      </c>
      <c r="F142" s="170" t="s">
        <v>212</v>
      </c>
      <c r="G142" s="171" t="s">
        <v>116</v>
      </c>
      <c r="H142" s="172">
        <v>6</v>
      </c>
      <c r="I142" s="173"/>
      <c r="J142" s="174">
        <f>ROUND(I142*H142,2)</f>
        <v>0</v>
      </c>
      <c r="K142" s="170" t="s">
        <v>117</v>
      </c>
      <c r="L142" s="38"/>
      <c r="M142" s="175" t="s">
        <v>18</v>
      </c>
      <c r="N142" s="176" t="s">
        <v>40</v>
      </c>
      <c r="O142" s="63"/>
      <c r="P142" s="177">
        <f>O142*H142</f>
        <v>0</v>
      </c>
      <c r="Q142" s="177">
        <v>0.00016</v>
      </c>
      <c r="R142" s="177">
        <f>Q142*H142</f>
        <v>0.0009600000000000001</v>
      </c>
      <c r="S142" s="177">
        <v>0</v>
      </c>
      <c r="T142" s="178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79" t="s">
        <v>118</v>
      </c>
      <c r="AT142" s="179" t="s">
        <v>113</v>
      </c>
      <c r="AU142" s="179" t="s">
        <v>78</v>
      </c>
      <c r="AY142" s="16" t="s">
        <v>110</v>
      </c>
      <c r="BE142" s="180">
        <f>IF(N142="základní",J142,0)</f>
        <v>0</v>
      </c>
      <c r="BF142" s="180">
        <f>IF(N142="snížená",J142,0)</f>
        <v>0</v>
      </c>
      <c r="BG142" s="180">
        <f>IF(N142="zákl. přenesená",J142,0)</f>
        <v>0</v>
      </c>
      <c r="BH142" s="180">
        <f>IF(N142="sníž. přenesená",J142,0)</f>
        <v>0</v>
      </c>
      <c r="BI142" s="180">
        <f>IF(N142="nulová",J142,0)</f>
        <v>0</v>
      </c>
      <c r="BJ142" s="16" t="s">
        <v>74</v>
      </c>
      <c r="BK142" s="180">
        <f>ROUND(I142*H142,2)</f>
        <v>0</v>
      </c>
      <c r="BL142" s="16" t="s">
        <v>118</v>
      </c>
      <c r="BM142" s="179" t="s">
        <v>213</v>
      </c>
    </row>
    <row r="143" spans="1:47" s="2" customFormat="1" ht="19.5">
      <c r="A143" s="33"/>
      <c r="B143" s="34"/>
      <c r="C143" s="35"/>
      <c r="D143" s="181" t="s">
        <v>120</v>
      </c>
      <c r="E143" s="35"/>
      <c r="F143" s="182" t="s">
        <v>214</v>
      </c>
      <c r="G143" s="35"/>
      <c r="H143" s="35"/>
      <c r="I143" s="183"/>
      <c r="J143" s="35"/>
      <c r="K143" s="35"/>
      <c r="L143" s="38"/>
      <c r="M143" s="184"/>
      <c r="N143" s="185"/>
      <c r="O143" s="63"/>
      <c r="P143" s="63"/>
      <c r="Q143" s="63"/>
      <c r="R143" s="63"/>
      <c r="S143" s="63"/>
      <c r="T143" s="64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6" t="s">
        <v>120</v>
      </c>
      <c r="AU143" s="16" t="s">
        <v>78</v>
      </c>
    </row>
    <row r="144" spans="1:47" s="2" customFormat="1" ht="11.25">
      <c r="A144" s="33"/>
      <c r="B144" s="34"/>
      <c r="C144" s="35"/>
      <c r="D144" s="186" t="s">
        <v>122</v>
      </c>
      <c r="E144" s="35"/>
      <c r="F144" s="187" t="s">
        <v>215</v>
      </c>
      <c r="G144" s="35"/>
      <c r="H144" s="35"/>
      <c r="I144" s="183"/>
      <c r="J144" s="35"/>
      <c r="K144" s="35"/>
      <c r="L144" s="38"/>
      <c r="M144" s="184"/>
      <c r="N144" s="185"/>
      <c r="O144" s="63"/>
      <c r="P144" s="63"/>
      <c r="Q144" s="63"/>
      <c r="R144" s="63"/>
      <c r="S144" s="63"/>
      <c r="T144" s="64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6" t="s">
        <v>122</v>
      </c>
      <c r="AU144" s="16" t="s">
        <v>78</v>
      </c>
    </row>
    <row r="145" spans="2:51" s="13" customFormat="1" ht="11.25">
      <c r="B145" s="188"/>
      <c r="C145" s="189"/>
      <c r="D145" s="181" t="s">
        <v>124</v>
      </c>
      <c r="E145" s="190" t="s">
        <v>18</v>
      </c>
      <c r="F145" s="191" t="s">
        <v>202</v>
      </c>
      <c r="G145" s="189"/>
      <c r="H145" s="192">
        <v>6</v>
      </c>
      <c r="I145" s="193"/>
      <c r="J145" s="189"/>
      <c r="K145" s="189"/>
      <c r="L145" s="194"/>
      <c r="M145" s="195"/>
      <c r="N145" s="196"/>
      <c r="O145" s="196"/>
      <c r="P145" s="196"/>
      <c r="Q145" s="196"/>
      <c r="R145" s="196"/>
      <c r="S145" s="196"/>
      <c r="T145" s="197"/>
      <c r="AT145" s="198" t="s">
        <v>124</v>
      </c>
      <c r="AU145" s="198" t="s">
        <v>78</v>
      </c>
      <c r="AV145" s="13" t="s">
        <v>78</v>
      </c>
      <c r="AW145" s="13" t="s">
        <v>31</v>
      </c>
      <c r="AX145" s="13" t="s">
        <v>74</v>
      </c>
      <c r="AY145" s="198" t="s">
        <v>110</v>
      </c>
    </row>
    <row r="146" spans="1:65" s="2" customFormat="1" ht="16.5" customHeight="1">
      <c r="A146" s="33"/>
      <c r="B146" s="34"/>
      <c r="C146" s="168" t="s">
        <v>216</v>
      </c>
      <c r="D146" s="168" t="s">
        <v>113</v>
      </c>
      <c r="E146" s="169" t="s">
        <v>217</v>
      </c>
      <c r="F146" s="170" t="s">
        <v>218</v>
      </c>
      <c r="G146" s="171" t="s">
        <v>219</v>
      </c>
      <c r="H146" s="172">
        <v>11</v>
      </c>
      <c r="I146" s="173"/>
      <c r="J146" s="174">
        <f>ROUND(I146*H146,2)</f>
        <v>0</v>
      </c>
      <c r="K146" s="170" t="s">
        <v>117</v>
      </c>
      <c r="L146" s="38"/>
      <c r="M146" s="175" t="s">
        <v>18</v>
      </c>
      <c r="N146" s="176" t="s">
        <v>40</v>
      </c>
      <c r="O146" s="63"/>
      <c r="P146" s="177">
        <f>O146*H146</f>
        <v>0</v>
      </c>
      <c r="Q146" s="177">
        <v>0.00057</v>
      </c>
      <c r="R146" s="177">
        <f>Q146*H146</f>
        <v>0.0062699999999999995</v>
      </c>
      <c r="S146" s="177">
        <v>0</v>
      </c>
      <c r="T146" s="178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79" t="s">
        <v>118</v>
      </c>
      <c r="AT146" s="179" t="s">
        <v>113</v>
      </c>
      <c r="AU146" s="179" t="s">
        <v>78</v>
      </c>
      <c r="AY146" s="16" t="s">
        <v>110</v>
      </c>
      <c r="BE146" s="180">
        <f>IF(N146="základní",J146,0)</f>
        <v>0</v>
      </c>
      <c r="BF146" s="180">
        <f>IF(N146="snížená",J146,0)</f>
        <v>0</v>
      </c>
      <c r="BG146" s="180">
        <f>IF(N146="zákl. přenesená",J146,0)</f>
        <v>0</v>
      </c>
      <c r="BH146" s="180">
        <f>IF(N146="sníž. přenesená",J146,0)</f>
        <v>0</v>
      </c>
      <c r="BI146" s="180">
        <f>IF(N146="nulová",J146,0)</f>
        <v>0</v>
      </c>
      <c r="BJ146" s="16" t="s">
        <v>74</v>
      </c>
      <c r="BK146" s="180">
        <f>ROUND(I146*H146,2)</f>
        <v>0</v>
      </c>
      <c r="BL146" s="16" t="s">
        <v>118</v>
      </c>
      <c r="BM146" s="179" t="s">
        <v>220</v>
      </c>
    </row>
    <row r="147" spans="1:47" s="2" customFormat="1" ht="11.25">
      <c r="A147" s="33"/>
      <c r="B147" s="34"/>
      <c r="C147" s="35"/>
      <c r="D147" s="181" t="s">
        <v>120</v>
      </c>
      <c r="E147" s="35"/>
      <c r="F147" s="182" t="s">
        <v>221</v>
      </c>
      <c r="G147" s="35"/>
      <c r="H147" s="35"/>
      <c r="I147" s="183"/>
      <c r="J147" s="35"/>
      <c r="K147" s="35"/>
      <c r="L147" s="38"/>
      <c r="M147" s="184"/>
      <c r="N147" s="185"/>
      <c r="O147" s="63"/>
      <c r="P147" s="63"/>
      <c r="Q147" s="63"/>
      <c r="R147" s="63"/>
      <c r="S147" s="63"/>
      <c r="T147" s="64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6" t="s">
        <v>120</v>
      </c>
      <c r="AU147" s="16" t="s">
        <v>78</v>
      </c>
    </row>
    <row r="148" spans="1:47" s="2" customFormat="1" ht="11.25">
      <c r="A148" s="33"/>
      <c r="B148" s="34"/>
      <c r="C148" s="35"/>
      <c r="D148" s="186" t="s">
        <v>122</v>
      </c>
      <c r="E148" s="35"/>
      <c r="F148" s="187" t="s">
        <v>222</v>
      </c>
      <c r="G148" s="35"/>
      <c r="H148" s="35"/>
      <c r="I148" s="183"/>
      <c r="J148" s="35"/>
      <c r="K148" s="35"/>
      <c r="L148" s="38"/>
      <c r="M148" s="184"/>
      <c r="N148" s="185"/>
      <c r="O148" s="63"/>
      <c r="P148" s="63"/>
      <c r="Q148" s="63"/>
      <c r="R148" s="63"/>
      <c r="S148" s="63"/>
      <c r="T148" s="64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6" t="s">
        <v>122</v>
      </c>
      <c r="AU148" s="16" t="s">
        <v>78</v>
      </c>
    </row>
    <row r="149" spans="2:51" s="13" customFormat="1" ht="11.25">
      <c r="B149" s="188"/>
      <c r="C149" s="189"/>
      <c r="D149" s="181" t="s">
        <v>124</v>
      </c>
      <c r="E149" s="190" t="s">
        <v>18</v>
      </c>
      <c r="F149" s="191" t="s">
        <v>223</v>
      </c>
      <c r="G149" s="189"/>
      <c r="H149" s="192">
        <v>11</v>
      </c>
      <c r="I149" s="193"/>
      <c r="J149" s="189"/>
      <c r="K149" s="189"/>
      <c r="L149" s="194"/>
      <c r="M149" s="195"/>
      <c r="N149" s="196"/>
      <c r="O149" s="196"/>
      <c r="P149" s="196"/>
      <c r="Q149" s="196"/>
      <c r="R149" s="196"/>
      <c r="S149" s="196"/>
      <c r="T149" s="197"/>
      <c r="AT149" s="198" t="s">
        <v>124</v>
      </c>
      <c r="AU149" s="198" t="s">
        <v>78</v>
      </c>
      <c r="AV149" s="13" t="s">
        <v>78</v>
      </c>
      <c r="AW149" s="13" t="s">
        <v>31</v>
      </c>
      <c r="AX149" s="13" t="s">
        <v>74</v>
      </c>
      <c r="AY149" s="198" t="s">
        <v>110</v>
      </c>
    </row>
    <row r="150" spans="1:65" s="2" customFormat="1" ht="16.5" customHeight="1">
      <c r="A150" s="33"/>
      <c r="B150" s="34"/>
      <c r="C150" s="168" t="s">
        <v>224</v>
      </c>
      <c r="D150" s="168" t="s">
        <v>113</v>
      </c>
      <c r="E150" s="169" t="s">
        <v>225</v>
      </c>
      <c r="F150" s="170" t="s">
        <v>226</v>
      </c>
      <c r="G150" s="171" t="s">
        <v>156</v>
      </c>
      <c r="H150" s="172">
        <v>1</v>
      </c>
      <c r="I150" s="173"/>
      <c r="J150" s="174">
        <f>ROUND(I150*H150,2)</f>
        <v>0</v>
      </c>
      <c r="K150" s="170" t="s">
        <v>117</v>
      </c>
      <c r="L150" s="38"/>
      <c r="M150" s="175" t="s">
        <v>18</v>
      </c>
      <c r="N150" s="176" t="s">
        <v>40</v>
      </c>
      <c r="O150" s="63"/>
      <c r="P150" s="177">
        <f>O150*H150</f>
        <v>0</v>
      </c>
      <c r="Q150" s="177">
        <v>0.00022</v>
      </c>
      <c r="R150" s="177">
        <f>Q150*H150</f>
        <v>0.00022</v>
      </c>
      <c r="S150" s="177">
        <v>0</v>
      </c>
      <c r="T150" s="178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79" t="s">
        <v>118</v>
      </c>
      <c r="AT150" s="179" t="s">
        <v>113</v>
      </c>
      <c r="AU150" s="179" t="s">
        <v>78</v>
      </c>
      <c r="AY150" s="16" t="s">
        <v>110</v>
      </c>
      <c r="BE150" s="180">
        <f>IF(N150="základní",J150,0)</f>
        <v>0</v>
      </c>
      <c r="BF150" s="180">
        <f>IF(N150="snížená",J150,0)</f>
        <v>0</v>
      </c>
      <c r="BG150" s="180">
        <f>IF(N150="zákl. přenesená",J150,0)</f>
        <v>0</v>
      </c>
      <c r="BH150" s="180">
        <f>IF(N150="sníž. přenesená",J150,0)</f>
        <v>0</v>
      </c>
      <c r="BI150" s="180">
        <f>IF(N150="nulová",J150,0)</f>
        <v>0</v>
      </c>
      <c r="BJ150" s="16" t="s">
        <v>74</v>
      </c>
      <c r="BK150" s="180">
        <f>ROUND(I150*H150,2)</f>
        <v>0</v>
      </c>
      <c r="BL150" s="16" t="s">
        <v>118</v>
      </c>
      <c r="BM150" s="179" t="s">
        <v>227</v>
      </c>
    </row>
    <row r="151" spans="1:47" s="2" customFormat="1" ht="11.25">
      <c r="A151" s="33"/>
      <c r="B151" s="34"/>
      <c r="C151" s="35"/>
      <c r="D151" s="181" t="s">
        <v>120</v>
      </c>
      <c r="E151" s="35"/>
      <c r="F151" s="182" t="s">
        <v>228</v>
      </c>
      <c r="G151" s="35"/>
      <c r="H151" s="35"/>
      <c r="I151" s="183"/>
      <c r="J151" s="35"/>
      <c r="K151" s="35"/>
      <c r="L151" s="38"/>
      <c r="M151" s="184"/>
      <c r="N151" s="185"/>
      <c r="O151" s="63"/>
      <c r="P151" s="63"/>
      <c r="Q151" s="63"/>
      <c r="R151" s="63"/>
      <c r="S151" s="63"/>
      <c r="T151" s="64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6" t="s">
        <v>120</v>
      </c>
      <c r="AU151" s="16" t="s">
        <v>78</v>
      </c>
    </row>
    <row r="152" spans="1:47" s="2" customFormat="1" ht="11.25">
      <c r="A152" s="33"/>
      <c r="B152" s="34"/>
      <c r="C152" s="35"/>
      <c r="D152" s="186" t="s">
        <v>122</v>
      </c>
      <c r="E152" s="35"/>
      <c r="F152" s="187" t="s">
        <v>229</v>
      </c>
      <c r="G152" s="35"/>
      <c r="H152" s="35"/>
      <c r="I152" s="183"/>
      <c r="J152" s="35"/>
      <c r="K152" s="35"/>
      <c r="L152" s="38"/>
      <c r="M152" s="184"/>
      <c r="N152" s="185"/>
      <c r="O152" s="63"/>
      <c r="P152" s="63"/>
      <c r="Q152" s="63"/>
      <c r="R152" s="63"/>
      <c r="S152" s="63"/>
      <c r="T152" s="64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6" t="s">
        <v>122</v>
      </c>
      <c r="AU152" s="16" t="s">
        <v>78</v>
      </c>
    </row>
    <row r="153" spans="2:51" s="13" customFormat="1" ht="11.25">
      <c r="B153" s="188"/>
      <c r="C153" s="189"/>
      <c r="D153" s="181" t="s">
        <v>124</v>
      </c>
      <c r="E153" s="190" t="s">
        <v>18</v>
      </c>
      <c r="F153" s="191" t="s">
        <v>230</v>
      </c>
      <c r="G153" s="189"/>
      <c r="H153" s="192">
        <v>1</v>
      </c>
      <c r="I153" s="193"/>
      <c r="J153" s="189"/>
      <c r="K153" s="189"/>
      <c r="L153" s="194"/>
      <c r="M153" s="195"/>
      <c r="N153" s="196"/>
      <c r="O153" s="196"/>
      <c r="P153" s="196"/>
      <c r="Q153" s="196"/>
      <c r="R153" s="196"/>
      <c r="S153" s="196"/>
      <c r="T153" s="197"/>
      <c r="AT153" s="198" t="s">
        <v>124</v>
      </c>
      <c r="AU153" s="198" t="s">
        <v>78</v>
      </c>
      <c r="AV153" s="13" t="s">
        <v>78</v>
      </c>
      <c r="AW153" s="13" t="s">
        <v>31</v>
      </c>
      <c r="AX153" s="13" t="s">
        <v>74</v>
      </c>
      <c r="AY153" s="198" t="s">
        <v>110</v>
      </c>
    </row>
    <row r="154" spans="1:65" s="2" customFormat="1" ht="16.5" customHeight="1">
      <c r="A154" s="33"/>
      <c r="B154" s="34"/>
      <c r="C154" s="168" t="s">
        <v>8</v>
      </c>
      <c r="D154" s="168" t="s">
        <v>113</v>
      </c>
      <c r="E154" s="169" t="s">
        <v>231</v>
      </c>
      <c r="F154" s="170" t="s">
        <v>232</v>
      </c>
      <c r="G154" s="171" t="s">
        <v>156</v>
      </c>
      <c r="H154" s="172">
        <v>3</v>
      </c>
      <c r="I154" s="173"/>
      <c r="J154" s="174">
        <f>ROUND(I154*H154,2)</f>
        <v>0</v>
      </c>
      <c r="K154" s="170" t="s">
        <v>117</v>
      </c>
      <c r="L154" s="38"/>
      <c r="M154" s="175" t="s">
        <v>18</v>
      </c>
      <c r="N154" s="176" t="s">
        <v>40</v>
      </c>
      <c r="O154" s="63"/>
      <c r="P154" s="177">
        <f>O154*H154</f>
        <v>0</v>
      </c>
      <c r="Q154" s="177">
        <v>0.00035</v>
      </c>
      <c r="R154" s="177">
        <f>Q154*H154</f>
        <v>0.00105</v>
      </c>
      <c r="S154" s="177">
        <v>0</v>
      </c>
      <c r="T154" s="178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79" t="s">
        <v>118</v>
      </c>
      <c r="AT154" s="179" t="s">
        <v>113</v>
      </c>
      <c r="AU154" s="179" t="s">
        <v>78</v>
      </c>
      <c r="AY154" s="16" t="s">
        <v>110</v>
      </c>
      <c r="BE154" s="180">
        <f>IF(N154="základní",J154,0)</f>
        <v>0</v>
      </c>
      <c r="BF154" s="180">
        <f>IF(N154="snížená",J154,0)</f>
        <v>0</v>
      </c>
      <c r="BG154" s="180">
        <f>IF(N154="zákl. přenesená",J154,0)</f>
        <v>0</v>
      </c>
      <c r="BH154" s="180">
        <f>IF(N154="sníž. přenesená",J154,0)</f>
        <v>0</v>
      </c>
      <c r="BI154" s="180">
        <f>IF(N154="nulová",J154,0)</f>
        <v>0</v>
      </c>
      <c r="BJ154" s="16" t="s">
        <v>74</v>
      </c>
      <c r="BK154" s="180">
        <f>ROUND(I154*H154,2)</f>
        <v>0</v>
      </c>
      <c r="BL154" s="16" t="s">
        <v>118</v>
      </c>
      <c r="BM154" s="179" t="s">
        <v>233</v>
      </c>
    </row>
    <row r="155" spans="1:47" s="2" customFormat="1" ht="11.25">
      <c r="A155" s="33"/>
      <c r="B155" s="34"/>
      <c r="C155" s="35"/>
      <c r="D155" s="181" t="s">
        <v>120</v>
      </c>
      <c r="E155" s="35"/>
      <c r="F155" s="182" t="s">
        <v>234</v>
      </c>
      <c r="G155" s="35"/>
      <c r="H155" s="35"/>
      <c r="I155" s="183"/>
      <c r="J155" s="35"/>
      <c r="K155" s="35"/>
      <c r="L155" s="38"/>
      <c r="M155" s="184"/>
      <c r="N155" s="185"/>
      <c r="O155" s="63"/>
      <c r="P155" s="63"/>
      <c r="Q155" s="63"/>
      <c r="R155" s="63"/>
      <c r="S155" s="63"/>
      <c r="T155" s="64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6" t="s">
        <v>120</v>
      </c>
      <c r="AU155" s="16" t="s">
        <v>78</v>
      </c>
    </row>
    <row r="156" spans="1:47" s="2" customFormat="1" ht="11.25">
      <c r="A156" s="33"/>
      <c r="B156" s="34"/>
      <c r="C156" s="35"/>
      <c r="D156" s="186" t="s">
        <v>122</v>
      </c>
      <c r="E156" s="35"/>
      <c r="F156" s="187" t="s">
        <v>235</v>
      </c>
      <c r="G156" s="35"/>
      <c r="H156" s="35"/>
      <c r="I156" s="183"/>
      <c r="J156" s="35"/>
      <c r="K156" s="35"/>
      <c r="L156" s="38"/>
      <c r="M156" s="184"/>
      <c r="N156" s="185"/>
      <c r="O156" s="63"/>
      <c r="P156" s="63"/>
      <c r="Q156" s="63"/>
      <c r="R156" s="63"/>
      <c r="S156" s="63"/>
      <c r="T156" s="64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6" t="s">
        <v>122</v>
      </c>
      <c r="AU156" s="16" t="s">
        <v>78</v>
      </c>
    </row>
    <row r="157" spans="2:51" s="13" customFormat="1" ht="11.25">
      <c r="B157" s="188"/>
      <c r="C157" s="189"/>
      <c r="D157" s="181" t="s">
        <v>124</v>
      </c>
      <c r="E157" s="190" t="s">
        <v>18</v>
      </c>
      <c r="F157" s="191" t="s">
        <v>236</v>
      </c>
      <c r="G157" s="189"/>
      <c r="H157" s="192">
        <v>3</v>
      </c>
      <c r="I157" s="193"/>
      <c r="J157" s="189"/>
      <c r="K157" s="189"/>
      <c r="L157" s="194"/>
      <c r="M157" s="195"/>
      <c r="N157" s="196"/>
      <c r="O157" s="196"/>
      <c r="P157" s="196"/>
      <c r="Q157" s="196"/>
      <c r="R157" s="196"/>
      <c r="S157" s="196"/>
      <c r="T157" s="197"/>
      <c r="AT157" s="198" t="s">
        <v>124</v>
      </c>
      <c r="AU157" s="198" t="s">
        <v>78</v>
      </c>
      <c r="AV157" s="13" t="s">
        <v>78</v>
      </c>
      <c r="AW157" s="13" t="s">
        <v>31</v>
      </c>
      <c r="AX157" s="13" t="s">
        <v>74</v>
      </c>
      <c r="AY157" s="198" t="s">
        <v>110</v>
      </c>
    </row>
    <row r="158" spans="1:65" s="2" customFormat="1" ht="16.5" customHeight="1">
      <c r="A158" s="33"/>
      <c r="B158" s="34"/>
      <c r="C158" s="168" t="s">
        <v>118</v>
      </c>
      <c r="D158" s="168" t="s">
        <v>113</v>
      </c>
      <c r="E158" s="169" t="s">
        <v>237</v>
      </c>
      <c r="F158" s="170" t="s">
        <v>238</v>
      </c>
      <c r="G158" s="171" t="s">
        <v>156</v>
      </c>
      <c r="H158" s="172">
        <v>4</v>
      </c>
      <c r="I158" s="173"/>
      <c r="J158" s="174">
        <f>ROUND(I158*H158,2)</f>
        <v>0</v>
      </c>
      <c r="K158" s="170" t="s">
        <v>117</v>
      </c>
      <c r="L158" s="38"/>
      <c r="M158" s="175" t="s">
        <v>18</v>
      </c>
      <c r="N158" s="176" t="s">
        <v>40</v>
      </c>
      <c r="O158" s="63"/>
      <c r="P158" s="177">
        <f>O158*H158</f>
        <v>0</v>
      </c>
      <c r="Q158" s="177">
        <v>0.00057</v>
      </c>
      <c r="R158" s="177">
        <f>Q158*H158</f>
        <v>0.00228</v>
      </c>
      <c r="S158" s="177">
        <v>0</v>
      </c>
      <c r="T158" s="178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79" t="s">
        <v>118</v>
      </c>
      <c r="AT158" s="179" t="s">
        <v>113</v>
      </c>
      <c r="AU158" s="179" t="s">
        <v>78</v>
      </c>
      <c r="AY158" s="16" t="s">
        <v>110</v>
      </c>
      <c r="BE158" s="180">
        <f>IF(N158="základní",J158,0)</f>
        <v>0</v>
      </c>
      <c r="BF158" s="180">
        <f>IF(N158="snížená",J158,0)</f>
        <v>0</v>
      </c>
      <c r="BG158" s="180">
        <f>IF(N158="zákl. přenesená",J158,0)</f>
        <v>0</v>
      </c>
      <c r="BH158" s="180">
        <f>IF(N158="sníž. přenesená",J158,0)</f>
        <v>0</v>
      </c>
      <c r="BI158" s="180">
        <f>IF(N158="nulová",J158,0)</f>
        <v>0</v>
      </c>
      <c r="BJ158" s="16" t="s">
        <v>74</v>
      </c>
      <c r="BK158" s="180">
        <f>ROUND(I158*H158,2)</f>
        <v>0</v>
      </c>
      <c r="BL158" s="16" t="s">
        <v>118</v>
      </c>
      <c r="BM158" s="179" t="s">
        <v>239</v>
      </c>
    </row>
    <row r="159" spans="1:47" s="2" customFormat="1" ht="11.25">
      <c r="A159" s="33"/>
      <c r="B159" s="34"/>
      <c r="C159" s="35"/>
      <c r="D159" s="181" t="s">
        <v>120</v>
      </c>
      <c r="E159" s="35"/>
      <c r="F159" s="182" t="s">
        <v>240</v>
      </c>
      <c r="G159" s="35"/>
      <c r="H159" s="35"/>
      <c r="I159" s="183"/>
      <c r="J159" s="35"/>
      <c r="K159" s="35"/>
      <c r="L159" s="38"/>
      <c r="M159" s="184"/>
      <c r="N159" s="185"/>
      <c r="O159" s="63"/>
      <c r="P159" s="63"/>
      <c r="Q159" s="63"/>
      <c r="R159" s="63"/>
      <c r="S159" s="63"/>
      <c r="T159" s="64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6" t="s">
        <v>120</v>
      </c>
      <c r="AU159" s="16" t="s">
        <v>78</v>
      </c>
    </row>
    <row r="160" spans="1:47" s="2" customFormat="1" ht="11.25">
      <c r="A160" s="33"/>
      <c r="B160" s="34"/>
      <c r="C160" s="35"/>
      <c r="D160" s="186" t="s">
        <v>122</v>
      </c>
      <c r="E160" s="35"/>
      <c r="F160" s="187" t="s">
        <v>241</v>
      </c>
      <c r="G160" s="35"/>
      <c r="H160" s="35"/>
      <c r="I160" s="183"/>
      <c r="J160" s="35"/>
      <c r="K160" s="35"/>
      <c r="L160" s="38"/>
      <c r="M160" s="184"/>
      <c r="N160" s="185"/>
      <c r="O160" s="63"/>
      <c r="P160" s="63"/>
      <c r="Q160" s="63"/>
      <c r="R160" s="63"/>
      <c r="S160" s="63"/>
      <c r="T160" s="64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6" t="s">
        <v>122</v>
      </c>
      <c r="AU160" s="16" t="s">
        <v>78</v>
      </c>
    </row>
    <row r="161" spans="2:51" s="13" customFormat="1" ht="11.25">
      <c r="B161" s="188"/>
      <c r="C161" s="189"/>
      <c r="D161" s="181" t="s">
        <v>124</v>
      </c>
      <c r="E161" s="190" t="s">
        <v>18</v>
      </c>
      <c r="F161" s="191" t="s">
        <v>242</v>
      </c>
      <c r="G161" s="189"/>
      <c r="H161" s="192">
        <v>4</v>
      </c>
      <c r="I161" s="193"/>
      <c r="J161" s="189"/>
      <c r="K161" s="189"/>
      <c r="L161" s="194"/>
      <c r="M161" s="195"/>
      <c r="N161" s="196"/>
      <c r="O161" s="196"/>
      <c r="P161" s="196"/>
      <c r="Q161" s="196"/>
      <c r="R161" s="196"/>
      <c r="S161" s="196"/>
      <c r="T161" s="197"/>
      <c r="AT161" s="198" t="s">
        <v>124</v>
      </c>
      <c r="AU161" s="198" t="s">
        <v>78</v>
      </c>
      <c r="AV161" s="13" t="s">
        <v>78</v>
      </c>
      <c r="AW161" s="13" t="s">
        <v>31</v>
      </c>
      <c r="AX161" s="13" t="s">
        <v>74</v>
      </c>
      <c r="AY161" s="198" t="s">
        <v>110</v>
      </c>
    </row>
    <row r="162" spans="1:65" s="2" customFormat="1" ht="16.5" customHeight="1">
      <c r="A162" s="33"/>
      <c r="B162" s="34"/>
      <c r="C162" s="168" t="s">
        <v>243</v>
      </c>
      <c r="D162" s="168" t="s">
        <v>113</v>
      </c>
      <c r="E162" s="169" t="s">
        <v>244</v>
      </c>
      <c r="F162" s="170" t="s">
        <v>245</v>
      </c>
      <c r="G162" s="171" t="s">
        <v>156</v>
      </c>
      <c r="H162" s="172">
        <v>2</v>
      </c>
      <c r="I162" s="173"/>
      <c r="J162" s="174">
        <f>ROUND(I162*H162,2)</f>
        <v>0</v>
      </c>
      <c r="K162" s="170" t="s">
        <v>117</v>
      </c>
      <c r="L162" s="38"/>
      <c r="M162" s="175" t="s">
        <v>18</v>
      </c>
      <c r="N162" s="176" t="s">
        <v>40</v>
      </c>
      <c r="O162" s="63"/>
      <c r="P162" s="177">
        <f>O162*H162</f>
        <v>0</v>
      </c>
      <c r="Q162" s="177">
        <v>0.00035</v>
      </c>
      <c r="R162" s="177">
        <f>Q162*H162</f>
        <v>0.0007</v>
      </c>
      <c r="S162" s="177">
        <v>0</v>
      </c>
      <c r="T162" s="178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79" t="s">
        <v>118</v>
      </c>
      <c r="AT162" s="179" t="s">
        <v>113</v>
      </c>
      <c r="AU162" s="179" t="s">
        <v>78</v>
      </c>
      <c r="AY162" s="16" t="s">
        <v>110</v>
      </c>
      <c r="BE162" s="180">
        <f>IF(N162="základní",J162,0)</f>
        <v>0</v>
      </c>
      <c r="BF162" s="180">
        <f>IF(N162="snížená",J162,0)</f>
        <v>0</v>
      </c>
      <c r="BG162" s="180">
        <f>IF(N162="zákl. přenesená",J162,0)</f>
        <v>0</v>
      </c>
      <c r="BH162" s="180">
        <f>IF(N162="sníž. přenesená",J162,0)</f>
        <v>0</v>
      </c>
      <c r="BI162" s="180">
        <f>IF(N162="nulová",J162,0)</f>
        <v>0</v>
      </c>
      <c r="BJ162" s="16" t="s">
        <v>74</v>
      </c>
      <c r="BK162" s="180">
        <f>ROUND(I162*H162,2)</f>
        <v>0</v>
      </c>
      <c r="BL162" s="16" t="s">
        <v>118</v>
      </c>
      <c r="BM162" s="179" t="s">
        <v>246</v>
      </c>
    </row>
    <row r="163" spans="1:47" s="2" customFormat="1" ht="11.25">
      <c r="A163" s="33"/>
      <c r="B163" s="34"/>
      <c r="C163" s="35"/>
      <c r="D163" s="181" t="s">
        <v>120</v>
      </c>
      <c r="E163" s="35"/>
      <c r="F163" s="182" t="s">
        <v>247</v>
      </c>
      <c r="G163" s="35"/>
      <c r="H163" s="35"/>
      <c r="I163" s="183"/>
      <c r="J163" s="35"/>
      <c r="K163" s="35"/>
      <c r="L163" s="38"/>
      <c r="M163" s="184"/>
      <c r="N163" s="185"/>
      <c r="O163" s="63"/>
      <c r="P163" s="63"/>
      <c r="Q163" s="63"/>
      <c r="R163" s="63"/>
      <c r="S163" s="63"/>
      <c r="T163" s="64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6" t="s">
        <v>120</v>
      </c>
      <c r="AU163" s="16" t="s">
        <v>78</v>
      </c>
    </row>
    <row r="164" spans="1:47" s="2" customFormat="1" ht="11.25">
      <c r="A164" s="33"/>
      <c r="B164" s="34"/>
      <c r="C164" s="35"/>
      <c r="D164" s="186" t="s">
        <v>122</v>
      </c>
      <c r="E164" s="35"/>
      <c r="F164" s="187" t="s">
        <v>248</v>
      </c>
      <c r="G164" s="35"/>
      <c r="H164" s="35"/>
      <c r="I164" s="183"/>
      <c r="J164" s="35"/>
      <c r="K164" s="35"/>
      <c r="L164" s="38"/>
      <c r="M164" s="184"/>
      <c r="N164" s="185"/>
      <c r="O164" s="63"/>
      <c r="P164" s="63"/>
      <c r="Q164" s="63"/>
      <c r="R164" s="63"/>
      <c r="S164" s="63"/>
      <c r="T164" s="64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6" t="s">
        <v>122</v>
      </c>
      <c r="AU164" s="16" t="s">
        <v>78</v>
      </c>
    </row>
    <row r="165" spans="2:51" s="13" customFormat="1" ht="11.25">
      <c r="B165" s="188"/>
      <c r="C165" s="189"/>
      <c r="D165" s="181" t="s">
        <v>124</v>
      </c>
      <c r="E165" s="190" t="s">
        <v>18</v>
      </c>
      <c r="F165" s="191" t="s">
        <v>249</v>
      </c>
      <c r="G165" s="189"/>
      <c r="H165" s="192">
        <v>2</v>
      </c>
      <c r="I165" s="193"/>
      <c r="J165" s="189"/>
      <c r="K165" s="189"/>
      <c r="L165" s="194"/>
      <c r="M165" s="195"/>
      <c r="N165" s="196"/>
      <c r="O165" s="196"/>
      <c r="P165" s="196"/>
      <c r="Q165" s="196"/>
      <c r="R165" s="196"/>
      <c r="S165" s="196"/>
      <c r="T165" s="197"/>
      <c r="AT165" s="198" t="s">
        <v>124</v>
      </c>
      <c r="AU165" s="198" t="s">
        <v>78</v>
      </c>
      <c r="AV165" s="13" t="s">
        <v>78</v>
      </c>
      <c r="AW165" s="13" t="s">
        <v>31</v>
      </c>
      <c r="AX165" s="13" t="s">
        <v>74</v>
      </c>
      <c r="AY165" s="198" t="s">
        <v>110</v>
      </c>
    </row>
    <row r="166" spans="1:65" s="2" customFormat="1" ht="16.5" customHeight="1">
      <c r="A166" s="33"/>
      <c r="B166" s="34"/>
      <c r="C166" s="168" t="s">
        <v>250</v>
      </c>
      <c r="D166" s="168" t="s">
        <v>113</v>
      </c>
      <c r="E166" s="169" t="s">
        <v>251</v>
      </c>
      <c r="F166" s="170" t="s">
        <v>252</v>
      </c>
      <c r="G166" s="171" t="s">
        <v>116</v>
      </c>
      <c r="H166" s="172">
        <v>49.5</v>
      </c>
      <c r="I166" s="173"/>
      <c r="J166" s="174">
        <f>ROUND(I166*H166,2)</f>
        <v>0</v>
      </c>
      <c r="K166" s="170" t="s">
        <v>117</v>
      </c>
      <c r="L166" s="38"/>
      <c r="M166" s="175" t="s">
        <v>18</v>
      </c>
      <c r="N166" s="176" t="s">
        <v>40</v>
      </c>
      <c r="O166" s="63"/>
      <c r="P166" s="177">
        <f>O166*H166</f>
        <v>0</v>
      </c>
      <c r="Q166" s="177">
        <v>1E-05</v>
      </c>
      <c r="R166" s="177">
        <f>Q166*H166</f>
        <v>0.000495</v>
      </c>
      <c r="S166" s="177">
        <v>0</v>
      </c>
      <c r="T166" s="178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79" t="s">
        <v>118</v>
      </c>
      <c r="AT166" s="179" t="s">
        <v>113</v>
      </c>
      <c r="AU166" s="179" t="s">
        <v>78</v>
      </c>
      <c r="AY166" s="16" t="s">
        <v>110</v>
      </c>
      <c r="BE166" s="180">
        <f>IF(N166="základní",J166,0)</f>
        <v>0</v>
      </c>
      <c r="BF166" s="180">
        <f>IF(N166="snížená",J166,0)</f>
        <v>0</v>
      </c>
      <c r="BG166" s="180">
        <f>IF(N166="zákl. přenesená",J166,0)</f>
        <v>0</v>
      </c>
      <c r="BH166" s="180">
        <f>IF(N166="sníž. přenesená",J166,0)</f>
        <v>0</v>
      </c>
      <c r="BI166" s="180">
        <f>IF(N166="nulová",J166,0)</f>
        <v>0</v>
      </c>
      <c r="BJ166" s="16" t="s">
        <v>74</v>
      </c>
      <c r="BK166" s="180">
        <f>ROUND(I166*H166,2)</f>
        <v>0</v>
      </c>
      <c r="BL166" s="16" t="s">
        <v>118</v>
      </c>
      <c r="BM166" s="179" t="s">
        <v>253</v>
      </c>
    </row>
    <row r="167" spans="1:47" s="2" customFormat="1" ht="11.25">
      <c r="A167" s="33"/>
      <c r="B167" s="34"/>
      <c r="C167" s="35"/>
      <c r="D167" s="181" t="s">
        <v>120</v>
      </c>
      <c r="E167" s="35"/>
      <c r="F167" s="182" t="s">
        <v>254</v>
      </c>
      <c r="G167" s="35"/>
      <c r="H167" s="35"/>
      <c r="I167" s="183"/>
      <c r="J167" s="35"/>
      <c r="K167" s="35"/>
      <c r="L167" s="38"/>
      <c r="M167" s="184"/>
      <c r="N167" s="185"/>
      <c r="O167" s="63"/>
      <c r="P167" s="63"/>
      <c r="Q167" s="63"/>
      <c r="R167" s="63"/>
      <c r="S167" s="63"/>
      <c r="T167" s="64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6" t="s">
        <v>120</v>
      </c>
      <c r="AU167" s="16" t="s">
        <v>78</v>
      </c>
    </row>
    <row r="168" spans="1:47" s="2" customFormat="1" ht="11.25">
      <c r="A168" s="33"/>
      <c r="B168" s="34"/>
      <c r="C168" s="35"/>
      <c r="D168" s="186" t="s">
        <v>122</v>
      </c>
      <c r="E168" s="35"/>
      <c r="F168" s="187" t="s">
        <v>255</v>
      </c>
      <c r="G168" s="35"/>
      <c r="H168" s="35"/>
      <c r="I168" s="183"/>
      <c r="J168" s="35"/>
      <c r="K168" s="35"/>
      <c r="L168" s="38"/>
      <c r="M168" s="184"/>
      <c r="N168" s="185"/>
      <c r="O168" s="63"/>
      <c r="P168" s="63"/>
      <c r="Q168" s="63"/>
      <c r="R168" s="63"/>
      <c r="S168" s="63"/>
      <c r="T168" s="64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6" t="s">
        <v>122</v>
      </c>
      <c r="AU168" s="16" t="s">
        <v>78</v>
      </c>
    </row>
    <row r="169" spans="2:51" s="13" customFormat="1" ht="11.25">
      <c r="B169" s="188"/>
      <c r="C169" s="189"/>
      <c r="D169" s="181" t="s">
        <v>124</v>
      </c>
      <c r="E169" s="190" t="s">
        <v>18</v>
      </c>
      <c r="F169" s="191" t="s">
        <v>256</v>
      </c>
      <c r="G169" s="189"/>
      <c r="H169" s="192">
        <v>49.5</v>
      </c>
      <c r="I169" s="193"/>
      <c r="J169" s="189"/>
      <c r="K169" s="189"/>
      <c r="L169" s="194"/>
      <c r="M169" s="195"/>
      <c r="N169" s="196"/>
      <c r="O169" s="196"/>
      <c r="P169" s="196"/>
      <c r="Q169" s="196"/>
      <c r="R169" s="196"/>
      <c r="S169" s="196"/>
      <c r="T169" s="197"/>
      <c r="AT169" s="198" t="s">
        <v>124</v>
      </c>
      <c r="AU169" s="198" t="s">
        <v>78</v>
      </c>
      <c r="AV169" s="13" t="s">
        <v>78</v>
      </c>
      <c r="AW169" s="13" t="s">
        <v>31</v>
      </c>
      <c r="AX169" s="13" t="s">
        <v>74</v>
      </c>
      <c r="AY169" s="198" t="s">
        <v>110</v>
      </c>
    </row>
    <row r="170" spans="1:65" s="2" customFormat="1" ht="16.5" customHeight="1">
      <c r="A170" s="33"/>
      <c r="B170" s="34"/>
      <c r="C170" s="168" t="s">
        <v>257</v>
      </c>
      <c r="D170" s="168" t="s">
        <v>113</v>
      </c>
      <c r="E170" s="169" t="s">
        <v>258</v>
      </c>
      <c r="F170" s="170" t="s">
        <v>259</v>
      </c>
      <c r="G170" s="171" t="s">
        <v>169</v>
      </c>
      <c r="H170" s="172">
        <v>0.061</v>
      </c>
      <c r="I170" s="173"/>
      <c r="J170" s="174">
        <f>ROUND(I170*H170,2)</f>
        <v>0</v>
      </c>
      <c r="K170" s="170" t="s">
        <v>117</v>
      </c>
      <c r="L170" s="38"/>
      <c r="M170" s="175" t="s">
        <v>18</v>
      </c>
      <c r="N170" s="176" t="s">
        <v>40</v>
      </c>
      <c r="O170" s="63"/>
      <c r="P170" s="177">
        <f>O170*H170</f>
        <v>0</v>
      </c>
      <c r="Q170" s="177">
        <v>0</v>
      </c>
      <c r="R170" s="177">
        <f>Q170*H170</f>
        <v>0</v>
      </c>
      <c r="S170" s="177">
        <v>0</v>
      </c>
      <c r="T170" s="178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79" t="s">
        <v>118</v>
      </c>
      <c r="AT170" s="179" t="s">
        <v>113</v>
      </c>
      <c r="AU170" s="179" t="s">
        <v>78</v>
      </c>
      <c r="AY170" s="16" t="s">
        <v>110</v>
      </c>
      <c r="BE170" s="180">
        <f>IF(N170="základní",J170,0)</f>
        <v>0</v>
      </c>
      <c r="BF170" s="180">
        <f>IF(N170="snížená",J170,0)</f>
        <v>0</v>
      </c>
      <c r="BG170" s="180">
        <f>IF(N170="zákl. přenesená",J170,0)</f>
        <v>0</v>
      </c>
      <c r="BH170" s="180">
        <f>IF(N170="sníž. přenesená",J170,0)</f>
        <v>0</v>
      </c>
      <c r="BI170" s="180">
        <f>IF(N170="nulová",J170,0)</f>
        <v>0</v>
      </c>
      <c r="BJ170" s="16" t="s">
        <v>74</v>
      </c>
      <c r="BK170" s="180">
        <f>ROUND(I170*H170,2)</f>
        <v>0</v>
      </c>
      <c r="BL170" s="16" t="s">
        <v>118</v>
      </c>
      <c r="BM170" s="179" t="s">
        <v>260</v>
      </c>
    </row>
    <row r="171" spans="1:47" s="2" customFormat="1" ht="19.5">
      <c r="A171" s="33"/>
      <c r="B171" s="34"/>
      <c r="C171" s="35"/>
      <c r="D171" s="181" t="s">
        <v>120</v>
      </c>
      <c r="E171" s="35"/>
      <c r="F171" s="182" t="s">
        <v>261</v>
      </c>
      <c r="G171" s="35"/>
      <c r="H171" s="35"/>
      <c r="I171" s="183"/>
      <c r="J171" s="35"/>
      <c r="K171" s="35"/>
      <c r="L171" s="38"/>
      <c r="M171" s="184"/>
      <c r="N171" s="185"/>
      <c r="O171" s="63"/>
      <c r="P171" s="63"/>
      <c r="Q171" s="63"/>
      <c r="R171" s="63"/>
      <c r="S171" s="63"/>
      <c r="T171" s="64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6" t="s">
        <v>120</v>
      </c>
      <c r="AU171" s="16" t="s">
        <v>78</v>
      </c>
    </row>
    <row r="172" spans="1:47" s="2" customFormat="1" ht="11.25">
      <c r="A172" s="33"/>
      <c r="B172" s="34"/>
      <c r="C172" s="35"/>
      <c r="D172" s="186" t="s">
        <v>122</v>
      </c>
      <c r="E172" s="35"/>
      <c r="F172" s="187" t="s">
        <v>262</v>
      </c>
      <c r="G172" s="35"/>
      <c r="H172" s="35"/>
      <c r="I172" s="183"/>
      <c r="J172" s="35"/>
      <c r="K172" s="35"/>
      <c r="L172" s="38"/>
      <c r="M172" s="184"/>
      <c r="N172" s="185"/>
      <c r="O172" s="63"/>
      <c r="P172" s="63"/>
      <c r="Q172" s="63"/>
      <c r="R172" s="63"/>
      <c r="S172" s="63"/>
      <c r="T172" s="64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6" t="s">
        <v>122</v>
      </c>
      <c r="AU172" s="16" t="s">
        <v>78</v>
      </c>
    </row>
    <row r="173" spans="2:63" s="12" customFormat="1" ht="22.9" customHeight="1">
      <c r="B173" s="152"/>
      <c r="C173" s="153"/>
      <c r="D173" s="154" t="s">
        <v>68</v>
      </c>
      <c r="E173" s="166" t="s">
        <v>263</v>
      </c>
      <c r="F173" s="166" t="s">
        <v>264</v>
      </c>
      <c r="G173" s="153"/>
      <c r="H173" s="153"/>
      <c r="I173" s="156"/>
      <c r="J173" s="167">
        <f>BK173</f>
        <v>0</v>
      </c>
      <c r="K173" s="153"/>
      <c r="L173" s="158"/>
      <c r="M173" s="159"/>
      <c r="N173" s="160"/>
      <c r="O173" s="160"/>
      <c r="P173" s="161">
        <f>SUM(P174:P208)</f>
        <v>0</v>
      </c>
      <c r="Q173" s="160"/>
      <c r="R173" s="161">
        <f>SUM(R174:R208)</f>
        <v>0.07728299999999999</v>
      </c>
      <c r="S173" s="160"/>
      <c r="T173" s="162">
        <f>SUM(T174:T208)</f>
        <v>0</v>
      </c>
      <c r="AR173" s="163" t="s">
        <v>78</v>
      </c>
      <c r="AT173" s="164" t="s">
        <v>68</v>
      </c>
      <c r="AU173" s="164" t="s">
        <v>74</v>
      </c>
      <c r="AY173" s="163" t="s">
        <v>110</v>
      </c>
      <c r="BK173" s="165">
        <f>SUM(BK174:BK208)</f>
        <v>0</v>
      </c>
    </row>
    <row r="174" spans="1:65" s="2" customFormat="1" ht="16.5" customHeight="1">
      <c r="A174" s="33"/>
      <c r="B174" s="34"/>
      <c r="C174" s="168" t="s">
        <v>265</v>
      </c>
      <c r="D174" s="168" t="s">
        <v>113</v>
      </c>
      <c r="E174" s="169" t="s">
        <v>266</v>
      </c>
      <c r="F174" s="170" t="s">
        <v>267</v>
      </c>
      <c r="G174" s="171" t="s">
        <v>116</v>
      </c>
      <c r="H174" s="172">
        <v>7</v>
      </c>
      <c r="I174" s="173"/>
      <c r="J174" s="174">
        <f>ROUND(I174*H174,2)</f>
        <v>0</v>
      </c>
      <c r="K174" s="170" t="s">
        <v>117</v>
      </c>
      <c r="L174" s="38"/>
      <c r="M174" s="175" t="s">
        <v>18</v>
      </c>
      <c r="N174" s="176" t="s">
        <v>40</v>
      </c>
      <c r="O174" s="63"/>
      <c r="P174" s="177">
        <f>O174*H174</f>
        <v>0</v>
      </c>
      <c r="Q174" s="177">
        <v>0.00147</v>
      </c>
      <c r="R174" s="177">
        <f>Q174*H174</f>
        <v>0.01029</v>
      </c>
      <c r="S174" s="177">
        <v>0</v>
      </c>
      <c r="T174" s="178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79" t="s">
        <v>118</v>
      </c>
      <c r="AT174" s="179" t="s">
        <v>113</v>
      </c>
      <c r="AU174" s="179" t="s">
        <v>78</v>
      </c>
      <c r="AY174" s="16" t="s">
        <v>110</v>
      </c>
      <c r="BE174" s="180">
        <f>IF(N174="základní",J174,0)</f>
        <v>0</v>
      </c>
      <c r="BF174" s="180">
        <f>IF(N174="snížená",J174,0)</f>
        <v>0</v>
      </c>
      <c r="BG174" s="180">
        <f>IF(N174="zákl. přenesená",J174,0)</f>
        <v>0</v>
      </c>
      <c r="BH174" s="180">
        <f>IF(N174="sníž. přenesená",J174,0)</f>
        <v>0</v>
      </c>
      <c r="BI174" s="180">
        <f>IF(N174="nulová",J174,0)</f>
        <v>0</v>
      </c>
      <c r="BJ174" s="16" t="s">
        <v>74</v>
      </c>
      <c r="BK174" s="180">
        <f>ROUND(I174*H174,2)</f>
        <v>0</v>
      </c>
      <c r="BL174" s="16" t="s">
        <v>118</v>
      </c>
      <c r="BM174" s="179" t="s">
        <v>268</v>
      </c>
    </row>
    <row r="175" spans="1:47" s="2" customFormat="1" ht="11.25">
      <c r="A175" s="33"/>
      <c r="B175" s="34"/>
      <c r="C175" s="35"/>
      <c r="D175" s="181" t="s">
        <v>120</v>
      </c>
      <c r="E175" s="35"/>
      <c r="F175" s="182" t="s">
        <v>269</v>
      </c>
      <c r="G175" s="35"/>
      <c r="H175" s="35"/>
      <c r="I175" s="183"/>
      <c r="J175" s="35"/>
      <c r="K175" s="35"/>
      <c r="L175" s="38"/>
      <c r="M175" s="184"/>
      <c r="N175" s="185"/>
      <c r="O175" s="63"/>
      <c r="P175" s="63"/>
      <c r="Q175" s="63"/>
      <c r="R175" s="63"/>
      <c r="S175" s="63"/>
      <c r="T175" s="64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6" t="s">
        <v>120</v>
      </c>
      <c r="AU175" s="16" t="s">
        <v>78</v>
      </c>
    </row>
    <row r="176" spans="1:47" s="2" customFormat="1" ht="11.25">
      <c r="A176" s="33"/>
      <c r="B176" s="34"/>
      <c r="C176" s="35"/>
      <c r="D176" s="186" t="s">
        <v>122</v>
      </c>
      <c r="E176" s="35"/>
      <c r="F176" s="187" t="s">
        <v>270</v>
      </c>
      <c r="G176" s="35"/>
      <c r="H176" s="35"/>
      <c r="I176" s="183"/>
      <c r="J176" s="35"/>
      <c r="K176" s="35"/>
      <c r="L176" s="38"/>
      <c r="M176" s="184"/>
      <c r="N176" s="185"/>
      <c r="O176" s="63"/>
      <c r="P176" s="63"/>
      <c r="Q176" s="63"/>
      <c r="R176" s="63"/>
      <c r="S176" s="63"/>
      <c r="T176" s="64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6" t="s">
        <v>122</v>
      </c>
      <c r="AU176" s="16" t="s">
        <v>78</v>
      </c>
    </row>
    <row r="177" spans="2:51" s="13" customFormat="1" ht="11.25">
      <c r="B177" s="188"/>
      <c r="C177" s="189"/>
      <c r="D177" s="181" t="s">
        <v>124</v>
      </c>
      <c r="E177" s="190" t="s">
        <v>18</v>
      </c>
      <c r="F177" s="191" t="s">
        <v>271</v>
      </c>
      <c r="G177" s="189"/>
      <c r="H177" s="192">
        <v>7</v>
      </c>
      <c r="I177" s="193"/>
      <c r="J177" s="189"/>
      <c r="K177" s="189"/>
      <c r="L177" s="194"/>
      <c r="M177" s="195"/>
      <c r="N177" s="196"/>
      <c r="O177" s="196"/>
      <c r="P177" s="196"/>
      <c r="Q177" s="196"/>
      <c r="R177" s="196"/>
      <c r="S177" s="196"/>
      <c r="T177" s="197"/>
      <c r="AT177" s="198" t="s">
        <v>124</v>
      </c>
      <c r="AU177" s="198" t="s">
        <v>78</v>
      </c>
      <c r="AV177" s="13" t="s">
        <v>78</v>
      </c>
      <c r="AW177" s="13" t="s">
        <v>31</v>
      </c>
      <c r="AX177" s="13" t="s">
        <v>74</v>
      </c>
      <c r="AY177" s="198" t="s">
        <v>110</v>
      </c>
    </row>
    <row r="178" spans="1:65" s="2" customFormat="1" ht="16.5" customHeight="1">
      <c r="A178" s="33"/>
      <c r="B178" s="34"/>
      <c r="C178" s="168" t="s">
        <v>7</v>
      </c>
      <c r="D178" s="168" t="s">
        <v>113</v>
      </c>
      <c r="E178" s="169" t="s">
        <v>272</v>
      </c>
      <c r="F178" s="170" t="s">
        <v>273</v>
      </c>
      <c r="G178" s="171" t="s">
        <v>116</v>
      </c>
      <c r="H178" s="172">
        <v>11.5</v>
      </c>
      <c r="I178" s="173"/>
      <c r="J178" s="174">
        <f>ROUND(I178*H178,2)</f>
        <v>0</v>
      </c>
      <c r="K178" s="170" t="s">
        <v>117</v>
      </c>
      <c r="L178" s="38"/>
      <c r="M178" s="175" t="s">
        <v>18</v>
      </c>
      <c r="N178" s="176" t="s">
        <v>40</v>
      </c>
      <c r="O178" s="63"/>
      <c r="P178" s="177">
        <f>O178*H178</f>
        <v>0</v>
      </c>
      <c r="Q178" s="177">
        <v>0.00185</v>
      </c>
      <c r="R178" s="177">
        <f>Q178*H178</f>
        <v>0.021275000000000002</v>
      </c>
      <c r="S178" s="177">
        <v>0</v>
      </c>
      <c r="T178" s="178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79" t="s">
        <v>118</v>
      </c>
      <c r="AT178" s="179" t="s">
        <v>113</v>
      </c>
      <c r="AU178" s="179" t="s">
        <v>78</v>
      </c>
      <c r="AY178" s="16" t="s">
        <v>110</v>
      </c>
      <c r="BE178" s="180">
        <f>IF(N178="základní",J178,0)</f>
        <v>0</v>
      </c>
      <c r="BF178" s="180">
        <f>IF(N178="snížená",J178,0)</f>
        <v>0</v>
      </c>
      <c r="BG178" s="180">
        <f>IF(N178="zákl. přenesená",J178,0)</f>
        <v>0</v>
      </c>
      <c r="BH178" s="180">
        <f>IF(N178="sníž. přenesená",J178,0)</f>
        <v>0</v>
      </c>
      <c r="BI178" s="180">
        <f>IF(N178="nulová",J178,0)</f>
        <v>0</v>
      </c>
      <c r="BJ178" s="16" t="s">
        <v>74</v>
      </c>
      <c r="BK178" s="180">
        <f>ROUND(I178*H178,2)</f>
        <v>0</v>
      </c>
      <c r="BL178" s="16" t="s">
        <v>118</v>
      </c>
      <c r="BM178" s="179" t="s">
        <v>274</v>
      </c>
    </row>
    <row r="179" spans="1:47" s="2" customFormat="1" ht="11.25">
      <c r="A179" s="33"/>
      <c r="B179" s="34"/>
      <c r="C179" s="35"/>
      <c r="D179" s="181" t="s">
        <v>120</v>
      </c>
      <c r="E179" s="35"/>
      <c r="F179" s="182" t="s">
        <v>275</v>
      </c>
      <c r="G179" s="35"/>
      <c r="H179" s="35"/>
      <c r="I179" s="183"/>
      <c r="J179" s="35"/>
      <c r="K179" s="35"/>
      <c r="L179" s="38"/>
      <c r="M179" s="184"/>
      <c r="N179" s="185"/>
      <c r="O179" s="63"/>
      <c r="P179" s="63"/>
      <c r="Q179" s="63"/>
      <c r="R179" s="63"/>
      <c r="S179" s="63"/>
      <c r="T179" s="64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T179" s="16" t="s">
        <v>120</v>
      </c>
      <c r="AU179" s="16" t="s">
        <v>78</v>
      </c>
    </row>
    <row r="180" spans="1:47" s="2" customFormat="1" ht="11.25">
      <c r="A180" s="33"/>
      <c r="B180" s="34"/>
      <c r="C180" s="35"/>
      <c r="D180" s="186" t="s">
        <v>122</v>
      </c>
      <c r="E180" s="35"/>
      <c r="F180" s="187" t="s">
        <v>276</v>
      </c>
      <c r="G180" s="35"/>
      <c r="H180" s="35"/>
      <c r="I180" s="183"/>
      <c r="J180" s="35"/>
      <c r="K180" s="35"/>
      <c r="L180" s="38"/>
      <c r="M180" s="184"/>
      <c r="N180" s="185"/>
      <c r="O180" s="63"/>
      <c r="P180" s="63"/>
      <c r="Q180" s="63"/>
      <c r="R180" s="63"/>
      <c r="S180" s="63"/>
      <c r="T180" s="64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T180" s="16" t="s">
        <v>122</v>
      </c>
      <c r="AU180" s="16" t="s">
        <v>78</v>
      </c>
    </row>
    <row r="181" spans="2:51" s="13" customFormat="1" ht="11.25">
      <c r="B181" s="188"/>
      <c r="C181" s="189"/>
      <c r="D181" s="181" t="s">
        <v>124</v>
      </c>
      <c r="E181" s="190" t="s">
        <v>18</v>
      </c>
      <c r="F181" s="191" t="s">
        <v>277</v>
      </c>
      <c r="G181" s="189"/>
      <c r="H181" s="192">
        <v>11.5</v>
      </c>
      <c r="I181" s="193"/>
      <c r="J181" s="189"/>
      <c r="K181" s="189"/>
      <c r="L181" s="194"/>
      <c r="M181" s="195"/>
      <c r="N181" s="196"/>
      <c r="O181" s="196"/>
      <c r="P181" s="196"/>
      <c r="Q181" s="196"/>
      <c r="R181" s="196"/>
      <c r="S181" s="196"/>
      <c r="T181" s="197"/>
      <c r="AT181" s="198" t="s">
        <v>124</v>
      </c>
      <c r="AU181" s="198" t="s">
        <v>78</v>
      </c>
      <c r="AV181" s="13" t="s">
        <v>78</v>
      </c>
      <c r="AW181" s="13" t="s">
        <v>31</v>
      </c>
      <c r="AX181" s="13" t="s">
        <v>74</v>
      </c>
      <c r="AY181" s="198" t="s">
        <v>110</v>
      </c>
    </row>
    <row r="182" spans="1:65" s="2" customFormat="1" ht="16.5" customHeight="1">
      <c r="A182" s="33"/>
      <c r="B182" s="34"/>
      <c r="C182" s="168" t="s">
        <v>278</v>
      </c>
      <c r="D182" s="168" t="s">
        <v>113</v>
      </c>
      <c r="E182" s="169" t="s">
        <v>279</v>
      </c>
      <c r="F182" s="170" t="s">
        <v>280</v>
      </c>
      <c r="G182" s="171" t="s">
        <v>116</v>
      </c>
      <c r="H182" s="172">
        <v>11</v>
      </c>
      <c r="I182" s="173"/>
      <c r="J182" s="174">
        <f>ROUND(I182*H182,2)</f>
        <v>0</v>
      </c>
      <c r="K182" s="170" t="s">
        <v>117</v>
      </c>
      <c r="L182" s="38"/>
      <c r="M182" s="175" t="s">
        <v>18</v>
      </c>
      <c r="N182" s="176" t="s">
        <v>40</v>
      </c>
      <c r="O182" s="63"/>
      <c r="P182" s="177">
        <f>O182*H182</f>
        <v>0</v>
      </c>
      <c r="Q182" s="177">
        <v>0.0027</v>
      </c>
      <c r="R182" s="177">
        <f>Q182*H182</f>
        <v>0.0297</v>
      </c>
      <c r="S182" s="177">
        <v>0</v>
      </c>
      <c r="T182" s="178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79" t="s">
        <v>118</v>
      </c>
      <c r="AT182" s="179" t="s">
        <v>113</v>
      </c>
      <c r="AU182" s="179" t="s">
        <v>78</v>
      </c>
      <c r="AY182" s="16" t="s">
        <v>110</v>
      </c>
      <c r="BE182" s="180">
        <f>IF(N182="základní",J182,0)</f>
        <v>0</v>
      </c>
      <c r="BF182" s="180">
        <f>IF(N182="snížená",J182,0)</f>
        <v>0</v>
      </c>
      <c r="BG182" s="180">
        <f>IF(N182="zákl. přenesená",J182,0)</f>
        <v>0</v>
      </c>
      <c r="BH182" s="180">
        <f>IF(N182="sníž. přenesená",J182,0)</f>
        <v>0</v>
      </c>
      <c r="BI182" s="180">
        <f>IF(N182="nulová",J182,0)</f>
        <v>0</v>
      </c>
      <c r="BJ182" s="16" t="s">
        <v>74</v>
      </c>
      <c r="BK182" s="180">
        <f>ROUND(I182*H182,2)</f>
        <v>0</v>
      </c>
      <c r="BL182" s="16" t="s">
        <v>118</v>
      </c>
      <c r="BM182" s="179" t="s">
        <v>281</v>
      </c>
    </row>
    <row r="183" spans="1:47" s="2" customFormat="1" ht="11.25">
      <c r="A183" s="33"/>
      <c r="B183" s="34"/>
      <c r="C183" s="35"/>
      <c r="D183" s="181" t="s">
        <v>120</v>
      </c>
      <c r="E183" s="35"/>
      <c r="F183" s="182" t="s">
        <v>282</v>
      </c>
      <c r="G183" s="35"/>
      <c r="H183" s="35"/>
      <c r="I183" s="183"/>
      <c r="J183" s="35"/>
      <c r="K183" s="35"/>
      <c r="L183" s="38"/>
      <c r="M183" s="184"/>
      <c r="N183" s="185"/>
      <c r="O183" s="63"/>
      <c r="P183" s="63"/>
      <c r="Q183" s="63"/>
      <c r="R183" s="63"/>
      <c r="S183" s="63"/>
      <c r="T183" s="64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T183" s="16" t="s">
        <v>120</v>
      </c>
      <c r="AU183" s="16" t="s">
        <v>78</v>
      </c>
    </row>
    <row r="184" spans="1:47" s="2" customFormat="1" ht="11.25">
      <c r="A184" s="33"/>
      <c r="B184" s="34"/>
      <c r="C184" s="35"/>
      <c r="D184" s="186" t="s">
        <v>122</v>
      </c>
      <c r="E184" s="35"/>
      <c r="F184" s="187" t="s">
        <v>283</v>
      </c>
      <c r="G184" s="35"/>
      <c r="H184" s="35"/>
      <c r="I184" s="183"/>
      <c r="J184" s="35"/>
      <c r="K184" s="35"/>
      <c r="L184" s="38"/>
      <c r="M184" s="184"/>
      <c r="N184" s="185"/>
      <c r="O184" s="63"/>
      <c r="P184" s="63"/>
      <c r="Q184" s="63"/>
      <c r="R184" s="63"/>
      <c r="S184" s="63"/>
      <c r="T184" s="64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6" t="s">
        <v>122</v>
      </c>
      <c r="AU184" s="16" t="s">
        <v>78</v>
      </c>
    </row>
    <row r="185" spans="2:51" s="13" customFormat="1" ht="11.25">
      <c r="B185" s="188"/>
      <c r="C185" s="189"/>
      <c r="D185" s="181" t="s">
        <v>124</v>
      </c>
      <c r="E185" s="190" t="s">
        <v>18</v>
      </c>
      <c r="F185" s="191" t="s">
        <v>284</v>
      </c>
      <c r="G185" s="189"/>
      <c r="H185" s="192">
        <v>11</v>
      </c>
      <c r="I185" s="193"/>
      <c r="J185" s="189"/>
      <c r="K185" s="189"/>
      <c r="L185" s="194"/>
      <c r="M185" s="195"/>
      <c r="N185" s="196"/>
      <c r="O185" s="196"/>
      <c r="P185" s="196"/>
      <c r="Q185" s="196"/>
      <c r="R185" s="196"/>
      <c r="S185" s="196"/>
      <c r="T185" s="197"/>
      <c r="AT185" s="198" t="s">
        <v>124</v>
      </c>
      <c r="AU185" s="198" t="s">
        <v>78</v>
      </c>
      <c r="AV185" s="13" t="s">
        <v>78</v>
      </c>
      <c r="AW185" s="13" t="s">
        <v>31</v>
      </c>
      <c r="AX185" s="13" t="s">
        <v>74</v>
      </c>
      <c r="AY185" s="198" t="s">
        <v>110</v>
      </c>
    </row>
    <row r="186" spans="1:65" s="2" customFormat="1" ht="16.5" customHeight="1">
      <c r="A186" s="33"/>
      <c r="B186" s="34"/>
      <c r="C186" s="168" t="s">
        <v>285</v>
      </c>
      <c r="D186" s="168" t="s">
        <v>113</v>
      </c>
      <c r="E186" s="169" t="s">
        <v>286</v>
      </c>
      <c r="F186" s="170" t="s">
        <v>287</v>
      </c>
      <c r="G186" s="171" t="s">
        <v>116</v>
      </c>
      <c r="H186" s="172">
        <v>0.5</v>
      </c>
      <c r="I186" s="173"/>
      <c r="J186" s="174">
        <f>ROUND(I186*H186,2)</f>
        <v>0</v>
      </c>
      <c r="K186" s="170" t="s">
        <v>117</v>
      </c>
      <c r="L186" s="38"/>
      <c r="M186" s="175" t="s">
        <v>18</v>
      </c>
      <c r="N186" s="176" t="s">
        <v>40</v>
      </c>
      <c r="O186" s="63"/>
      <c r="P186" s="177">
        <f>O186*H186</f>
        <v>0</v>
      </c>
      <c r="Q186" s="177">
        <v>0.00256</v>
      </c>
      <c r="R186" s="177">
        <f>Q186*H186</f>
        <v>0.00128</v>
      </c>
      <c r="S186" s="177">
        <v>0</v>
      </c>
      <c r="T186" s="178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79" t="s">
        <v>118</v>
      </c>
      <c r="AT186" s="179" t="s">
        <v>113</v>
      </c>
      <c r="AU186" s="179" t="s">
        <v>78</v>
      </c>
      <c r="AY186" s="16" t="s">
        <v>110</v>
      </c>
      <c r="BE186" s="180">
        <f>IF(N186="základní",J186,0)</f>
        <v>0</v>
      </c>
      <c r="BF186" s="180">
        <f>IF(N186="snížená",J186,0)</f>
        <v>0</v>
      </c>
      <c r="BG186" s="180">
        <f>IF(N186="zákl. přenesená",J186,0)</f>
        <v>0</v>
      </c>
      <c r="BH186" s="180">
        <f>IF(N186="sníž. přenesená",J186,0)</f>
        <v>0</v>
      </c>
      <c r="BI186" s="180">
        <f>IF(N186="nulová",J186,0)</f>
        <v>0</v>
      </c>
      <c r="BJ186" s="16" t="s">
        <v>74</v>
      </c>
      <c r="BK186" s="180">
        <f>ROUND(I186*H186,2)</f>
        <v>0</v>
      </c>
      <c r="BL186" s="16" t="s">
        <v>118</v>
      </c>
      <c r="BM186" s="179" t="s">
        <v>288</v>
      </c>
    </row>
    <row r="187" spans="1:47" s="2" customFormat="1" ht="11.25">
      <c r="A187" s="33"/>
      <c r="B187" s="34"/>
      <c r="C187" s="35"/>
      <c r="D187" s="181" t="s">
        <v>120</v>
      </c>
      <c r="E187" s="35"/>
      <c r="F187" s="182" t="s">
        <v>289</v>
      </c>
      <c r="G187" s="35"/>
      <c r="H187" s="35"/>
      <c r="I187" s="183"/>
      <c r="J187" s="35"/>
      <c r="K187" s="35"/>
      <c r="L187" s="38"/>
      <c r="M187" s="184"/>
      <c r="N187" s="185"/>
      <c r="O187" s="63"/>
      <c r="P187" s="63"/>
      <c r="Q187" s="63"/>
      <c r="R187" s="63"/>
      <c r="S187" s="63"/>
      <c r="T187" s="64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T187" s="16" t="s">
        <v>120</v>
      </c>
      <c r="AU187" s="16" t="s">
        <v>78</v>
      </c>
    </row>
    <row r="188" spans="1:47" s="2" customFormat="1" ht="11.25">
      <c r="A188" s="33"/>
      <c r="B188" s="34"/>
      <c r="C188" s="35"/>
      <c r="D188" s="186" t="s">
        <v>122</v>
      </c>
      <c r="E188" s="35"/>
      <c r="F188" s="187" t="s">
        <v>290</v>
      </c>
      <c r="G188" s="35"/>
      <c r="H188" s="35"/>
      <c r="I188" s="183"/>
      <c r="J188" s="35"/>
      <c r="K188" s="35"/>
      <c r="L188" s="38"/>
      <c r="M188" s="184"/>
      <c r="N188" s="185"/>
      <c r="O188" s="63"/>
      <c r="P188" s="63"/>
      <c r="Q188" s="63"/>
      <c r="R188" s="63"/>
      <c r="S188" s="63"/>
      <c r="T188" s="64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T188" s="16" t="s">
        <v>122</v>
      </c>
      <c r="AU188" s="16" t="s">
        <v>78</v>
      </c>
    </row>
    <row r="189" spans="2:51" s="13" customFormat="1" ht="11.25">
      <c r="B189" s="188"/>
      <c r="C189" s="189"/>
      <c r="D189" s="181" t="s">
        <v>124</v>
      </c>
      <c r="E189" s="190" t="s">
        <v>18</v>
      </c>
      <c r="F189" s="191" t="s">
        <v>291</v>
      </c>
      <c r="G189" s="189"/>
      <c r="H189" s="192">
        <v>0.5</v>
      </c>
      <c r="I189" s="193"/>
      <c r="J189" s="189"/>
      <c r="K189" s="189"/>
      <c r="L189" s="194"/>
      <c r="M189" s="195"/>
      <c r="N189" s="196"/>
      <c r="O189" s="196"/>
      <c r="P189" s="196"/>
      <c r="Q189" s="196"/>
      <c r="R189" s="196"/>
      <c r="S189" s="196"/>
      <c r="T189" s="197"/>
      <c r="AT189" s="198" t="s">
        <v>124</v>
      </c>
      <c r="AU189" s="198" t="s">
        <v>78</v>
      </c>
      <c r="AV189" s="13" t="s">
        <v>78</v>
      </c>
      <c r="AW189" s="13" t="s">
        <v>31</v>
      </c>
      <c r="AX189" s="13" t="s">
        <v>74</v>
      </c>
      <c r="AY189" s="198" t="s">
        <v>110</v>
      </c>
    </row>
    <row r="190" spans="1:65" s="2" customFormat="1" ht="16.5" customHeight="1">
      <c r="A190" s="33"/>
      <c r="B190" s="34"/>
      <c r="C190" s="168" t="s">
        <v>292</v>
      </c>
      <c r="D190" s="168" t="s">
        <v>113</v>
      </c>
      <c r="E190" s="169" t="s">
        <v>293</v>
      </c>
      <c r="F190" s="170" t="s">
        <v>294</v>
      </c>
      <c r="G190" s="171" t="s">
        <v>116</v>
      </c>
      <c r="H190" s="172">
        <v>1.5</v>
      </c>
      <c r="I190" s="173"/>
      <c r="J190" s="174">
        <f>ROUND(I190*H190,2)</f>
        <v>0</v>
      </c>
      <c r="K190" s="170" t="s">
        <v>117</v>
      </c>
      <c r="L190" s="38"/>
      <c r="M190" s="175" t="s">
        <v>18</v>
      </c>
      <c r="N190" s="176" t="s">
        <v>40</v>
      </c>
      <c r="O190" s="63"/>
      <c r="P190" s="177">
        <f>O190*H190</f>
        <v>0</v>
      </c>
      <c r="Q190" s="177">
        <v>0.00378</v>
      </c>
      <c r="R190" s="177">
        <f>Q190*H190</f>
        <v>0.00567</v>
      </c>
      <c r="S190" s="177">
        <v>0</v>
      </c>
      <c r="T190" s="178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79" t="s">
        <v>118</v>
      </c>
      <c r="AT190" s="179" t="s">
        <v>113</v>
      </c>
      <c r="AU190" s="179" t="s">
        <v>78</v>
      </c>
      <c r="AY190" s="16" t="s">
        <v>110</v>
      </c>
      <c r="BE190" s="180">
        <f>IF(N190="základní",J190,0)</f>
        <v>0</v>
      </c>
      <c r="BF190" s="180">
        <f>IF(N190="snížená",J190,0)</f>
        <v>0</v>
      </c>
      <c r="BG190" s="180">
        <f>IF(N190="zákl. přenesená",J190,0)</f>
        <v>0</v>
      </c>
      <c r="BH190" s="180">
        <f>IF(N190="sníž. přenesená",J190,0)</f>
        <v>0</v>
      </c>
      <c r="BI190" s="180">
        <f>IF(N190="nulová",J190,0)</f>
        <v>0</v>
      </c>
      <c r="BJ190" s="16" t="s">
        <v>74</v>
      </c>
      <c r="BK190" s="180">
        <f>ROUND(I190*H190,2)</f>
        <v>0</v>
      </c>
      <c r="BL190" s="16" t="s">
        <v>118</v>
      </c>
      <c r="BM190" s="179" t="s">
        <v>295</v>
      </c>
    </row>
    <row r="191" spans="1:47" s="2" customFormat="1" ht="11.25">
      <c r="A191" s="33"/>
      <c r="B191" s="34"/>
      <c r="C191" s="35"/>
      <c r="D191" s="181" t="s">
        <v>120</v>
      </c>
      <c r="E191" s="35"/>
      <c r="F191" s="182" t="s">
        <v>296</v>
      </c>
      <c r="G191" s="35"/>
      <c r="H191" s="35"/>
      <c r="I191" s="183"/>
      <c r="J191" s="35"/>
      <c r="K191" s="35"/>
      <c r="L191" s="38"/>
      <c r="M191" s="184"/>
      <c r="N191" s="185"/>
      <c r="O191" s="63"/>
      <c r="P191" s="63"/>
      <c r="Q191" s="63"/>
      <c r="R191" s="63"/>
      <c r="S191" s="63"/>
      <c r="T191" s="64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T191" s="16" t="s">
        <v>120</v>
      </c>
      <c r="AU191" s="16" t="s">
        <v>78</v>
      </c>
    </row>
    <row r="192" spans="1:47" s="2" customFormat="1" ht="11.25">
      <c r="A192" s="33"/>
      <c r="B192" s="34"/>
      <c r="C192" s="35"/>
      <c r="D192" s="186" t="s">
        <v>122</v>
      </c>
      <c r="E192" s="35"/>
      <c r="F192" s="187" t="s">
        <v>297</v>
      </c>
      <c r="G192" s="35"/>
      <c r="H192" s="35"/>
      <c r="I192" s="183"/>
      <c r="J192" s="35"/>
      <c r="K192" s="35"/>
      <c r="L192" s="38"/>
      <c r="M192" s="184"/>
      <c r="N192" s="185"/>
      <c r="O192" s="63"/>
      <c r="P192" s="63"/>
      <c r="Q192" s="63"/>
      <c r="R192" s="63"/>
      <c r="S192" s="63"/>
      <c r="T192" s="64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T192" s="16" t="s">
        <v>122</v>
      </c>
      <c r="AU192" s="16" t="s">
        <v>78</v>
      </c>
    </row>
    <row r="193" spans="2:51" s="13" customFormat="1" ht="11.25">
      <c r="B193" s="188"/>
      <c r="C193" s="189"/>
      <c r="D193" s="181" t="s">
        <v>124</v>
      </c>
      <c r="E193" s="190" t="s">
        <v>18</v>
      </c>
      <c r="F193" s="191" t="s">
        <v>298</v>
      </c>
      <c r="G193" s="189"/>
      <c r="H193" s="192">
        <v>1.5</v>
      </c>
      <c r="I193" s="193"/>
      <c r="J193" s="189"/>
      <c r="K193" s="189"/>
      <c r="L193" s="194"/>
      <c r="M193" s="195"/>
      <c r="N193" s="196"/>
      <c r="O193" s="196"/>
      <c r="P193" s="196"/>
      <c r="Q193" s="196"/>
      <c r="R193" s="196"/>
      <c r="S193" s="196"/>
      <c r="T193" s="197"/>
      <c r="AT193" s="198" t="s">
        <v>124</v>
      </c>
      <c r="AU193" s="198" t="s">
        <v>78</v>
      </c>
      <c r="AV193" s="13" t="s">
        <v>78</v>
      </c>
      <c r="AW193" s="13" t="s">
        <v>31</v>
      </c>
      <c r="AX193" s="13" t="s">
        <v>74</v>
      </c>
      <c r="AY193" s="198" t="s">
        <v>110</v>
      </c>
    </row>
    <row r="194" spans="1:65" s="2" customFormat="1" ht="16.5" customHeight="1">
      <c r="A194" s="33"/>
      <c r="B194" s="34"/>
      <c r="C194" s="168" t="s">
        <v>299</v>
      </c>
      <c r="D194" s="168" t="s">
        <v>113</v>
      </c>
      <c r="E194" s="169" t="s">
        <v>300</v>
      </c>
      <c r="F194" s="170" t="s">
        <v>301</v>
      </c>
      <c r="G194" s="171" t="s">
        <v>116</v>
      </c>
      <c r="H194" s="172">
        <v>1.1</v>
      </c>
      <c r="I194" s="173"/>
      <c r="J194" s="174">
        <f>ROUND(I194*H194,2)</f>
        <v>0</v>
      </c>
      <c r="K194" s="170" t="s">
        <v>117</v>
      </c>
      <c r="L194" s="38"/>
      <c r="M194" s="175" t="s">
        <v>18</v>
      </c>
      <c r="N194" s="176" t="s">
        <v>40</v>
      </c>
      <c r="O194" s="63"/>
      <c r="P194" s="177">
        <f>O194*H194</f>
        <v>0</v>
      </c>
      <c r="Q194" s="177">
        <v>0.00468</v>
      </c>
      <c r="R194" s="177">
        <f>Q194*H194</f>
        <v>0.005148000000000001</v>
      </c>
      <c r="S194" s="177">
        <v>0</v>
      </c>
      <c r="T194" s="178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79" t="s">
        <v>118</v>
      </c>
      <c r="AT194" s="179" t="s">
        <v>113</v>
      </c>
      <c r="AU194" s="179" t="s">
        <v>78</v>
      </c>
      <c r="AY194" s="16" t="s">
        <v>110</v>
      </c>
      <c r="BE194" s="180">
        <f>IF(N194="základní",J194,0)</f>
        <v>0</v>
      </c>
      <c r="BF194" s="180">
        <f>IF(N194="snížená",J194,0)</f>
        <v>0</v>
      </c>
      <c r="BG194" s="180">
        <f>IF(N194="zákl. přenesená",J194,0)</f>
        <v>0</v>
      </c>
      <c r="BH194" s="180">
        <f>IF(N194="sníž. přenesená",J194,0)</f>
        <v>0</v>
      </c>
      <c r="BI194" s="180">
        <f>IF(N194="nulová",J194,0)</f>
        <v>0</v>
      </c>
      <c r="BJ194" s="16" t="s">
        <v>74</v>
      </c>
      <c r="BK194" s="180">
        <f>ROUND(I194*H194,2)</f>
        <v>0</v>
      </c>
      <c r="BL194" s="16" t="s">
        <v>118</v>
      </c>
      <c r="BM194" s="179" t="s">
        <v>302</v>
      </c>
    </row>
    <row r="195" spans="1:47" s="2" customFormat="1" ht="11.25">
      <c r="A195" s="33"/>
      <c r="B195" s="34"/>
      <c r="C195" s="35"/>
      <c r="D195" s="181" t="s">
        <v>120</v>
      </c>
      <c r="E195" s="35"/>
      <c r="F195" s="182" t="s">
        <v>303</v>
      </c>
      <c r="G195" s="35"/>
      <c r="H195" s="35"/>
      <c r="I195" s="183"/>
      <c r="J195" s="35"/>
      <c r="K195" s="35"/>
      <c r="L195" s="38"/>
      <c r="M195" s="184"/>
      <c r="N195" s="185"/>
      <c r="O195" s="63"/>
      <c r="P195" s="63"/>
      <c r="Q195" s="63"/>
      <c r="R195" s="63"/>
      <c r="S195" s="63"/>
      <c r="T195" s="64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T195" s="16" t="s">
        <v>120</v>
      </c>
      <c r="AU195" s="16" t="s">
        <v>78</v>
      </c>
    </row>
    <row r="196" spans="1:47" s="2" customFormat="1" ht="11.25">
      <c r="A196" s="33"/>
      <c r="B196" s="34"/>
      <c r="C196" s="35"/>
      <c r="D196" s="186" t="s">
        <v>122</v>
      </c>
      <c r="E196" s="35"/>
      <c r="F196" s="187" t="s">
        <v>304</v>
      </c>
      <c r="G196" s="35"/>
      <c r="H196" s="35"/>
      <c r="I196" s="183"/>
      <c r="J196" s="35"/>
      <c r="K196" s="35"/>
      <c r="L196" s="38"/>
      <c r="M196" s="184"/>
      <c r="N196" s="185"/>
      <c r="O196" s="63"/>
      <c r="P196" s="63"/>
      <c r="Q196" s="63"/>
      <c r="R196" s="63"/>
      <c r="S196" s="63"/>
      <c r="T196" s="64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T196" s="16" t="s">
        <v>122</v>
      </c>
      <c r="AU196" s="16" t="s">
        <v>78</v>
      </c>
    </row>
    <row r="197" spans="2:51" s="13" customFormat="1" ht="11.25">
      <c r="B197" s="188"/>
      <c r="C197" s="189"/>
      <c r="D197" s="181" t="s">
        <v>124</v>
      </c>
      <c r="E197" s="190" t="s">
        <v>18</v>
      </c>
      <c r="F197" s="191" t="s">
        <v>305</v>
      </c>
      <c r="G197" s="189"/>
      <c r="H197" s="192">
        <v>1.1</v>
      </c>
      <c r="I197" s="193"/>
      <c r="J197" s="189"/>
      <c r="K197" s="189"/>
      <c r="L197" s="194"/>
      <c r="M197" s="195"/>
      <c r="N197" s="196"/>
      <c r="O197" s="196"/>
      <c r="P197" s="196"/>
      <c r="Q197" s="196"/>
      <c r="R197" s="196"/>
      <c r="S197" s="196"/>
      <c r="T197" s="197"/>
      <c r="AT197" s="198" t="s">
        <v>124</v>
      </c>
      <c r="AU197" s="198" t="s">
        <v>78</v>
      </c>
      <c r="AV197" s="13" t="s">
        <v>78</v>
      </c>
      <c r="AW197" s="13" t="s">
        <v>31</v>
      </c>
      <c r="AX197" s="13" t="s">
        <v>74</v>
      </c>
      <c r="AY197" s="198" t="s">
        <v>110</v>
      </c>
    </row>
    <row r="198" spans="1:65" s="2" customFormat="1" ht="16.5" customHeight="1">
      <c r="A198" s="33"/>
      <c r="B198" s="34"/>
      <c r="C198" s="168" t="s">
        <v>306</v>
      </c>
      <c r="D198" s="168" t="s">
        <v>113</v>
      </c>
      <c r="E198" s="169" t="s">
        <v>307</v>
      </c>
      <c r="F198" s="170" t="s">
        <v>308</v>
      </c>
      <c r="G198" s="171" t="s">
        <v>156</v>
      </c>
      <c r="H198" s="172">
        <v>10</v>
      </c>
      <c r="I198" s="173"/>
      <c r="J198" s="174">
        <f>ROUND(I198*H198,2)</f>
        <v>0</v>
      </c>
      <c r="K198" s="170" t="s">
        <v>117</v>
      </c>
      <c r="L198" s="38"/>
      <c r="M198" s="175" t="s">
        <v>18</v>
      </c>
      <c r="N198" s="176" t="s">
        <v>40</v>
      </c>
      <c r="O198" s="63"/>
      <c r="P198" s="177">
        <f>O198*H198</f>
        <v>0</v>
      </c>
      <c r="Q198" s="177">
        <v>0.00024</v>
      </c>
      <c r="R198" s="177">
        <f>Q198*H198</f>
        <v>0.0024000000000000002</v>
      </c>
      <c r="S198" s="177">
        <v>0</v>
      </c>
      <c r="T198" s="178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79" t="s">
        <v>118</v>
      </c>
      <c r="AT198" s="179" t="s">
        <v>113</v>
      </c>
      <c r="AU198" s="179" t="s">
        <v>78</v>
      </c>
      <c r="AY198" s="16" t="s">
        <v>110</v>
      </c>
      <c r="BE198" s="180">
        <f>IF(N198="základní",J198,0)</f>
        <v>0</v>
      </c>
      <c r="BF198" s="180">
        <f>IF(N198="snížená",J198,0)</f>
        <v>0</v>
      </c>
      <c r="BG198" s="180">
        <f>IF(N198="zákl. přenesená",J198,0)</f>
        <v>0</v>
      </c>
      <c r="BH198" s="180">
        <f>IF(N198="sníž. přenesená",J198,0)</f>
        <v>0</v>
      </c>
      <c r="BI198" s="180">
        <f>IF(N198="nulová",J198,0)</f>
        <v>0</v>
      </c>
      <c r="BJ198" s="16" t="s">
        <v>74</v>
      </c>
      <c r="BK198" s="180">
        <f>ROUND(I198*H198,2)</f>
        <v>0</v>
      </c>
      <c r="BL198" s="16" t="s">
        <v>118</v>
      </c>
      <c r="BM198" s="179" t="s">
        <v>309</v>
      </c>
    </row>
    <row r="199" spans="1:47" s="2" customFormat="1" ht="11.25">
      <c r="A199" s="33"/>
      <c r="B199" s="34"/>
      <c r="C199" s="35"/>
      <c r="D199" s="181" t="s">
        <v>120</v>
      </c>
      <c r="E199" s="35"/>
      <c r="F199" s="182" t="s">
        <v>310</v>
      </c>
      <c r="G199" s="35"/>
      <c r="H199" s="35"/>
      <c r="I199" s="183"/>
      <c r="J199" s="35"/>
      <c r="K199" s="35"/>
      <c r="L199" s="38"/>
      <c r="M199" s="184"/>
      <c r="N199" s="185"/>
      <c r="O199" s="63"/>
      <c r="P199" s="63"/>
      <c r="Q199" s="63"/>
      <c r="R199" s="63"/>
      <c r="S199" s="63"/>
      <c r="T199" s="64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6" t="s">
        <v>120</v>
      </c>
      <c r="AU199" s="16" t="s">
        <v>78</v>
      </c>
    </row>
    <row r="200" spans="1:47" s="2" customFormat="1" ht="11.25">
      <c r="A200" s="33"/>
      <c r="B200" s="34"/>
      <c r="C200" s="35"/>
      <c r="D200" s="186" t="s">
        <v>122</v>
      </c>
      <c r="E200" s="35"/>
      <c r="F200" s="187" t="s">
        <v>311</v>
      </c>
      <c r="G200" s="35"/>
      <c r="H200" s="35"/>
      <c r="I200" s="183"/>
      <c r="J200" s="35"/>
      <c r="K200" s="35"/>
      <c r="L200" s="38"/>
      <c r="M200" s="184"/>
      <c r="N200" s="185"/>
      <c r="O200" s="63"/>
      <c r="P200" s="63"/>
      <c r="Q200" s="63"/>
      <c r="R200" s="63"/>
      <c r="S200" s="63"/>
      <c r="T200" s="64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T200" s="16" t="s">
        <v>122</v>
      </c>
      <c r="AU200" s="16" t="s">
        <v>78</v>
      </c>
    </row>
    <row r="201" spans="2:51" s="13" customFormat="1" ht="11.25">
      <c r="B201" s="188"/>
      <c r="C201" s="189"/>
      <c r="D201" s="181" t="s">
        <v>124</v>
      </c>
      <c r="E201" s="190" t="s">
        <v>18</v>
      </c>
      <c r="F201" s="191" t="s">
        <v>312</v>
      </c>
      <c r="G201" s="189"/>
      <c r="H201" s="192">
        <v>10</v>
      </c>
      <c r="I201" s="193"/>
      <c r="J201" s="189"/>
      <c r="K201" s="189"/>
      <c r="L201" s="194"/>
      <c r="M201" s="195"/>
      <c r="N201" s="196"/>
      <c r="O201" s="196"/>
      <c r="P201" s="196"/>
      <c r="Q201" s="196"/>
      <c r="R201" s="196"/>
      <c r="S201" s="196"/>
      <c r="T201" s="197"/>
      <c r="AT201" s="198" t="s">
        <v>124</v>
      </c>
      <c r="AU201" s="198" t="s">
        <v>78</v>
      </c>
      <c r="AV201" s="13" t="s">
        <v>78</v>
      </c>
      <c r="AW201" s="13" t="s">
        <v>31</v>
      </c>
      <c r="AX201" s="13" t="s">
        <v>74</v>
      </c>
      <c r="AY201" s="198" t="s">
        <v>110</v>
      </c>
    </row>
    <row r="202" spans="1:65" s="2" customFormat="1" ht="16.5" customHeight="1">
      <c r="A202" s="33"/>
      <c r="B202" s="34"/>
      <c r="C202" s="168" t="s">
        <v>313</v>
      </c>
      <c r="D202" s="168" t="s">
        <v>113</v>
      </c>
      <c r="E202" s="169" t="s">
        <v>314</v>
      </c>
      <c r="F202" s="170" t="s">
        <v>315</v>
      </c>
      <c r="G202" s="171" t="s">
        <v>156</v>
      </c>
      <c r="H202" s="172">
        <v>4</v>
      </c>
      <c r="I202" s="173"/>
      <c r="J202" s="174">
        <f>ROUND(I202*H202,2)</f>
        <v>0</v>
      </c>
      <c r="K202" s="170" t="s">
        <v>117</v>
      </c>
      <c r="L202" s="38"/>
      <c r="M202" s="175" t="s">
        <v>18</v>
      </c>
      <c r="N202" s="176" t="s">
        <v>40</v>
      </c>
      <c r="O202" s="63"/>
      <c r="P202" s="177">
        <f>O202*H202</f>
        <v>0</v>
      </c>
      <c r="Q202" s="177">
        <v>0.00038</v>
      </c>
      <c r="R202" s="177">
        <f>Q202*H202</f>
        <v>0.00152</v>
      </c>
      <c r="S202" s="177">
        <v>0</v>
      </c>
      <c r="T202" s="178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79" t="s">
        <v>118</v>
      </c>
      <c r="AT202" s="179" t="s">
        <v>113</v>
      </c>
      <c r="AU202" s="179" t="s">
        <v>78</v>
      </c>
      <c r="AY202" s="16" t="s">
        <v>110</v>
      </c>
      <c r="BE202" s="180">
        <f>IF(N202="základní",J202,0)</f>
        <v>0</v>
      </c>
      <c r="BF202" s="180">
        <f>IF(N202="snížená",J202,0)</f>
        <v>0</v>
      </c>
      <c r="BG202" s="180">
        <f>IF(N202="zákl. přenesená",J202,0)</f>
        <v>0</v>
      </c>
      <c r="BH202" s="180">
        <f>IF(N202="sníž. přenesená",J202,0)</f>
        <v>0</v>
      </c>
      <c r="BI202" s="180">
        <f>IF(N202="nulová",J202,0)</f>
        <v>0</v>
      </c>
      <c r="BJ202" s="16" t="s">
        <v>74</v>
      </c>
      <c r="BK202" s="180">
        <f>ROUND(I202*H202,2)</f>
        <v>0</v>
      </c>
      <c r="BL202" s="16" t="s">
        <v>118</v>
      </c>
      <c r="BM202" s="179" t="s">
        <v>316</v>
      </c>
    </row>
    <row r="203" spans="1:47" s="2" customFormat="1" ht="11.25">
      <c r="A203" s="33"/>
      <c r="B203" s="34"/>
      <c r="C203" s="35"/>
      <c r="D203" s="181" t="s">
        <v>120</v>
      </c>
      <c r="E203" s="35"/>
      <c r="F203" s="182" t="s">
        <v>317</v>
      </c>
      <c r="G203" s="35"/>
      <c r="H203" s="35"/>
      <c r="I203" s="183"/>
      <c r="J203" s="35"/>
      <c r="K203" s="35"/>
      <c r="L203" s="38"/>
      <c r="M203" s="184"/>
      <c r="N203" s="185"/>
      <c r="O203" s="63"/>
      <c r="P203" s="63"/>
      <c r="Q203" s="63"/>
      <c r="R203" s="63"/>
      <c r="S203" s="63"/>
      <c r="T203" s="64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T203" s="16" t="s">
        <v>120</v>
      </c>
      <c r="AU203" s="16" t="s">
        <v>78</v>
      </c>
    </row>
    <row r="204" spans="1:47" s="2" customFormat="1" ht="11.25">
      <c r="A204" s="33"/>
      <c r="B204" s="34"/>
      <c r="C204" s="35"/>
      <c r="D204" s="186" t="s">
        <v>122</v>
      </c>
      <c r="E204" s="35"/>
      <c r="F204" s="187" t="s">
        <v>318</v>
      </c>
      <c r="G204" s="35"/>
      <c r="H204" s="35"/>
      <c r="I204" s="183"/>
      <c r="J204" s="35"/>
      <c r="K204" s="35"/>
      <c r="L204" s="38"/>
      <c r="M204" s="184"/>
      <c r="N204" s="185"/>
      <c r="O204" s="63"/>
      <c r="P204" s="63"/>
      <c r="Q204" s="63"/>
      <c r="R204" s="63"/>
      <c r="S204" s="63"/>
      <c r="T204" s="64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T204" s="16" t="s">
        <v>122</v>
      </c>
      <c r="AU204" s="16" t="s">
        <v>78</v>
      </c>
    </row>
    <row r="205" spans="2:51" s="13" customFormat="1" ht="11.25">
      <c r="B205" s="188"/>
      <c r="C205" s="189"/>
      <c r="D205" s="181" t="s">
        <v>124</v>
      </c>
      <c r="E205" s="190" t="s">
        <v>18</v>
      </c>
      <c r="F205" s="191" t="s">
        <v>242</v>
      </c>
      <c r="G205" s="189"/>
      <c r="H205" s="192">
        <v>4</v>
      </c>
      <c r="I205" s="193"/>
      <c r="J205" s="189"/>
      <c r="K205" s="189"/>
      <c r="L205" s="194"/>
      <c r="M205" s="195"/>
      <c r="N205" s="196"/>
      <c r="O205" s="196"/>
      <c r="P205" s="196"/>
      <c r="Q205" s="196"/>
      <c r="R205" s="196"/>
      <c r="S205" s="196"/>
      <c r="T205" s="197"/>
      <c r="AT205" s="198" t="s">
        <v>124</v>
      </c>
      <c r="AU205" s="198" t="s">
        <v>78</v>
      </c>
      <c r="AV205" s="13" t="s">
        <v>78</v>
      </c>
      <c r="AW205" s="13" t="s">
        <v>31</v>
      </c>
      <c r="AX205" s="13" t="s">
        <v>74</v>
      </c>
      <c r="AY205" s="198" t="s">
        <v>110</v>
      </c>
    </row>
    <row r="206" spans="1:65" s="2" customFormat="1" ht="16.5" customHeight="1">
      <c r="A206" s="33"/>
      <c r="B206" s="34"/>
      <c r="C206" s="168" t="s">
        <v>319</v>
      </c>
      <c r="D206" s="168" t="s">
        <v>113</v>
      </c>
      <c r="E206" s="169" t="s">
        <v>320</v>
      </c>
      <c r="F206" s="170" t="s">
        <v>321</v>
      </c>
      <c r="G206" s="171" t="s">
        <v>169</v>
      </c>
      <c r="H206" s="172">
        <v>0.077</v>
      </c>
      <c r="I206" s="173"/>
      <c r="J206" s="174">
        <f>ROUND(I206*H206,2)</f>
        <v>0</v>
      </c>
      <c r="K206" s="170" t="s">
        <v>117</v>
      </c>
      <c r="L206" s="38"/>
      <c r="M206" s="175" t="s">
        <v>18</v>
      </c>
      <c r="N206" s="176" t="s">
        <v>40</v>
      </c>
      <c r="O206" s="63"/>
      <c r="P206" s="177">
        <f>O206*H206</f>
        <v>0</v>
      </c>
      <c r="Q206" s="177">
        <v>0</v>
      </c>
      <c r="R206" s="177">
        <f>Q206*H206</f>
        <v>0</v>
      </c>
      <c r="S206" s="177">
        <v>0</v>
      </c>
      <c r="T206" s="178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79" t="s">
        <v>118</v>
      </c>
      <c r="AT206" s="179" t="s">
        <v>113</v>
      </c>
      <c r="AU206" s="179" t="s">
        <v>78</v>
      </c>
      <c r="AY206" s="16" t="s">
        <v>110</v>
      </c>
      <c r="BE206" s="180">
        <f>IF(N206="základní",J206,0)</f>
        <v>0</v>
      </c>
      <c r="BF206" s="180">
        <f>IF(N206="snížená",J206,0)</f>
        <v>0</v>
      </c>
      <c r="BG206" s="180">
        <f>IF(N206="zákl. přenesená",J206,0)</f>
        <v>0</v>
      </c>
      <c r="BH206" s="180">
        <f>IF(N206="sníž. přenesená",J206,0)</f>
        <v>0</v>
      </c>
      <c r="BI206" s="180">
        <f>IF(N206="nulová",J206,0)</f>
        <v>0</v>
      </c>
      <c r="BJ206" s="16" t="s">
        <v>74</v>
      </c>
      <c r="BK206" s="180">
        <f>ROUND(I206*H206,2)</f>
        <v>0</v>
      </c>
      <c r="BL206" s="16" t="s">
        <v>118</v>
      </c>
      <c r="BM206" s="179" t="s">
        <v>322</v>
      </c>
    </row>
    <row r="207" spans="1:47" s="2" customFormat="1" ht="19.5">
      <c r="A207" s="33"/>
      <c r="B207" s="34"/>
      <c r="C207" s="35"/>
      <c r="D207" s="181" t="s">
        <v>120</v>
      </c>
      <c r="E207" s="35"/>
      <c r="F207" s="182" t="s">
        <v>323</v>
      </c>
      <c r="G207" s="35"/>
      <c r="H207" s="35"/>
      <c r="I207" s="183"/>
      <c r="J207" s="35"/>
      <c r="K207" s="35"/>
      <c r="L207" s="38"/>
      <c r="M207" s="184"/>
      <c r="N207" s="185"/>
      <c r="O207" s="63"/>
      <c r="P207" s="63"/>
      <c r="Q207" s="63"/>
      <c r="R207" s="63"/>
      <c r="S207" s="63"/>
      <c r="T207" s="64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6" t="s">
        <v>120</v>
      </c>
      <c r="AU207" s="16" t="s">
        <v>78</v>
      </c>
    </row>
    <row r="208" spans="1:47" s="2" customFormat="1" ht="11.25">
      <c r="A208" s="33"/>
      <c r="B208" s="34"/>
      <c r="C208" s="35"/>
      <c r="D208" s="186" t="s">
        <v>122</v>
      </c>
      <c r="E208" s="35"/>
      <c r="F208" s="187" t="s">
        <v>324</v>
      </c>
      <c r="G208" s="35"/>
      <c r="H208" s="35"/>
      <c r="I208" s="183"/>
      <c r="J208" s="35"/>
      <c r="K208" s="35"/>
      <c r="L208" s="38"/>
      <c r="M208" s="184"/>
      <c r="N208" s="185"/>
      <c r="O208" s="63"/>
      <c r="P208" s="63"/>
      <c r="Q208" s="63"/>
      <c r="R208" s="63"/>
      <c r="S208" s="63"/>
      <c r="T208" s="64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T208" s="16" t="s">
        <v>122</v>
      </c>
      <c r="AU208" s="16" t="s">
        <v>78</v>
      </c>
    </row>
    <row r="209" spans="2:63" s="12" customFormat="1" ht="22.9" customHeight="1">
      <c r="B209" s="152"/>
      <c r="C209" s="153"/>
      <c r="D209" s="154" t="s">
        <v>68</v>
      </c>
      <c r="E209" s="166" t="s">
        <v>325</v>
      </c>
      <c r="F209" s="166" t="s">
        <v>326</v>
      </c>
      <c r="G209" s="153"/>
      <c r="H209" s="153"/>
      <c r="I209" s="156"/>
      <c r="J209" s="167">
        <f>BK209</f>
        <v>0</v>
      </c>
      <c r="K209" s="153"/>
      <c r="L209" s="158"/>
      <c r="M209" s="159"/>
      <c r="N209" s="160"/>
      <c r="O209" s="160"/>
      <c r="P209" s="161">
        <f>SUM(P210:P224)</f>
        <v>0</v>
      </c>
      <c r="Q209" s="160"/>
      <c r="R209" s="161">
        <f>SUM(R210:R224)</f>
        <v>0.06233841650000001</v>
      </c>
      <c r="S209" s="160"/>
      <c r="T209" s="162">
        <f>SUM(T210:T224)</f>
        <v>0</v>
      </c>
      <c r="AR209" s="163" t="s">
        <v>78</v>
      </c>
      <c r="AT209" s="164" t="s">
        <v>68</v>
      </c>
      <c r="AU209" s="164" t="s">
        <v>74</v>
      </c>
      <c r="AY209" s="163" t="s">
        <v>110</v>
      </c>
      <c r="BK209" s="165">
        <f>SUM(BK210:BK224)</f>
        <v>0</v>
      </c>
    </row>
    <row r="210" spans="1:65" s="2" customFormat="1" ht="24.2" customHeight="1">
      <c r="A210" s="33"/>
      <c r="B210" s="34"/>
      <c r="C210" s="168" t="s">
        <v>327</v>
      </c>
      <c r="D210" s="168" t="s">
        <v>113</v>
      </c>
      <c r="E210" s="169" t="s">
        <v>328</v>
      </c>
      <c r="F210" s="170" t="s">
        <v>329</v>
      </c>
      <c r="G210" s="171" t="s">
        <v>219</v>
      </c>
      <c r="H210" s="172">
        <v>1</v>
      </c>
      <c r="I210" s="173"/>
      <c r="J210" s="174">
        <f>ROUND(I210*H210,2)</f>
        <v>0</v>
      </c>
      <c r="K210" s="170" t="s">
        <v>330</v>
      </c>
      <c r="L210" s="38"/>
      <c r="M210" s="175" t="s">
        <v>18</v>
      </c>
      <c r="N210" s="176" t="s">
        <v>40</v>
      </c>
      <c r="O210" s="63"/>
      <c r="P210" s="177">
        <f>O210*H210</f>
        <v>0</v>
      </c>
      <c r="Q210" s="177">
        <v>0.0164692765</v>
      </c>
      <c r="R210" s="177">
        <f>Q210*H210</f>
        <v>0.0164692765</v>
      </c>
      <c r="S210" s="177">
        <v>0</v>
      </c>
      <c r="T210" s="178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79" t="s">
        <v>118</v>
      </c>
      <c r="AT210" s="179" t="s">
        <v>113</v>
      </c>
      <c r="AU210" s="179" t="s">
        <v>78</v>
      </c>
      <c r="AY210" s="16" t="s">
        <v>110</v>
      </c>
      <c r="BE210" s="180">
        <f>IF(N210="základní",J210,0)</f>
        <v>0</v>
      </c>
      <c r="BF210" s="180">
        <f>IF(N210="snížená",J210,0)</f>
        <v>0</v>
      </c>
      <c r="BG210" s="180">
        <f>IF(N210="zákl. přenesená",J210,0)</f>
        <v>0</v>
      </c>
      <c r="BH210" s="180">
        <f>IF(N210="sníž. přenesená",J210,0)</f>
        <v>0</v>
      </c>
      <c r="BI210" s="180">
        <f>IF(N210="nulová",J210,0)</f>
        <v>0</v>
      </c>
      <c r="BJ210" s="16" t="s">
        <v>74</v>
      </c>
      <c r="BK210" s="180">
        <f>ROUND(I210*H210,2)</f>
        <v>0</v>
      </c>
      <c r="BL210" s="16" t="s">
        <v>118</v>
      </c>
      <c r="BM210" s="179" t="s">
        <v>331</v>
      </c>
    </row>
    <row r="211" spans="1:47" s="2" customFormat="1" ht="19.5">
      <c r="A211" s="33"/>
      <c r="B211" s="34"/>
      <c r="C211" s="35"/>
      <c r="D211" s="181" t="s">
        <v>120</v>
      </c>
      <c r="E211" s="35"/>
      <c r="F211" s="182" t="s">
        <v>329</v>
      </c>
      <c r="G211" s="35"/>
      <c r="H211" s="35"/>
      <c r="I211" s="183"/>
      <c r="J211" s="35"/>
      <c r="K211" s="35"/>
      <c r="L211" s="38"/>
      <c r="M211" s="184"/>
      <c r="N211" s="185"/>
      <c r="O211" s="63"/>
      <c r="P211" s="63"/>
      <c r="Q211" s="63"/>
      <c r="R211" s="63"/>
      <c r="S211" s="63"/>
      <c r="T211" s="64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T211" s="16" t="s">
        <v>120</v>
      </c>
      <c r="AU211" s="16" t="s">
        <v>78</v>
      </c>
    </row>
    <row r="212" spans="1:47" s="2" customFormat="1" ht="11.25">
      <c r="A212" s="33"/>
      <c r="B212" s="34"/>
      <c r="C212" s="35"/>
      <c r="D212" s="186" t="s">
        <v>122</v>
      </c>
      <c r="E212" s="35"/>
      <c r="F212" s="187" t="s">
        <v>332</v>
      </c>
      <c r="G212" s="35"/>
      <c r="H212" s="35"/>
      <c r="I212" s="183"/>
      <c r="J212" s="35"/>
      <c r="K212" s="35"/>
      <c r="L212" s="38"/>
      <c r="M212" s="184"/>
      <c r="N212" s="185"/>
      <c r="O212" s="63"/>
      <c r="P212" s="63"/>
      <c r="Q212" s="63"/>
      <c r="R212" s="63"/>
      <c r="S212" s="63"/>
      <c r="T212" s="64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T212" s="16" t="s">
        <v>122</v>
      </c>
      <c r="AU212" s="16" t="s">
        <v>78</v>
      </c>
    </row>
    <row r="213" spans="2:51" s="13" customFormat="1" ht="11.25">
      <c r="B213" s="188"/>
      <c r="C213" s="189"/>
      <c r="D213" s="181" t="s">
        <v>124</v>
      </c>
      <c r="E213" s="190" t="s">
        <v>18</v>
      </c>
      <c r="F213" s="191" t="s">
        <v>230</v>
      </c>
      <c r="G213" s="189"/>
      <c r="H213" s="192">
        <v>1</v>
      </c>
      <c r="I213" s="193"/>
      <c r="J213" s="189"/>
      <c r="K213" s="189"/>
      <c r="L213" s="194"/>
      <c r="M213" s="195"/>
      <c r="N213" s="196"/>
      <c r="O213" s="196"/>
      <c r="P213" s="196"/>
      <c r="Q213" s="196"/>
      <c r="R213" s="196"/>
      <c r="S213" s="196"/>
      <c r="T213" s="197"/>
      <c r="AT213" s="198" t="s">
        <v>124</v>
      </c>
      <c r="AU213" s="198" t="s">
        <v>78</v>
      </c>
      <c r="AV213" s="13" t="s">
        <v>78</v>
      </c>
      <c r="AW213" s="13" t="s">
        <v>31</v>
      </c>
      <c r="AX213" s="13" t="s">
        <v>74</v>
      </c>
      <c r="AY213" s="198" t="s">
        <v>110</v>
      </c>
    </row>
    <row r="214" spans="1:65" s="2" customFormat="1" ht="16.5" customHeight="1">
      <c r="A214" s="33"/>
      <c r="B214" s="34"/>
      <c r="C214" s="168" t="s">
        <v>333</v>
      </c>
      <c r="D214" s="168" t="s">
        <v>113</v>
      </c>
      <c r="E214" s="169" t="s">
        <v>334</v>
      </c>
      <c r="F214" s="170" t="s">
        <v>335</v>
      </c>
      <c r="G214" s="171" t="s">
        <v>219</v>
      </c>
      <c r="H214" s="172">
        <v>1</v>
      </c>
      <c r="I214" s="173"/>
      <c r="J214" s="174">
        <f>ROUND(I214*H214,2)</f>
        <v>0</v>
      </c>
      <c r="K214" s="170" t="s">
        <v>330</v>
      </c>
      <c r="L214" s="38"/>
      <c r="M214" s="175" t="s">
        <v>18</v>
      </c>
      <c r="N214" s="176" t="s">
        <v>40</v>
      </c>
      <c r="O214" s="63"/>
      <c r="P214" s="177">
        <f>O214*H214</f>
        <v>0</v>
      </c>
      <c r="Q214" s="177">
        <v>0.00183914</v>
      </c>
      <c r="R214" s="177">
        <f>Q214*H214</f>
        <v>0.00183914</v>
      </c>
      <c r="S214" s="177">
        <v>0</v>
      </c>
      <c r="T214" s="178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79" t="s">
        <v>118</v>
      </c>
      <c r="AT214" s="179" t="s">
        <v>113</v>
      </c>
      <c r="AU214" s="179" t="s">
        <v>78</v>
      </c>
      <c r="AY214" s="16" t="s">
        <v>110</v>
      </c>
      <c r="BE214" s="180">
        <f>IF(N214="základní",J214,0)</f>
        <v>0</v>
      </c>
      <c r="BF214" s="180">
        <f>IF(N214="snížená",J214,0)</f>
        <v>0</v>
      </c>
      <c r="BG214" s="180">
        <f>IF(N214="zákl. přenesená",J214,0)</f>
        <v>0</v>
      </c>
      <c r="BH214" s="180">
        <f>IF(N214="sníž. přenesená",J214,0)</f>
        <v>0</v>
      </c>
      <c r="BI214" s="180">
        <f>IF(N214="nulová",J214,0)</f>
        <v>0</v>
      </c>
      <c r="BJ214" s="16" t="s">
        <v>74</v>
      </c>
      <c r="BK214" s="180">
        <f>ROUND(I214*H214,2)</f>
        <v>0</v>
      </c>
      <c r="BL214" s="16" t="s">
        <v>118</v>
      </c>
      <c r="BM214" s="179" t="s">
        <v>336</v>
      </c>
    </row>
    <row r="215" spans="1:47" s="2" customFormat="1" ht="11.25">
      <c r="A215" s="33"/>
      <c r="B215" s="34"/>
      <c r="C215" s="35"/>
      <c r="D215" s="181" t="s">
        <v>120</v>
      </c>
      <c r="E215" s="35"/>
      <c r="F215" s="182" t="s">
        <v>337</v>
      </c>
      <c r="G215" s="35"/>
      <c r="H215" s="35"/>
      <c r="I215" s="183"/>
      <c r="J215" s="35"/>
      <c r="K215" s="35"/>
      <c r="L215" s="38"/>
      <c r="M215" s="184"/>
      <c r="N215" s="185"/>
      <c r="O215" s="63"/>
      <c r="P215" s="63"/>
      <c r="Q215" s="63"/>
      <c r="R215" s="63"/>
      <c r="S215" s="63"/>
      <c r="T215" s="64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T215" s="16" t="s">
        <v>120</v>
      </c>
      <c r="AU215" s="16" t="s">
        <v>78</v>
      </c>
    </row>
    <row r="216" spans="1:47" s="2" customFormat="1" ht="11.25">
      <c r="A216" s="33"/>
      <c r="B216" s="34"/>
      <c r="C216" s="35"/>
      <c r="D216" s="186" t="s">
        <v>122</v>
      </c>
      <c r="E216" s="35"/>
      <c r="F216" s="187" t="s">
        <v>338</v>
      </c>
      <c r="G216" s="35"/>
      <c r="H216" s="35"/>
      <c r="I216" s="183"/>
      <c r="J216" s="35"/>
      <c r="K216" s="35"/>
      <c r="L216" s="38"/>
      <c r="M216" s="184"/>
      <c r="N216" s="185"/>
      <c r="O216" s="63"/>
      <c r="P216" s="63"/>
      <c r="Q216" s="63"/>
      <c r="R216" s="63"/>
      <c r="S216" s="63"/>
      <c r="T216" s="64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T216" s="16" t="s">
        <v>122</v>
      </c>
      <c r="AU216" s="16" t="s">
        <v>78</v>
      </c>
    </row>
    <row r="217" spans="2:51" s="13" customFormat="1" ht="11.25">
      <c r="B217" s="188"/>
      <c r="C217" s="189"/>
      <c r="D217" s="181" t="s">
        <v>124</v>
      </c>
      <c r="E217" s="190" t="s">
        <v>18</v>
      </c>
      <c r="F217" s="191" t="s">
        <v>230</v>
      </c>
      <c r="G217" s="189"/>
      <c r="H217" s="192">
        <v>1</v>
      </c>
      <c r="I217" s="193"/>
      <c r="J217" s="189"/>
      <c r="K217" s="189"/>
      <c r="L217" s="194"/>
      <c r="M217" s="195"/>
      <c r="N217" s="196"/>
      <c r="O217" s="196"/>
      <c r="P217" s="196"/>
      <c r="Q217" s="196"/>
      <c r="R217" s="196"/>
      <c r="S217" s="196"/>
      <c r="T217" s="197"/>
      <c r="AT217" s="198" t="s">
        <v>124</v>
      </c>
      <c r="AU217" s="198" t="s">
        <v>78</v>
      </c>
      <c r="AV217" s="13" t="s">
        <v>78</v>
      </c>
      <c r="AW217" s="13" t="s">
        <v>31</v>
      </c>
      <c r="AX217" s="13" t="s">
        <v>74</v>
      </c>
      <c r="AY217" s="198" t="s">
        <v>110</v>
      </c>
    </row>
    <row r="218" spans="1:65" s="2" customFormat="1" ht="16.5" customHeight="1">
      <c r="A218" s="33"/>
      <c r="B218" s="34"/>
      <c r="C218" s="168" t="s">
        <v>339</v>
      </c>
      <c r="D218" s="168" t="s">
        <v>113</v>
      </c>
      <c r="E218" s="169" t="s">
        <v>340</v>
      </c>
      <c r="F218" s="170" t="s">
        <v>341</v>
      </c>
      <c r="G218" s="171" t="s">
        <v>156</v>
      </c>
      <c r="H218" s="172">
        <v>9</v>
      </c>
      <c r="I218" s="173"/>
      <c r="J218" s="174">
        <f>ROUND(I218*H218,2)</f>
        <v>0</v>
      </c>
      <c r="K218" s="170" t="s">
        <v>330</v>
      </c>
      <c r="L218" s="38"/>
      <c r="M218" s="175" t="s">
        <v>18</v>
      </c>
      <c r="N218" s="176" t="s">
        <v>40</v>
      </c>
      <c r="O218" s="63"/>
      <c r="P218" s="177">
        <f>O218*H218</f>
        <v>0</v>
      </c>
      <c r="Q218" s="177">
        <v>0.00047</v>
      </c>
      <c r="R218" s="177">
        <f>Q218*H218</f>
        <v>0.00423</v>
      </c>
      <c r="S218" s="177">
        <v>0</v>
      </c>
      <c r="T218" s="178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79" t="s">
        <v>118</v>
      </c>
      <c r="AT218" s="179" t="s">
        <v>113</v>
      </c>
      <c r="AU218" s="179" t="s">
        <v>78</v>
      </c>
      <c r="AY218" s="16" t="s">
        <v>110</v>
      </c>
      <c r="BE218" s="180">
        <f>IF(N218="základní",J218,0)</f>
        <v>0</v>
      </c>
      <c r="BF218" s="180">
        <f>IF(N218="snížená",J218,0)</f>
        <v>0</v>
      </c>
      <c r="BG218" s="180">
        <f>IF(N218="zákl. přenesená",J218,0)</f>
        <v>0</v>
      </c>
      <c r="BH218" s="180">
        <f>IF(N218="sníž. přenesená",J218,0)</f>
        <v>0</v>
      </c>
      <c r="BI218" s="180">
        <f>IF(N218="nulová",J218,0)</f>
        <v>0</v>
      </c>
      <c r="BJ218" s="16" t="s">
        <v>74</v>
      </c>
      <c r="BK218" s="180">
        <f>ROUND(I218*H218,2)</f>
        <v>0</v>
      </c>
      <c r="BL218" s="16" t="s">
        <v>118</v>
      </c>
      <c r="BM218" s="179" t="s">
        <v>342</v>
      </c>
    </row>
    <row r="219" spans="1:47" s="2" customFormat="1" ht="11.25">
      <c r="A219" s="33"/>
      <c r="B219" s="34"/>
      <c r="C219" s="35"/>
      <c r="D219" s="181" t="s">
        <v>120</v>
      </c>
      <c r="E219" s="35"/>
      <c r="F219" s="182" t="s">
        <v>343</v>
      </c>
      <c r="G219" s="35"/>
      <c r="H219" s="35"/>
      <c r="I219" s="183"/>
      <c r="J219" s="35"/>
      <c r="K219" s="35"/>
      <c r="L219" s="38"/>
      <c r="M219" s="184"/>
      <c r="N219" s="185"/>
      <c r="O219" s="63"/>
      <c r="P219" s="63"/>
      <c r="Q219" s="63"/>
      <c r="R219" s="63"/>
      <c r="S219" s="63"/>
      <c r="T219" s="64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T219" s="16" t="s">
        <v>120</v>
      </c>
      <c r="AU219" s="16" t="s">
        <v>78</v>
      </c>
    </row>
    <row r="220" spans="1:47" s="2" customFormat="1" ht="11.25">
      <c r="A220" s="33"/>
      <c r="B220" s="34"/>
      <c r="C220" s="35"/>
      <c r="D220" s="186" t="s">
        <v>122</v>
      </c>
      <c r="E220" s="35"/>
      <c r="F220" s="187" t="s">
        <v>344</v>
      </c>
      <c r="G220" s="35"/>
      <c r="H220" s="35"/>
      <c r="I220" s="183"/>
      <c r="J220" s="35"/>
      <c r="K220" s="35"/>
      <c r="L220" s="38"/>
      <c r="M220" s="184"/>
      <c r="N220" s="185"/>
      <c r="O220" s="63"/>
      <c r="P220" s="63"/>
      <c r="Q220" s="63"/>
      <c r="R220" s="63"/>
      <c r="S220" s="63"/>
      <c r="T220" s="64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T220" s="16" t="s">
        <v>122</v>
      </c>
      <c r="AU220" s="16" t="s">
        <v>78</v>
      </c>
    </row>
    <row r="221" spans="2:51" s="13" customFormat="1" ht="11.25">
      <c r="B221" s="188"/>
      <c r="C221" s="189"/>
      <c r="D221" s="181" t="s">
        <v>124</v>
      </c>
      <c r="E221" s="190" t="s">
        <v>18</v>
      </c>
      <c r="F221" s="191" t="s">
        <v>345</v>
      </c>
      <c r="G221" s="189"/>
      <c r="H221" s="192">
        <v>9</v>
      </c>
      <c r="I221" s="193"/>
      <c r="J221" s="189"/>
      <c r="K221" s="189"/>
      <c r="L221" s="194"/>
      <c r="M221" s="195"/>
      <c r="N221" s="196"/>
      <c r="O221" s="196"/>
      <c r="P221" s="196"/>
      <c r="Q221" s="196"/>
      <c r="R221" s="196"/>
      <c r="S221" s="196"/>
      <c r="T221" s="197"/>
      <c r="AT221" s="198" t="s">
        <v>124</v>
      </c>
      <c r="AU221" s="198" t="s">
        <v>78</v>
      </c>
      <c r="AV221" s="13" t="s">
        <v>78</v>
      </c>
      <c r="AW221" s="13" t="s">
        <v>31</v>
      </c>
      <c r="AX221" s="13" t="s">
        <v>74</v>
      </c>
      <c r="AY221" s="198" t="s">
        <v>110</v>
      </c>
    </row>
    <row r="222" spans="1:65" s="2" customFormat="1" ht="24.2" customHeight="1">
      <c r="A222" s="33"/>
      <c r="B222" s="34"/>
      <c r="C222" s="168" t="s">
        <v>346</v>
      </c>
      <c r="D222" s="168" t="s">
        <v>113</v>
      </c>
      <c r="E222" s="169" t="s">
        <v>347</v>
      </c>
      <c r="F222" s="170" t="s">
        <v>348</v>
      </c>
      <c r="G222" s="171" t="s">
        <v>219</v>
      </c>
      <c r="H222" s="172">
        <v>1</v>
      </c>
      <c r="I222" s="173"/>
      <c r="J222" s="174">
        <f>ROUND(I222*H222,2)</f>
        <v>0</v>
      </c>
      <c r="K222" s="170" t="s">
        <v>18</v>
      </c>
      <c r="L222" s="38"/>
      <c r="M222" s="175" t="s">
        <v>18</v>
      </c>
      <c r="N222" s="176" t="s">
        <v>40</v>
      </c>
      <c r="O222" s="63"/>
      <c r="P222" s="177">
        <f>O222*H222</f>
        <v>0</v>
      </c>
      <c r="Q222" s="177">
        <v>0.0398</v>
      </c>
      <c r="R222" s="177">
        <f>Q222*H222</f>
        <v>0.0398</v>
      </c>
      <c r="S222" s="177">
        <v>0</v>
      </c>
      <c r="T222" s="178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79" t="s">
        <v>118</v>
      </c>
      <c r="AT222" s="179" t="s">
        <v>113</v>
      </c>
      <c r="AU222" s="179" t="s">
        <v>78</v>
      </c>
      <c r="AY222" s="16" t="s">
        <v>110</v>
      </c>
      <c r="BE222" s="180">
        <f>IF(N222="základní",J222,0)</f>
        <v>0</v>
      </c>
      <c r="BF222" s="180">
        <f>IF(N222="snížená",J222,0)</f>
        <v>0</v>
      </c>
      <c r="BG222" s="180">
        <f>IF(N222="zákl. přenesená",J222,0)</f>
        <v>0</v>
      </c>
      <c r="BH222" s="180">
        <f>IF(N222="sníž. přenesená",J222,0)</f>
        <v>0</v>
      </c>
      <c r="BI222" s="180">
        <f>IF(N222="nulová",J222,0)</f>
        <v>0</v>
      </c>
      <c r="BJ222" s="16" t="s">
        <v>74</v>
      </c>
      <c r="BK222" s="180">
        <f>ROUND(I222*H222,2)</f>
        <v>0</v>
      </c>
      <c r="BL222" s="16" t="s">
        <v>118</v>
      </c>
      <c r="BM222" s="179" t="s">
        <v>349</v>
      </c>
    </row>
    <row r="223" spans="1:47" s="2" customFormat="1" ht="19.5">
      <c r="A223" s="33"/>
      <c r="B223" s="34"/>
      <c r="C223" s="35"/>
      <c r="D223" s="181" t="s">
        <v>120</v>
      </c>
      <c r="E223" s="35"/>
      <c r="F223" s="182" t="s">
        <v>350</v>
      </c>
      <c r="G223" s="35"/>
      <c r="H223" s="35"/>
      <c r="I223" s="183"/>
      <c r="J223" s="35"/>
      <c r="K223" s="35"/>
      <c r="L223" s="38"/>
      <c r="M223" s="184"/>
      <c r="N223" s="185"/>
      <c r="O223" s="63"/>
      <c r="P223" s="63"/>
      <c r="Q223" s="63"/>
      <c r="R223" s="63"/>
      <c r="S223" s="63"/>
      <c r="T223" s="64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T223" s="16" t="s">
        <v>120</v>
      </c>
      <c r="AU223" s="16" t="s">
        <v>78</v>
      </c>
    </row>
    <row r="224" spans="2:51" s="13" customFormat="1" ht="11.25">
      <c r="B224" s="188"/>
      <c r="C224" s="189"/>
      <c r="D224" s="181" t="s">
        <v>124</v>
      </c>
      <c r="E224" s="190" t="s">
        <v>18</v>
      </c>
      <c r="F224" s="191" t="s">
        <v>230</v>
      </c>
      <c r="G224" s="189"/>
      <c r="H224" s="192">
        <v>1</v>
      </c>
      <c r="I224" s="193"/>
      <c r="J224" s="189"/>
      <c r="K224" s="189"/>
      <c r="L224" s="194"/>
      <c r="M224" s="195"/>
      <c r="N224" s="196"/>
      <c r="O224" s="196"/>
      <c r="P224" s="196"/>
      <c r="Q224" s="196"/>
      <c r="R224" s="196"/>
      <c r="S224" s="196"/>
      <c r="T224" s="197"/>
      <c r="AT224" s="198" t="s">
        <v>124</v>
      </c>
      <c r="AU224" s="198" t="s">
        <v>78</v>
      </c>
      <c r="AV224" s="13" t="s">
        <v>78</v>
      </c>
      <c r="AW224" s="13" t="s">
        <v>31</v>
      </c>
      <c r="AX224" s="13" t="s">
        <v>74</v>
      </c>
      <c r="AY224" s="198" t="s">
        <v>110</v>
      </c>
    </row>
    <row r="225" spans="2:63" s="12" customFormat="1" ht="22.9" customHeight="1">
      <c r="B225" s="152"/>
      <c r="C225" s="153"/>
      <c r="D225" s="154" t="s">
        <v>68</v>
      </c>
      <c r="E225" s="166" t="s">
        <v>351</v>
      </c>
      <c r="F225" s="166" t="s">
        <v>352</v>
      </c>
      <c r="G225" s="153"/>
      <c r="H225" s="153"/>
      <c r="I225" s="156"/>
      <c r="J225" s="167">
        <f>BK225</f>
        <v>0</v>
      </c>
      <c r="K225" s="153"/>
      <c r="L225" s="158"/>
      <c r="M225" s="159"/>
      <c r="N225" s="160"/>
      <c r="O225" s="160"/>
      <c r="P225" s="161">
        <f>SUM(P226:P229)</f>
        <v>0</v>
      </c>
      <c r="Q225" s="160"/>
      <c r="R225" s="161">
        <f>SUM(R226:R229)</f>
        <v>0.00059</v>
      </c>
      <c r="S225" s="160"/>
      <c r="T225" s="162">
        <f>SUM(T226:T229)</f>
        <v>0</v>
      </c>
      <c r="AR225" s="163" t="s">
        <v>78</v>
      </c>
      <c r="AT225" s="164" t="s">
        <v>68</v>
      </c>
      <c r="AU225" s="164" t="s">
        <v>74</v>
      </c>
      <c r="AY225" s="163" t="s">
        <v>110</v>
      </c>
      <c r="BK225" s="165">
        <f>SUM(BK226:BK229)</f>
        <v>0</v>
      </c>
    </row>
    <row r="226" spans="1:65" s="2" customFormat="1" ht="16.5" customHeight="1">
      <c r="A226" s="33"/>
      <c r="B226" s="34"/>
      <c r="C226" s="168" t="s">
        <v>353</v>
      </c>
      <c r="D226" s="168" t="s">
        <v>113</v>
      </c>
      <c r="E226" s="169" t="s">
        <v>354</v>
      </c>
      <c r="F226" s="170" t="s">
        <v>355</v>
      </c>
      <c r="G226" s="171" t="s">
        <v>116</v>
      </c>
      <c r="H226" s="172">
        <v>29.5</v>
      </c>
      <c r="I226" s="173"/>
      <c r="J226" s="174">
        <f>ROUND(I226*H226,2)</f>
        <v>0</v>
      </c>
      <c r="K226" s="170" t="s">
        <v>117</v>
      </c>
      <c r="L226" s="38"/>
      <c r="M226" s="175" t="s">
        <v>18</v>
      </c>
      <c r="N226" s="176" t="s">
        <v>40</v>
      </c>
      <c r="O226" s="63"/>
      <c r="P226" s="177">
        <f>O226*H226</f>
        <v>0</v>
      </c>
      <c r="Q226" s="177">
        <v>2E-05</v>
      </c>
      <c r="R226" s="177">
        <f>Q226*H226</f>
        <v>0.00059</v>
      </c>
      <c r="S226" s="177">
        <v>0</v>
      </c>
      <c r="T226" s="178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79" t="s">
        <v>118</v>
      </c>
      <c r="AT226" s="179" t="s">
        <v>113</v>
      </c>
      <c r="AU226" s="179" t="s">
        <v>78</v>
      </c>
      <c r="AY226" s="16" t="s">
        <v>110</v>
      </c>
      <c r="BE226" s="180">
        <f>IF(N226="základní",J226,0)</f>
        <v>0</v>
      </c>
      <c r="BF226" s="180">
        <f>IF(N226="snížená",J226,0)</f>
        <v>0</v>
      </c>
      <c r="BG226" s="180">
        <f>IF(N226="zákl. přenesená",J226,0)</f>
        <v>0</v>
      </c>
      <c r="BH226" s="180">
        <f>IF(N226="sníž. přenesená",J226,0)</f>
        <v>0</v>
      </c>
      <c r="BI226" s="180">
        <f>IF(N226="nulová",J226,0)</f>
        <v>0</v>
      </c>
      <c r="BJ226" s="16" t="s">
        <v>74</v>
      </c>
      <c r="BK226" s="180">
        <f>ROUND(I226*H226,2)</f>
        <v>0</v>
      </c>
      <c r="BL226" s="16" t="s">
        <v>118</v>
      </c>
      <c r="BM226" s="179" t="s">
        <v>356</v>
      </c>
    </row>
    <row r="227" spans="1:47" s="2" customFormat="1" ht="11.25">
      <c r="A227" s="33"/>
      <c r="B227" s="34"/>
      <c r="C227" s="35"/>
      <c r="D227" s="181" t="s">
        <v>120</v>
      </c>
      <c r="E227" s="35"/>
      <c r="F227" s="182" t="s">
        <v>357</v>
      </c>
      <c r="G227" s="35"/>
      <c r="H227" s="35"/>
      <c r="I227" s="183"/>
      <c r="J227" s="35"/>
      <c r="K227" s="35"/>
      <c r="L227" s="38"/>
      <c r="M227" s="184"/>
      <c r="N227" s="185"/>
      <c r="O227" s="63"/>
      <c r="P227" s="63"/>
      <c r="Q227" s="63"/>
      <c r="R227" s="63"/>
      <c r="S227" s="63"/>
      <c r="T227" s="64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T227" s="16" t="s">
        <v>120</v>
      </c>
      <c r="AU227" s="16" t="s">
        <v>78</v>
      </c>
    </row>
    <row r="228" spans="1:47" s="2" customFormat="1" ht="11.25">
      <c r="A228" s="33"/>
      <c r="B228" s="34"/>
      <c r="C228" s="35"/>
      <c r="D228" s="186" t="s">
        <v>122</v>
      </c>
      <c r="E228" s="35"/>
      <c r="F228" s="187" t="s">
        <v>358</v>
      </c>
      <c r="G228" s="35"/>
      <c r="H228" s="35"/>
      <c r="I228" s="183"/>
      <c r="J228" s="35"/>
      <c r="K228" s="35"/>
      <c r="L228" s="38"/>
      <c r="M228" s="184"/>
      <c r="N228" s="185"/>
      <c r="O228" s="63"/>
      <c r="P228" s="63"/>
      <c r="Q228" s="63"/>
      <c r="R228" s="63"/>
      <c r="S228" s="63"/>
      <c r="T228" s="64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T228" s="16" t="s">
        <v>122</v>
      </c>
      <c r="AU228" s="16" t="s">
        <v>78</v>
      </c>
    </row>
    <row r="229" spans="2:51" s="13" customFormat="1" ht="11.25">
      <c r="B229" s="188"/>
      <c r="C229" s="189"/>
      <c r="D229" s="181" t="s">
        <v>124</v>
      </c>
      <c r="E229" s="190" t="s">
        <v>18</v>
      </c>
      <c r="F229" s="191" t="s">
        <v>359</v>
      </c>
      <c r="G229" s="189"/>
      <c r="H229" s="192">
        <v>29.5</v>
      </c>
      <c r="I229" s="193"/>
      <c r="J229" s="189"/>
      <c r="K229" s="189"/>
      <c r="L229" s="194"/>
      <c r="M229" s="195"/>
      <c r="N229" s="196"/>
      <c r="O229" s="196"/>
      <c r="P229" s="196"/>
      <c r="Q229" s="196"/>
      <c r="R229" s="196"/>
      <c r="S229" s="196"/>
      <c r="T229" s="197"/>
      <c r="AT229" s="198" t="s">
        <v>124</v>
      </c>
      <c r="AU229" s="198" t="s">
        <v>78</v>
      </c>
      <c r="AV229" s="13" t="s">
        <v>78</v>
      </c>
      <c r="AW229" s="13" t="s">
        <v>31</v>
      </c>
      <c r="AX229" s="13" t="s">
        <v>74</v>
      </c>
      <c r="AY229" s="198" t="s">
        <v>110</v>
      </c>
    </row>
    <row r="230" spans="2:63" s="12" customFormat="1" ht="25.9" customHeight="1">
      <c r="B230" s="152"/>
      <c r="C230" s="153"/>
      <c r="D230" s="154" t="s">
        <v>68</v>
      </c>
      <c r="E230" s="155" t="s">
        <v>360</v>
      </c>
      <c r="F230" s="155" t="s">
        <v>361</v>
      </c>
      <c r="G230" s="153"/>
      <c r="H230" s="153"/>
      <c r="I230" s="156"/>
      <c r="J230" s="157">
        <f>BK230</f>
        <v>0</v>
      </c>
      <c r="K230" s="153"/>
      <c r="L230" s="158"/>
      <c r="M230" s="159"/>
      <c r="N230" s="160"/>
      <c r="O230" s="160"/>
      <c r="P230" s="161">
        <f>P231+P244</f>
        <v>0</v>
      </c>
      <c r="Q230" s="160"/>
      <c r="R230" s="161">
        <f>R231+R244</f>
        <v>0</v>
      </c>
      <c r="S230" s="160"/>
      <c r="T230" s="162">
        <f>T231+T244</f>
        <v>0</v>
      </c>
      <c r="AR230" s="163" t="s">
        <v>132</v>
      </c>
      <c r="AT230" s="164" t="s">
        <v>68</v>
      </c>
      <c r="AU230" s="164" t="s">
        <v>69</v>
      </c>
      <c r="AY230" s="163" t="s">
        <v>110</v>
      </c>
      <c r="BK230" s="165">
        <f>BK231+BK244</f>
        <v>0</v>
      </c>
    </row>
    <row r="231" spans="2:63" s="12" customFormat="1" ht="22.9" customHeight="1">
      <c r="B231" s="152"/>
      <c r="C231" s="153"/>
      <c r="D231" s="154" t="s">
        <v>68</v>
      </c>
      <c r="E231" s="166" t="s">
        <v>362</v>
      </c>
      <c r="F231" s="166" t="s">
        <v>363</v>
      </c>
      <c r="G231" s="153"/>
      <c r="H231" s="153"/>
      <c r="I231" s="156"/>
      <c r="J231" s="167">
        <f>BK231</f>
        <v>0</v>
      </c>
      <c r="K231" s="153"/>
      <c r="L231" s="158"/>
      <c r="M231" s="159"/>
      <c r="N231" s="160"/>
      <c r="O231" s="160"/>
      <c r="P231" s="161">
        <f>SUM(P232:P243)</f>
        <v>0</v>
      </c>
      <c r="Q231" s="160"/>
      <c r="R231" s="161">
        <f>SUM(R232:R243)</f>
        <v>0</v>
      </c>
      <c r="S231" s="160"/>
      <c r="T231" s="162">
        <f>SUM(T232:T243)</f>
        <v>0</v>
      </c>
      <c r="AR231" s="163" t="s">
        <v>132</v>
      </c>
      <c r="AT231" s="164" t="s">
        <v>68</v>
      </c>
      <c r="AU231" s="164" t="s">
        <v>74</v>
      </c>
      <c r="AY231" s="163" t="s">
        <v>110</v>
      </c>
      <c r="BK231" s="165">
        <f>SUM(BK232:BK243)</f>
        <v>0</v>
      </c>
    </row>
    <row r="232" spans="1:65" s="2" customFormat="1" ht="24.2" customHeight="1">
      <c r="A232" s="33"/>
      <c r="B232" s="34"/>
      <c r="C232" s="168" t="s">
        <v>364</v>
      </c>
      <c r="D232" s="168" t="s">
        <v>113</v>
      </c>
      <c r="E232" s="169" t="s">
        <v>365</v>
      </c>
      <c r="F232" s="170" t="s">
        <v>366</v>
      </c>
      <c r="G232" s="171" t="s">
        <v>367</v>
      </c>
      <c r="H232" s="172">
        <v>1</v>
      </c>
      <c r="I232" s="173"/>
      <c r="J232" s="174">
        <f>ROUND(I232*H232,2)</f>
        <v>0</v>
      </c>
      <c r="K232" s="170" t="s">
        <v>18</v>
      </c>
      <c r="L232" s="38"/>
      <c r="M232" s="175" t="s">
        <v>18</v>
      </c>
      <c r="N232" s="176" t="s">
        <v>40</v>
      </c>
      <c r="O232" s="63"/>
      <c r="P232" s="177">
        <f>O232*H232</f>
        <v>0</v>
      </c>
      <c r="Q232" s="177">
        <v>0</v>
      </c>
      <c r="R232" s="177">
        <f>Q232*H232</f>
        <v>0</v>
      </c>
      <c r="S232" s="177">
        <v>0</v>
      </c>
      <c r="T232" s="178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79" t="s">
        <v>368</v>
      </c>
      <c r="AT232" s="179" t="s">
        <v>113</v>
      </c>
      <c r="AU232" s="179" t="s">
        <v>78</v>
      </c>
      <c r="AY232" s="16" t="s">
        <v>110</v>
      </c>
      <c r="BE232" s="180">
        <f>IF(N232="základní",J232,0)</f>
        <v>0</v>
      </c>
      <c r="BF232" s="180">
        <f>IF(N232="snížená",J232,0)</f>
        <v>0</v>
      </c>
      <c r="BG232" s="180">
        <f>IF(N232="zákl. přenesená",J232,0)</f>
        <v>0</v>
      </c>
      <c r="BH232" s="180">
        <f>IF(N232="sníž. přenesená",J232,0)</f>
        <v>0</v>
      </c>
      <c r="BI232" s="180">
        <f>IF(N232="nulová",J232,0)</f>
        <v>0</v>
      </c>
      <c r="BJ232" s="16" t="s">
        <v>74</v>
      </c>
      <c r="BK232" s="180">
        <f>ROUND(I232*H232,2)</f>
        <v>0</v>
      </c>
      <c r="BL232" s="16" t="s">
        <v>368</v>
      </c>
      <c r="BM232" s="179" t="s">
        <v>369</v>
      </c>
    </row>
    <row r="233" spans="1:47" s="2" customFormat="1" ht="11.25">
      <c r="A233" s="33"/>
      <c r="B233" s="34"/>
      <c r="C233" s="35"/>
      <c r="D233" s="181" t="s">
        <v>120</v>
      </c>
      <c r="E233" s="35"/>
      <c r="F233" s="182" t="s">
        <v>366</v>
      </c>
      <c r="G233" s="35"/>
      <c r="H233" s="35"/>
      <c r="I233" s="183"/>
      <c r="J233" s="35"/>
      <c r="K233" s="35"/>
      <c r="L233" s="38"/>
      <c r="M233" s="184"/>
      <c r="N233" s="185"/>
      <c r="O233" s="63"/>
      <c r="P233" s="63"/>
      <c r="Q233" s="63"/>
      <c r="R233" s="63"/>
      <c r="S233" s="63"/>
      <c r="T233" s="64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T233" s="16" t="s">
        <v>120</v>
      </c>
      <c r="AU233" s="16" t="s">
        <v>78</v>
      </c>
    </row>
    <row r="234" spans="2:51" s="13" customFormat="1" ht="11.25">
      <c r="B234" s="188"/>
      <c r="C234" s="189"/>
      <c r="D234" s="181" t="s">
        <v>124</v>
      </c>
      <c r="E234" s="190" t="s">
        <v>18</v>
      </c>
      <c r="F234" s="191" t="s">
        <v>74</v>
      </c>
      <c r="G234" s="189"/>
      <c r="H234" s="192">
        <v>1</v>
      </c>
      <c r="I234" s="193"/>
      <c r="J234" s="189"/>
      <c r="K234" s="189"/>
      <c r="L234" s="194"/>
      <c r="M234" s="195"/>
      <c r="N234" s="196"/>
      <c r="O234" s="196"/>
      <c r="P234" s="196"/>
      <c r="Q234" s="196"/>
      <c r="R234" s="196"/>
      <c r="S234" s="196"/>
      <c r="T234" s="197"/>
      <c r="AT234" s="198" t="s">
        <v>124</v>
      </c>
      <c r="AU234" s="198" t="s">
        <v>78</v>
      </c>
      <c r="AV234" s="13" t="s">
        <v>78</v>
      </c>
      <c r="AW234" s="13" t="s">
        <v>31</v>
      </c>
      <c r="AX234" s="13" t="s">
        <v>74</v>
      </c>
      <c r="AY234" s="198" t="s">
        <v>110</v>
      </c>
    </row>
    <row r="235" spans="1:65" s="2" customFormat="1" ht="16.5" customHeight="1">
      <c r="A235" s="33"/>
      <c r="B235" s="34"/>
      <c r="C235" s="168" t="s">
        <v>370</v>
      </c>
      <c r="D235" s="168" t="s">
        <v>113</v>
      </c>
      <c r="E235" s="169" t="s">
        <v>371</v>
      </c>
      <c r="F235" s="170" t="s">
        <v>372</v>
      </c>
      <c r="G235" s="171" t="s">
        <v>373</v>
      </c>
      <c r="H235" s="172">
        <v>2</v>
      </c>
      <c r="I235" s="173"/>
      <c r="J235" s="174">
        <f>ROUND(I235*H235,2)</f>
        <v>0</v>
      </c>
      <c r="K235" s="170" t="s">
        <v>18</v>
      </c>
      <c r="L235" s="38"/>
      <c r="M235" s="175" t="s">
        <v>18</v>
      </c>
      <c r="N235" s="176" t="s">
        <v>40</v>
      </c>
      <c r="O235" s="63"/>
      <c r="P235" s="177">
        <f>O235*H235</f>
        <v>0</v>
      </c>
      <c r="Q235" s="177">
        <v>0</v>
      </c>
      <c r="R235" s="177">
        <f>Q235*H235</f>
        <v>0</v>
      </c>
      <c r="S235" s="177">
        <v>0</v>
      </c>
      <c r="T235" s="178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79" t="s">
        <v>368</v>
      </c>
      <c r="AT235" s="179" t="s">
        <v>113</v>
      </c>
      <c r="AU235" s="179" t="s">
        <v>78</v>
      </c>
      <c r="AY235" s="16" t="s">
        <v>110</v>
      </c>
      <c r="BE235" s="180">
        <f>IF(N235="základní",J235,0)</f>
        <v>0</v>
      </c>
      <c r="BF235" s="180">
        <f>IF(N235="snížená",J235,0)</f>
        <v>0</v>
      </c>
      <c r="BG235" s="180">
        <f>IF(N235="zákl. přenesená",J235,0)</f>
        <v>0</v>
      </c>
      <c r="BH235" s="180">
        <f>IF(N235="sníž. přenesená",J235,0)</f>
        <v>0</v>
      </c>
      <c r="BI235" s="180">
        <f>IF(N235="nulová",J235,0)</f>
        <v>0</v>
      </c>
      <c r="BJ235" s="16" t="s">
        <v>74</v>
      </c>
      <c r="BK235" s="180">
        <f>ROUND(I235*H235,2)</f>
        <v>0</v>
      </c>
      <c r="BL235" s="16" t="s">
        <v>368</v>
      </c>
      <c r="BM235" s="179" t="s">
        <v>374</v>
      </c>
    </row>
    <row r="236" spans="1:47" s="2" customFormat="1" ht="11.25">
      <c r="A236" s="33"/>
      <c r="B236" s="34"/>
      <c r="C236" s="35"/>
      <c r="D236" s="181" t="s">
        <v>120</v>
      </c>
      <c r="E236" s="35"/>
      <c r="F236" s="182" t="s">
        <v>375</v>
      </c>
      <c r="G236" s="35"/>
      <c r="H236" s="35"/>
      <c r="I236" s="183"/>
      <c r="J236" s="35"/>
      <c r="K236" s="35"/>
      <c r="L236" s="38"/>
      <c r="M236" s="184"/>
      <c r="N236" s="185"/>
      <c r="O236" s="63"/>
      <c r="P236" s="63"/>
      <c r="Q236" s="63"/>
      <c r="R236" s="63"/>
      <c r="S236" s="63"/>
      <c r="T236" s="64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T236" s="16" t="s">
        <v>120</v>
      </c>
      <c r="AU236" s="16" t="s">
        <v>78</v>
      </c>
    </row>
    <row r="237" spans="2:51" s="13" customFormat="1" ht="11.25">
      <c r="B237" s="188"/>
      <c r="C237" s="189"/>
      <c r="D237" s="181" t="s">
        <v>124</v>
      </c>
      <c r="E237" s="190" t="s">
        <v>18</v>
      </c>
      <c r="F237" s="191" t="s">
        <v>78</v>
      </c>
      <c r="G237" s="189"/>
      <c r="H237" s="192">
        <v>2</v>
      </c>
      <c r="I237" s="193"/>
      <c r="J237" s="189"/>
      <c r="K237" s="189"/>
      <c r="L237" s="194"/>
      <c r="M237" s="195"/>
      <c r="N237" s="196"/>
      <c r="O237" s="196"/>
      <c r="P237" s="196"/>
      <c r="Q237" s="196"/>
      <c r="R237" s="196"/>
      <c r="S237" s="196"/>
      <c r="T237" s="197"/>
      <c r="AT237" s="198" t="s">
        <v>124</v>
      </c>
      <c r="AU237" s="198" t="s">
        <v>78</v>
      </c>
      <c r="AV237" s="13" t="s">
        <v>78</v>
      </c>
      <c r="AW237" s="13" t="s">
        <v>31</v>
      </c>
      <c r="AX237" s="13" t="s">
        <v>74</v>
      </c>
      <c r="AY237" s="198" t="s">
        <v>110</v>
      </c>
    </row>
    <row r="238" spans="1:65" s="2" customFormat="1" ht="24.2" customHeight="1">
      <c r="A238" s="33"/>
      <c r="B238" s="34"/>
      <c r="C238" s="168" t="s">
        <v>376</v>
      </c>
      <c r="D238" s="168" t="s">
        <v>113</v>
      </c>
      <c r="E238" s="169" t="s">
        <v>377</v>
      </c>
      <c r="F238" s="170" t="s">
        <v>378</v>
      </c>
      <c r="G238" s="171" t="s">
        <v>373</v>
      </c>
      <c r="H238" s="172">
        <v>8</v>
      </c>
      <c r="I238" s="173"/>
      <c r="J238" s="174">
        <f>ROUND(I238*H238,2)</f>
        <v>0</v>
      </c>
      <c r="K238" s="170" t="s">
        <v>18</v>
      </c>
      <c r="L238" s="38"/>
      <c r="M238" s="175" t="s">
        <v>18</v>
      </c>
      <c r="N238" s="176" t="s">
        <v>40</v>
      </c>
      <c r="O238" s="63"/>
      <c r="P238" s="177">
        <f>O238*H238</f>
        <v>0</v>
      </c>
      <c r="Q238" s="177">
        <v>0</v>
      </c>
      <c r="R238" s="177">
        <f>Q238*H238</f>
        <v>0</v>
      </c>
      <c r="S238" s="177">
        <v>0</v>
      </c>
      <c r="T238" s="178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79" t="s">
        <v>368</v>
      </c>
      <c r="AT238" s="179" t="s">
        <v>113</v>
      </c>
      <c r="AU238" s="179" t="s">
        <v>78</v>
      </c>
      <c r="AY238" s="16" t="s">
        <v>110</v>
      </c>
      <c r="BE238" s="180">
        <f>IF(N238="základní",J238,0)</f>
        <v>0</v>
      </c>
      <c r="BF238" s="180">
        <f>IF(N238="snížená",J238,0)</f>
        <v>0</v>
      </c>
      <c r="BG238" s="180">
        <f>IF(N238="zákl. přenesená",J238,0)</f>
        <v>0</v>
      </c>
      <c r="BH238" s="180">
        <f>IF(N238="sníž. přenesená",J238,0)</f>
        <v>0</v>
      </c>
      <c r="BI238" s="180">
        <f>IF(N238="nulová",J238,0)</f>
        <v>0</v>
      </c>
      <c r="BJ238" s="16" t="s">
        <v>74</v>
      </c>
      <c r="BK238" s="180">
        <f>ROUND(I238*H238,2)</f>
        <v>0</v>
      </c>
      <c r="BL238" s="16" t="s">
        <v>368</v>
      </c>
      <c r="BM238" s="179" t="s">
        <v>379</v>
      </c>
    </row>
    <row r="239" spans="1:47" s="2" customFormat="1" ht="11.25">
      <c r="A239" s="33"/>
      <c r="B239" s="34"/>
      <c r="C239" s="35"/>
      <c r="D239" s="181" t="s">
        <v>120</v>
      </c>
      <c r="E239" s="35"/>
      <c r="F239" s="182" t="s">
        <v>378</v>
      </c>
      <c r="G239" s="35"/>
      <c r="H239" s="35"/>
      <c r="I239" s="183"/>
      <c r="J239" s="35"/>
      <c r="K239" s="35"/>
      <c r="L239" s="38"/>
      <c r="M239" s="184"/>
      <c r="N239" s="185"/>
      <c r="O239" s="63"/>
      <c r="P239" s="63"/>
      <c r="Q239" s="63"/>
      <c r="R239" s="63"/>
      <c r="S239" s="63"/>
      <c r="T239" s="64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T239" s="16" t="s">
        <v>120</v>
      </c>
      <c r="AU239" s="16" t="s">
        <v>78</v>
      </c>
    </row>
    <row r="240" spans="2:51" s="13" customFormat="1" ht="11.25">
      <c r="B240" s="188"/>
      <c r="C240" s="189"/>
      <c r="D240" s="181" t="s">
        <v>124</v>
      </c>
      <c r="E240" s="190" t="s">
        <v>18</v>
      </c>
      <c r="F240" s="191" t="s">
        <v>182</v>
      </c>
      <c r="G240" s="189"/>
      <c r="H240" s="192">
        <v>8</v>
      </c>
      <c r="I240" s="193"/>
      <c r="J240" s="189"/>
      <c r="K240" s="189"/>
      <c r="L240" s="194"/>
      <c r="M240" s="195"/>
      <c r="N240" s="196"/>
      <c r="O240" s="196"/>
      <c r="P240" s="196"/>
      <c r="Q240" s="196"/>
      <c r="R240" s="196"/>
      <c r="S240" s="196"/>
      <c r="T240" s="197"/>
      <c r="AT240" s="198" t="s">
        <v>124</v>
      </c>
      <c r="AU240" s="198" t="s">
        <v>78</v>
      </c>
      <c r="AV240" s="13" t="s">
        <v>78</v>
      </c>
      <c r="AW240" s="13" t="s">
        <v>31</v>
      </c>
      <c r="AX240" s="13" t="s">
        <v>74</v>
      </c>
      <c r="AY240" s="198" t="s">
        <v>110</v>
      </c>
    </row>
    <row r="241" spans="1:65" s="2" customFormat="1" ht="16.5" customHeight="1">
      <c r="A241" s="33"/>
      <c r="B241" s="34"/>
      <c r="C241" s="168" t="s">
        <v>380</v>
      </c>
      <c r="D241" s="168" t="s">
        <v>113</v>
      </c>
      <c r="E241" s="169" t="s">
        <v>381</v>
      </c>
      <c r="F241" s="170" t="s">
        <v>382</v>
      </c>
      <c r="G241" s="171" t="s">
        <v>373</v>
      </c>
      <c r="H241" s="172">
        <v>12</v>
      </c>
      <c r="I241" s="173"/>
      <c r="J241" s="174">
        <f>ROUND(I241*H241,2)</f>
        <v>0</v>
      </c>
      <c r="K241" s="170" t="s">
        <v>18</v>
      </c>
      <c r="L241" s="38"/>
      <c r="M241" s="175" t="s">
        <v>18</v>
      </c>
      <c r="N241" s="176" t="s">
        <v>40</v>
      </c>
      <c r="O241" s="63"/>
      <c r="P241" s="177">
        <f>O241*H241</f>
        <v>0</v>
      </c>
      <c r="Q241" s="177">
        <v>0</v>
      </c>
      <c r="R241" s="177">
        <f>Q241*H241</f>
        <v>0</v>
      </c>
      <c r="S241" s="177">
        <v>0</v>
      </c>
      <c r="T241" s="178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79" t="s">
        <v>368</v>
      </c>
      <c r="AT241" s="179" t="s">
        <v>113</v>
      </c>
      <c r="AU241" s="179" t="s">
        <v>78</v>
      </c>
      <c r="AY241" s="16" t="s">
        <v>110</v>
      </c>
      <c r="BE241" s="180">
        <f>IF(N241="základní",J241,0)</f>
        <v>0</v>
      </c>
      <c r="BF241" s="180">
        <f>IF(N241="snížená",J241,0)</f>
        <v>0</v>
      </c>
      <c r="BG241" s="180">
        <f>IF(N241="zákl. přenesená",J241,0)</f>
        <v>0</v>
      </c>
      <c r="BH241" s="180">
        <f>IF(N241="sníž. přenesená",J241,0)</f>
        <v>0</v>
      </c>
      <c r="BI241" s="180">
        <f>IF(N241="nulová",J241,0)</f>
        <v>0</v>
      </c>
      <c r="BJ241" s="16" t="s">
        <v>74</v>
      </c>
      <c r="BK241" s="180">
        <f>ROUND(I241*H241,2)</f>
        <v>0</v>
      </c>
      <c r="BL241" s="16" t="s">
        <v>368</v>
      </c>
      <c r="BM241" s="179" t="s">
        <v>383</v>
      </c>
    </row>
    <row r="242" spans="1:47" s="2" customFormat="1" ht="11.25">
      <c r="A242" s="33"/>
      <c r="B242" s="34"/>
      <c r="C242" s="35"/>
      <c r="D242" s="181" t="s">
        <v>120</v>
      </c>
      <c r="E242" s="35"/>
      <c r="F242" s="182" t="s">
        <v>378</v>
      </c>
      <c r="G242" s="35"/>
      <c r="H242" s="35"/>
      <c r="I242" s="183"/>
      <c r="J242" s="35"/>
      <c r="K242" s="35"/>
      <c r="L242" s="38"/>
      <c r="M242" s="184"/>
      <c r="N242" s="185"/>
      <c r="O242" s="63"/>
      <c r="P242" s="63"/>
      <c r="Q242" s="63"/>
      <c r="R242" s="63"/>
      <c r="S242" s="63"/>
      <c r="T242" s="64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T242" s="16" t="s">
        <v>120</v>
      </c>
      <c r="AU242" s="16" t="s">
        <v>78</v>
      </c>
    </row>
    <row r="243" spans="2:51" s="13" customFormat="1" ht="11.25">
      <c r="B243" s="188"/>
      <c r="C243" s="189"/>
      <c r="D243" s="181" t="s">
        <v>124</v>
      </c>
      <c r="E243" s="190" t="s">
        <v>18</v>
      </c>
      <c r="F243" s="191" t="s">
        <v>210</v>
      </c>
      <c r="G243" s="189"/>
      <c r="H243" s="192">
        <v>12</v>
      </c>
      <c r="I243" s="193"/>
      <c r="J243" s="189"/>
      <c r="K243" s="189"/>
      <c r="L243" s="194"/>
      <c r="M243" s="195"/>
      <c r="N243" s="196"/>
      <c r="O243" s="196"/>
      <c r="P243" s="196"/>
      <c r="Q243" s="196"/>
      <c r="R243" s="196"/>
      <c r="S243" s="196"/>
      <c r="T243" s="197"/>
      <c r="AT243" s="198" t="s">
        <v>124</v>
      </c>
      <c r="AU243" s="198" t="s">
        <v>78</v>
      </c>
      <c r="AV243" s="13" t="s">
        <v>78</v>
      </c>
      <c r="AW243" s="13" t="s">
        <v>31</v>
      </c>
      <c r="AX243" s="13" t="s">
        <v>74</v>
      </c>
      <c r="AY243" s="198" t="s">
        <v>110</v>
      </c>
    </row>
    <row r="244" spans="2:63" s="12" customFormat="1" ht="22.9" customHeight="1">
      <c r="B244" s="152"/>
      <c r="C244" s="153"/>
      <c r="D244" s="154" t="s">
        <v>68</v>
      </c>
      <c r="E244" s="166" t="s">
        <v>384</v>
      </c>
      <c r="F244" s="166" t="s">
        <v>385</v>
      </c>
      <c r="G244" s="153"/>
      <c r="H244" s="153"/>
      <c r="I244" s="156"/>
      <c r="J244" s="167">
        <f>BK244</f>
        <v>0</v>
      </c>
      <c r="K244" s="153"/>
      <c r="L244" s="158"/>
      <c r="M244" s="159"/>
      <c r="N244" s="160"/>
      <c r="O244" s="160"/>
      <c r="P244" s="161">
        <f>SUM(P245:P262)</f>
        <v>0</v>
      </c>
      <c r="Q244" s="160"/>
      <c r="R244" s="161">
        <f>SUM(R245:R262)</f>
        <v>0</v>
      </c>
      <c r="S244" s="160"/>
      <c r="T244" s="162">
        <f>SUM(T245:T262)</f>
        <v>0</v>
      </c>
      <c r="AR244" s="163" t="s">
        <v>132</v>
      </c>
      <c r="AT244" s="164" t="s">
        <v>68</v>
      </c>
      <c r="AU244" s="164" t="s">
        <v>74</v>
      </c>
      <c r="AY244" s="163" t="s">
        <v>110</v>
      </c>
      <c r="BK244" s="165">
        <f>SUM(BK245:BK262)</f>
        <v>0</v>
      </c>
    </row>
    <row r="245" spans="1:65" s="2" customFormat="1" ht="21.75" customHeight="1">
      <c r="A245" s="33"/>
      <c r="B245" s="34"/>
      <c r="C245" s="168" t="s">
        <v>386</v>
      </c>
      <c r="D245" s="168" t="s">
        <v>113</v>
      </c>
      <c r="E245" s="169" t="s">
        <v>387</v>
      </c>
      <c r="F245" s="170" t="s">
        <v>388</v>
      </c>
      <c r="G245" s="171" t="s">
        <v>389</v>
      </c>
      <c r="H245" s="172">
        <v>1</v>
      </c>
      <c r="I245" s="173"/>
      <c r="J245" s="174">
        <f>ROUND(I245*H245,2)</f>
        <v>0</v>
      </c>
      <c r="K245" s="170" t="s">
        <v>117</v>
      </c>
      <c r="L245" s="38"/>
      <c r="M245" s="175" t="s">
        <v>18</v>
      </c>
      <c r="N245" s="176" t="s">
        <v>40</v>
      </c>
      <c r="O245" s="63"/>
      <c r="P245" s="177">
        <f>O245*H245</f>
        <v>0</v>
      </c>
      <c r="Q245" s="177">
        <v>0</v>
      </c>
      <c r="R245" s="177">
        <f>Q245*H245</f>
        <v>0</v>
      </c>
      <c r="S245" s="177">
        <v>0</v>
      </c>
      <c r="T245" s="178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79" t="s">
        <v>368</v>
      </c>
      <c r="AT245" s="179" t="s">
        <v>113</v>
      </c>
      <c r="AU245" s="179" t="s">
        <v>78</v>
      </c>
      <c r="AY245" s="16" t="s">
        <v>110</v>
      </c>
      <c r="BE245" s="180">
        <f>IF(N245="základní",J245,0)</f>
        <v>0</v>
      </c>
      <c r="BF245" s="180">
        <f>IF(N245="snížená",J245,0)</f>
        <v>0</v>
      </c>
      <c r="BG245" s="180">
        <f>IF(N245="zákl. přenesená",J245,0)</f>
        <v>0</v>
      </c>
      <c r="BH245" s="180">
        <f>IF(N245="sníž. přenesená",J245,0)</f>
        <v>0</v>
      </c>
      <c r="BI245" s="180">
        <f>IF(N245="nulová",J245,0)</f>
        <v>0</v>
      </c>
      <c r="BJ245" s="16" t="s">
        <v>74</v>
      </c>
      <c r="BK245" s="180">
        <f>ROUND(I245*H245,2)</f>
        <v>0</v>
      </c>
      <c r="BL245" s="16" t="s">
        <v>368</v>
      </c>
      <c r="BM245" s="179" t="s">
        <v>390</v>
      </c>
    </row>
    <row r="246" spans="1:47" s="2" customFormat="1" ht="11.25">
      <c r="A246" s="33"/>
      <c r="B246" s="34"/>
      <c r="C246" s="35"/>
      <c r="D246" s="181" t="s">
        <v>120</v>
      </c>
      <c r="E246" s="35"/>
      <c r="F246" s="182" t="s">
        <v>391</v>
      </c>
      <c r="G246" s="35"/>
      <c r="H246" s="35"/>
      <c r="I246" s="183"/>
      <c r="J246" s="35"/>
      <c r="K246" s="35"/>
      <c r="L246" s="38"/>
      <c r="M246" s="184"/>
      <c r="N246" s="185"/>
      <c r="O246" s="63"/>
      <c r="P246" s="63"/>
      <c r="Q246" s="63"/>
      <c r="R246" s="63"/>
      <c r="S246" s="63"/>
      <c r="T246" s="64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T246" s="16" t="s">
        <v>120</v>
      </c>
      <c r="AU246" s="16" t="s">
        <v>78</v>
      </c>
    </row>
    <row r="247" spans="1:47" s="2" customFormat="1" ht="11.25">
      <c r="A247" s="33"/>
      <c r="B247" s="34"/>
      <c r="C247" s="35"/>
      <c r="D247" s="186" t="s">
        <v>122</v>
      </c>
      <c r="E247" s="35"/>
      <c r="F247" s="187" t="s">
        <v>392</v>
      </c>
      <c r="G247" s="35"/>
      <c r="H247" s="35"/>
      <c r="I247" s="183"/>
      <c r="J247" s="35"/>
      <c r="K247" s="35"/>
      <c r="L247" s="38"/>
      <c r="M247" s="184"/>
      <c r="N247" s="185"/>
      <c r="O247" s="63"/>
      <c r="P247" s="63"/>
      <c r="Q247" s="63"/>
      <c r="R247" s="63"/>
      <c r="S247" s="63"/>
      <c r="T247" s="64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T247" s="16" t="s">
        <v>122</v>
      </c>
      <c r="AU247" s="16" t="s">
        <v>78</v>
      </c>
    </row>
    <row r="248" spans="1:65" s="2" customFormat="1" ht="16.5" customHeight="1">
      <c r="A248" s="33"/>
      <c r="B248" s="34"/>
      <c r="C248" s="168" t="s">
        <v>393</v>
      </c>
      <c r="D248" s="168" t="s">
        <v>113</v>
      </c>
      <c r="E248" s="169" t="s">
        <v>394</v>
      </c>
      <c r="F248" s="170" t="s">
        <v>395</v>
      </c>
      <c r="G248" s="171" t="s">
        <v>389</v>
      </c>
      <c r="H248" s="172">
        <v>1</v>
      </c>
      <c r="I248" s="173"/>
      <c r="J248" s="174">
        <f>ROUND(I248*H248,2)</f>
        <v>0</v>
      </c>
      <c r="K248" s="170" t="s">
        <v>117</v>
      </c>
      <c r="L248" s="38"/>
      <c r="M248" s="175" t="s">
        <v>18</v>
      </c>
      <c r="N248" s="176" t="s">
        <v>40</v>
      </c>
      <c r="O248" s="63"/>
      <c r="P248" s="177">
        <f>O248*H248</f>
        <v>0</v>
      </c>
      <c r="Q248" s="177">
        <v>0</v>
      </c>
      <c r="R248" s="177">
        <f>Q248*H248</f>
        <v>0</v>
      </c>
      <c r="S248" s="177">
        <v>0</v>
      </c>
      <c r="T248" s="178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79" t="s">
        <v>368</v>
      </c>
      <c r="AT248" s="179" t="s">
        <v>113</v>
      </c>
      <c r="AU248" s="179" t="s">
        <v>78</v>
      </c>
      <c r="AY248" s="16" t="s">
        <v>110</v>
      </c>
      <c r="BE248" s="180">
        <f>IF(N248="základní",J248,0)</f>
        <v>0</v>
      </c>
      <c r="BF248" s="180">
        <f>IF(N248="snížená",J248,0)</f>
        <v>0</v>
      </c>
      <c r="BG248" s="180">
        <f>IF(N248="zákl. přenesená",J248,0)</f>
        <v>0</v>
      </c>
      <c r="BH248" s="180">
        <f>IF(N248="sníž. přenesená",J248,0)</f>
        <v>0</v>
      </c>
      <c r="BI248" s="180">
        <f>IF(N248="nulová",J248,0)</f>
        <v>0</v>
      </c>
      <c r="BJ248" s="16" t="s">
        <v>74</v>
      </c>
      <c r="BK248" s="180">
        <f>ROUND(I248*H248,2)</f>
        <v>0</v>
      </c>
      <c r="BL248" s="16" t="s">
        <v>368</v>
      </c>
      <c r="BM248" s="179" t="s">
        <v>396</v>
      </c>
    </row>
    <row r="249" spans="1:47" s="2" customFormat="1" ht="11.25">
      <c r="A249" s="33"/>
      <c r="B249" s="34"/>
      <c r="C249" s="35"/>
      <c r="D249" s="181" t="s">
        <v>120</v>
      </c>
      <c r="E249" s="35"/>
      <c r="F249" s="182" t="s">
        <v>397</v>
      </c>
      <c r="G249" s="35"/>
      <c r="H249" s="35"/>
      <c r="I249" s="183"/>
      <c r="J249" s="35"/>
      <c r="K249" s="35"/>
      <c r="L249" s="38"/>
      <c r="M249" s="184"/>
      <c r="N249" s="185"/>
      <c r="O249" s="63"/>
      <c r="P249" s="63"/>
      <c r="Q249" s="63"/>
      <c r="R249" s="63"/>
      <c r="S249" s="63"/>
      <c r="T249" s="64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T249" s="16" t="s">
        <v>120</v>
      </c>
      <c r="AU249" s="16" t="s">
        <v>78</v>
      </c>
    </row>
    <row r="250" spans="1:47" s="2" customFormat="1" ht="11.25">
      <c r="A250" s="33"/>
      <c r="B250" s="34"/>
      <c r="C250" s="35"/>
      <c r="D250" s="186" t="s">
        <v>122</v>
      </c>
      <c r="E250" s="35"/>
      <c r="F250" s="187" t="s">
        <v>398</v>
      </c>
      <c r="G250" s="35"/>
      <c r="H250" s="35"/>
      <c r="I250" s="183"/>
      <c r="J250" s="35"/>
      <c r="K250" s="35"/>
      <c r="L250" s="38"/>
      <c r="M250" s="184"/>
      <c r="N250" s="185"/>
      <c r="O250" s="63"/>
      <c r="P250" s="63"/>
      <c r="Q250" s="63"/>
      <c r="R250" s="63"/>
      <c r="S250" s="63"/>
      <c r="T250" s="64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T250" s="16" t="s">
        <v>122</v>
      </c>
      <c r="AU250" s="16" t="s">
        <v>78</v>
      </c>
    </row>
    <row r="251" spans="1:65" s="2" customFormat="1" ht="16.5" customHeight="1">
      <c r="A251" s="33"/>
      <c r="B251" s="34"/>
      <c r="C251" s="168" t="s">
        <v>399</v>
      </c>
      <c r="D251" s="168" t="s">
        <v>113</v>
      </c>
      <c r="E251" s="169" t="s">
        <v>400</v>
      </c>
      <c r="F251" s="170" t="s">
        <v>401</v>
      </c>
      <c r="G251" s="171" t="s">
        <v>156</v>
      </c>
      <c r="H251" s="172">
        <v>10</v>
      </c>
      <c r="I251" s="173"/>
      <c r="J251" s="174">
        <f>ROUND(I251*H251,2)</f>
        <v>0</v>
      </c>
      <c r="K251" s="170" t="s">
        <v>117</v>
      </c>
      <c r="L251" s="38"/>
      <c r="M251" s="175" t="s">
        <v>18</v>
      </c>
      <c r="N251" s="176" t="s">
        <v>40</v>
      </c>
      <c r="O251" s="63"/>
      <c r="P251" s="177">
        <f>O251*H251</f>
        <v>0</v>
      </c>
      <c r="Q251" s="177">
        <v>0</v>
      </c>
      <c r="R251" s="177">
        <f>Q251*H251</f>
        <v>0</v>
      </c>
      <c r="S251" s="177">
        <v>0</v>
      </c>
      <c r="T251" s="178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79" t="s">
        <v>368</v>
      </c>
      <c r="AT251" s="179" t="s">
        <v>113</v>
      </c>
      <c r="AU251" s="179" t="s">
        <v>78</v>
      </c>
      <c r="AY251" s="16" t="s">
        <v>110</v>
      </c>
      <c r="BE251" s="180">
        <f>IF(N251="základní",J251,0)</f>
        <v>0</v>
      </c>
      <c r="BF251" s="180">
        <f>IF(N251="snížená",J251,0)</f>
        <v>0</v>
      </c>
      <c r="BG251" s="180">
        <f>IF(N251="zákl. přenesená",J251,0)</f>
        <v>0</v>
      </c>
      <c r="BH251" s="180">
        <f>IF(N251="sníž. přenesená",J251,0)</f>
        <v>0</v>
      </c>
      <c r="BI251" s="180">
        <f>IF(N251="nulová",J251,0)</f>
        <v>0</v>
      </c>
      <c r="BJ251" s="16" t="s">
        <v>74</v>
      </c>
      <c r="BK251" s="180">
        <f>ROUND(I251*H251,2)</f>
        <v>0</v>
      </c>
      <c r="BL251" s="16" t="s">
        <v>368</v>
      </c>
      <c r="BM251" s="179" t="s">
        <v>402</v>
      </c>
    </row>
    <row r="252" spans="1:47" s="2" customFormat="1" ht="11.25">
      <c r="A252" s="33"/>
      <c r="B252" s="34"/>
      <c r="C252" s="35"/>
      <c r="D252" s="181" t="s">
        <v>120</v>
      </c>
      <c r="E252" s="35"/>
      <c r="F252" s="182" t="s">
        <v>403</v>
      </c>
      <c r="G252" s="35"/>
      <c r="H252" s="35"/>
      <c r="I252" s="183"/>
      <c r="J252" s="35"/>
      <c r="K252" s="35"/>
      <c r="L252" s="38"/>
      <c r="M252" s="184"/>
      <c r="N252" s="185"/>
      <c r="O252" s="63"/>
      <c r="P252" s="63"/>
      <c r="Q252" s="63"/>
      <c r="R252" s="63"/>
      <c r="S252" s="63"/>
      <c r="T252" s="64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T252" s="16" t="s">
        <v>120</v>
      </c>
      <c r="AU252" s="16" t="s">
        <v>78</v>
      </c>
    </row>
    <row r="253" spans="1:47" s="2" customFormat="1" ht="11.25">
      <c r="A253" s="33"/>
      <c r="B253" s="34"/>
      <c r="C253" s="35"/>
      <c r="D253" s="186" t="s">
        <v>122</v>
      </c>
      <c r="E253" s="35"/>
      <c r="F253" s="187" t="s">
        <v>404</v>
      </c>
      <c r="G253" s="35"/>
      <c r="H253" s="35"/>
      <c r="I253" s="183"/>
      <c r="J253" s="35"/>
      <c r="K253" s="35"/>
      <c r="L253" s="38"/>
      <c r="M253" s="184"/>
      <c r="N253" s="185"/>
      <c r="O253" s="63"/>
      <c r="P253" s="63"/>
      <c r="Q253" s="63"/>
      <c r="R253" s="63"/>
      <c r="S253" s="63"/>
      <c r="T253" s="64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T253" s="16" t="s">
        <v>122</v>
      </c>
      <c r="AU253" s="16" t="s">
        <v>78</v>
      </c>
    </row>
    <row r="254" spans="1:65" s="2" customFormat="1" ht="16.5" customHeight="1">
      <c r="A254" s="33"/>
      <c r="B254" s="34"/>
      <c r="C254" s="168" t="s">
        <v>405</v>
      </c>
      <c r="D254" s="168" t="s">
        <v>113</v>
      </c>
      <c r="E254" s="169" t="s">
        <v>406</v>
      </c>
      <c r="F254" s="170" t="s">
        <v>407</v>
      </c>
      <c r="G254" s="171" t="s">
        <v>156</v>
      </c>
      <c r="H254" s="172">
        <v>20</v>
      </c>
      <c r="I254" s="173"/>
      <c r="J254" s="174">
        <f>ROUND(I254*H254,2)</f>
        <v>0</v>
      </c>
      <c r="K254" s="170" t="s">
        <v>117</v>
      </c>
      <c r="L254" s="38"/>
      <c r="M254" s="175" t="s">
        <v>18</v>
      </c>
      <c r="N254" s="176" t="s">
        <v>40</v>
      </c>
      <c r="O254" s="63"/>
      <c r="P254" s="177">
        <f>O254*H254</f>
        <v>0</v>
      </c>
      <c r="Q254" s="177">
        <v>0</v>
      </c>
      <c r="R254" s="177">
        <f>Q254*H254</f>
        <v>0</v>
      </c>
      <c r="S254" s="177">
        <v>0</v>
      </c>
      <c r="T254" s="178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79" t="s">
        <v>368</v>
      </c>
      <c r="AT254" s="179" t="s">
        <v>113</v>
      </c>
      <c r="AU254" s="179" t="s">
        <v>78</v>
      </c>
      <c r="AY254" s="16" t="s">
        <v>110</v>
      </c>
      <c r="BE254" s="180">
        <f>IF(N254="základní",J254,0)</f>
        <v>0</v>
      </c>
      <c r="BF254" s="180">
        <f>IF(N254="snížená",J254,0)</f>
        <v>0</v>
      </c>
      <c r="BG254" s="180">
        <f>IF(N254="zákl. přenesená",J254,0)</f>
        <v>0</v>
      </c>
      <c r="BH254" s="180">
        <f>IF(N254="sníž. přenesená",J254,0)</f>
        <v>0</v>
      </c>
      <c r="BI254" s="180">
        <f>IF(N254="nulová",J254,0)</f>
        <v>0</v>
      </c>
      <c r="BJ254" s="16" t="s">
        <v>74</v>
      </c>
      <c r="BK254" s="180">
        <f>ROUND(I254*H254,2)</f>
        <v>0</v>
      </c>
      <c r="BL254" s="16" t="s">
        <v>368</v>
      </c>
      <c r="BM254" s="179" t="s">
        <v>408</v>
      </c>
    </row>
    <row r="255" spans="1:47" s="2" customFormat="1" ht="11.25">
      <c r="A255" s="33"/>
      <c r="B255" s="34"/>
      <c r="C255" s="35"/>
      <c r="D255" s="181" t="s">
        <v>120</v>
      </c>
      <c r="E255" s="35"/>
      <c r="F255" s="182" t="s">
        <v>409</v>
      </c>
      <c r="G255" s="35"/>
      <c r="H255" s="35"/>
      <c r="I255" s="183"/>
      <c r="J255" s="35"/>
      <c r="K255" s="35"/>
      <c r="L255" s="38"/>
      <c r="M255" s="184"/>
      <c r="N255" s="185"/>
      <c r="O255" s="63"/>
      <c r="P255" s="63"/>
      <c r="Q255" s="63"/>
      <c r="R255" s="63"/>
      <c r="S255" s="63"/>
      <c r="T255" s="64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T255" s="16" t="s">
        <v>120</v>
      </c>
      <c r="AU255" s="16" t="s">
        <v>78</v>
      </c>
    </row>
    <row r="256" spans="1:47" s="2" customFormat="1" ht="11.25">
      <c r="A256" s="33"/>
      <c r="B256" s="34"/>
      <c r="C256" s="35"/>
      <c r="D256" s="186" t="s">
        <v>122</v>
      </c>
      <c r="E256" s="35"/>
      <c r="F256" s="187" t="s">
        <v>410</v>
      </c>
      <c r="G256" s="35"/>
      <c r="H256" s="35"/>
      <c r="I256" s="183"/>
      <c r="J256" s="35"/>
      <c r="K256" s="35"/>
      <c r="L256" s="38"/>
      <c r="M256" s="184"/>
      <c r="N256" s="185"/>
      <c r="O256" s="63"/>
      <c r="P256" s="63"/>
      <c r="Q256" s="63"/>
      <c r="R256" s="63"/>
      <c r="S256" s="63"/>
      <c r="T256" s="64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T256" s="16" t="s">
        <v>122</v>
      </c>
      <c r="AU256" s="16" t="s">
        <v>78</v>
      </c>
    </row>
    <row r="257" spans="1:65" s="2" customFormat="1" ht="21.75" customHeight="1">
      <c r="A257" s="33"/>
      <c r="B257" s="34"/>
      <c r="C257" s="168" t="s">
        <v>411</v>
      </c>
      <c r="D257" s="168" t="s">
        <v>113</v>
      </c>
      <c r="E257" s="169" t="s">
        <v>412</v>
      </c>
      <c r="F257" s="170" t="s">
        <v>413</v>
      </c>
      <c r="G257" s="171" t="s">
        <v>389</v>
      </c>
      <c r="H257" s="172">
        <v>1</v>
      </c>
      <c r="I257" s="173"/>
      <c r="J257" s="174">
        <f>ROUND(I257*H257,2)</f>
        <v>0</v>
      </c>
      <c r="K257" s="170" t="s">
        <v>117</v>
      </c>
      <c r="L257" s="38"/>
      <c r="M257" s="175" t="s">
        <v>18</v>
      </c>
      <c r="N257" s="176" t="s">
        <v>40</v>
      </c>
      <c r="O257" s="63"/>
      <c r="P257" s="177">
        <f>O257*H257</f>
        <v>0</v>
      </c>
      <c r="Q257" s="177">
        <v>0</v>
      </c>
      <c r="R257" s="177">
        <f>Q257*H257</f>
        <v>0</v>
      </c>
      <c r="S257" s="177">
        <v>0</v>
      </c>
      <c r="T257" s="178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79" t="s">
        <v>368</v>
      </c>
      <c r="AT257" s="179" t="s">
        <v>113</v>
      </c>
      <c r="AU257" s="179" t="s">
        <v>78</v>
      </c>
      <c r="AY257" s="16" t="s">
        <v>110</v>
      </c>
      <c r="BE257" s="180">
        <f>IF(N257="základní",J257,0)</f>
        <v>0</v>
      </c>
      <c r="BF257" s="180">
        <f>IF(N257="snížená",J257,0)</f>
        <v>0</v>
      </c>
      <c r="BG257" s="180">
        <f>IF(N257="zákl. přenesená",J257,0)</f>
        <v>0</v>
      </c>
      <c r="BH257" s="180">
        <f>IF(N257="sníž. přenesená",J257,0)</f>
        <v>0</v>
      </c>
      <c r="BI257" s="180">
        <f>IF(N257="nulová",J257,0)</f>
        <v>0</v>
      </c>
      <c r="BJ257" s="16" t="s">
        <v>74</v>
      </c>
      <c r="BK257" s="180">
        <f>ROUND(I257*H257,2)</f>
        <v>0</v>
      </c>
      <c r="BL257" s="16" t="s">
        <v>368</v>
      </c>
      <c r="BM257" s="179" t="s">
        <v>414</v>
      </c>
    </row>
    <row r="258" spans="1:47" s="2" customFormat="1" ht="11.25">
      <c r="A258" s="33"/>
      <c r="B258" s="34"/>
      <c r="C258" s="35"/>
      <c r="D258" s="181" t="s">
        <v>120</v>
      </c>
      <c r="E258" s="35"/>
      <c r="F258" s="182" t="s">
        <v>415</v>
      </c>
      <c r="G258" s="35"/>
      <c r="H258" s="35"/>
      <c r="I258" s="183"/>
      <c r="J258" s="35"/>
      <c r="K258" s="35"/>
      <c r="L258" s="38"/>
      <c r="M258" s="184"/>
      <c r="N258" s="185"/>
      <c r="O258" s="63"/>
      <c r="P258" s="63"/>
      <c r="Q258" s="63"/>
      <c r="R258" s="63"/>
      <c r="S258" s="63"/>
      <c r="T258" s="64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T258" s="16" t="s">
        <v>120</v>
      </c>
      <c r="AU258" s="16" t="s">
        <v>78</v>
      </c>
    </row>
    <row r="259" spans="1:47" s="2" customFormat="1" ht="11.25">
      <c r="A259" s="33"/>
      <c r="B259" s="34"/>
      <c r="C259" s="35"/>
      <c r="D259" s="186" t="s">
        <v>122</v>
      </c>
      <c r="E259" s="35"/>
      <c r="F259" s="187" t="s">
        <v>416</v>
      </c>
      <c r="G259" s="35"/>
      <c r="H259" s="35"/>
      <c r="I259" s="183"/>
      <c r="J259" s="35"/>
      <c r="K259" s="35"/>
      <c r="L259" s="38"/>
      <c r="M259" s="184"/>
      <c r="N259" s="185"/>
      <c r="O259" s="63"/>
      <c r="P259" s="63"/>
      <c r="Q259" s="63"/>
      <c r="R259" s="63"/>
      <c r="S259" s="63"/>
      <c r="T259" s="64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T259" s="16" t="s">
        <v>122</v>
      </c>
      <c r="AU259" s="16" t="s">
        <v>78</v>
      </c>
    </row>
    <row r="260" spans="1:65" s="2" customFormat="1" ht="16.5" customHeight="1">
      <c r="A260" s="33"/>
      <c r="B260" s="34"/>
      <c r="C260" s="168" t="s">
        <v>417</v>
      </c>
      <c r="D260" s="168" t="s">
        <v>113</v>
      </c>
      <c r="E260" s="169" t="s">
        <v>418</v>
      </c>
      <c r="F260" s="170" t="s">
        <v>419</v>
      </c>
      <c r="G260" s="171" t="s">
        <v>389</v>
      </c>
      <c r="H260" s="172">
        <v>1</v>
      </c>
      <c r="I260" s="173"/>
      <c r="J260" s="174">
        <f>ROUND(I260*H260,2)</f>
        <v>0</v>
      </c>
      <c r="K260" s="170" t="s">
        <v>117</v>
      </c>
      <c r="L260" s="38"/>
      <c r="M260" s="175" t="s">
        <v>18</v>
      </c>
      <c r="N260" s="176" t="s">
        <v>40</v>
      </c>
      <c r="O260" s="63"/>
      <c r="P260" s="177">
        <f>O260*H260</f>
        <v>0</v>
      </c>
      <c r="Q260" s="177">
        <v>0</v>
      </c>
      <c r="R260" s="177">
        <f>Q260*H260</f>
        <v>0</v>
      </c>
      <c r="S260" s="177">
        <v>0</v>
      </c>
      <c r="T260" s="178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79" t="s">
        <v>368</v>
      </c>
      <c r="AT260" s="179" t="s">
        <v>113</v>
      </c>
      <c r="AU260" s="179" t="s">
        <v>78</v>
      </c>
      <c r="AY260" s="16" t="s">
        <v>110</v>
      </c>
      <c r="BE260" s="180">
        <f>IF(N260="základní",J260,0)</f>
        <v>0</v>
      </c>
      <c r="BF260" s="180">
        <f>IF(N260="snížená",J260,0)</f>
        <v>0</v>
      </c>
      <c r="BG260" s="180">
        <f>IF(N260="zákl. přenesená",J260,0)</f>
        <v>0</v>
      </c>
      <c r="BH260" s="180">
        <f>IF(N260="sníž. přenesená",J260,0)</f>
        <v>0</v>
      </c>
      <c r="BI260" s="180">
        <f>IF(N260="nulová",J260,0)</f>
        <v>0</v>
      </c>
      <c r="BJ260" s="16" t="s">
        <v>74</v>
      </c>
      <c r="BK260" s="180">
        <f>ROUND(I260*H260,2)</f>
        <v>0</v>
      </c>
      <c r="BL260" s="16" t="s">
        <v>368</v>
      </c>
      <c r="BM260" s="179" t="s">
        <v>420</v>
      </c>
    </row>
    <row r="261" spans="1:47" s="2" customFormat="1" ht="11.25">
      <c r="A261" s="33"/>
      <c r="B261" s="34"/>
      <c r="C261" s="35"/>
      <c r="D261" s="181" t="s">
        <v>120</v>
      </c>
      <c r="E261" s="35"/>
      <c r="F261" s="182" t="s">
        <v>421</v>
      </c>
      <c r="G261" s="35"/>
      <c r="H261" s="35"/>
      <c r="I261" s="183"/>
      <c r="J261" s="35"/>
      <c r="K261" s="35"/>
      <c r="L261" s="38"/>
      <c r="M261" s="184"/>
      <c r="N261" s="185"/>
      <c r="O261" s="63"/>
      <c r="P261" s="63"/>
      <c r="Q261" s="63"/>
      <c r="R261" s="63"/>
      <c r="S261" s="63"/>
      <c r="T261" s="64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T261" s="16" t="s">
        <v>120</v>
      </c>
      <c r="AU261" s="16" t="s">
        <v>78</v>
      </c>
    </row>
    <row r="262" spans="1:47" s="2" customFormat="1" ht="11.25">
      <c r="A262" s="33"/>
      <c r="B262" s="34"/>
      <c r="C262" s="35"/>
      <c r="D262" s="186" t="s">
        <v>122</v>
      </c>
      <c r="E262" s="35"/>
      <c r="F262" s="187" t="s">
        <v>422</v>
      </c>
      <c r="G262" s="35"/>
      <c r="H262" s="35"/>
      <c r="I262" s="183"/>
      <c r="J262" s="35"/>
      <c r="K262" s="35"/>
      <c r="L262" s="38"/>
      <c r="M262" s="199"/>
      <c r="N262" s="200"/>
      <c r="O262" s="201"/>
      <c r="P262" s="201"/>
      <c r="Q262" s="201"/>
      <c r="R262" s="201"/>
      <c r="S262" s="201"/>
      <c r="T262" s="202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T262" s="16" t="s">
        <v>122</v>
      </c>
      <c r="AU262" s="16" t="s">
        <v>78</v>
      </c>
    </row>
    <row r="263" spans="1:31" s="2" customFormat="1" ht="6.95" customHeight="1">
      <c r="A263" s="33"/>
      <c r="B263" s="46"/>
      <c r="C263" s="47"/>
      <c r="D263" s="47"/>
      <c r="E263" s="47"/>
      <c r="F263" s="47"/>
      <c r="G263" s="47"/>
      <c r="H263" s="47"/>
      <c r="I263" s="47"/>
      <c r="J263" s="47"/>
      <c r="K263" s="47"/>
      <c r="L263" s="38"/>
      <c r="M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</row>
  </sheetData>
  <sheetProtection algorithmName="SHA-512" hashValue="AHcf02zvC9tQ+NOWRaV/zgKBmqgpwbvwYSDKQZZtP1IybpTZegXZ6cRLf7Hw0cNtmhvXrdu5ESEdOzi+39sJ+w==" saltValue="ayYhzy2ZNqxDpn4sv5raL48+1l7LROafz68hlrS4CvmtC8Ruk2B35+WjwNNy1F8Vba1oiiFe/nLFITYIixsHxQ==" spinCount="100000" sheet="1" objects="1" scenarios="1" formatColumns="0" formatRows="0" autoFilter="0"/>
  <autoFilter ref="C87:K262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3" r:id="rId1" display="https://podminky.urs.cz/item/CS_URS_2023_01/721173722"/>
    <hyperlink ref="F97" r:id="rId2" display="https://podminky.urs.cz/item/CS_URS_2023_01/721173723"/>
    <hyperlink ref="F101" r:id="rId3" display="https://podminky.urs.cz/item/CS_URS_2023_01/721173724"/>
    <hyperlink ref="F105" r:id="rId4" display="https://podminky.urs.cz/item/CS_URS_2023_01/721173726"/>
    <hyperlink ref="F109" r:id="rId5" display="https://podminky.urs.cz/item/CS_URS_2023_01/721174042"/>
    <hyperlink ref="F116" r:id="rId6" display="https://podminky.urs.cz/item/CS_URS_2023_01/721290111"/>
    <hyperlink ref="F120" r:id="rId7" display="https://podminky.urs.cz/item/CS_URS_2023_01/998721101"/>
    <hyperlink ref="F124" r:id="rId8" display="https://podminky.urs.cz/item/CS_URS_2023_01/722174002"/>
    <hyperlink ref="F128" r:id="rId9" display="https://podminky.urs.cz/item/CS_URS_2023_01/722174003"/>
    <hyperlink ref="F132" r:id="rId10" display="https://podminky.urs.cz/item/CS_URS_2023_01/722181231"/>
    <hyperlink ref="F136" r:id="rId11" display="https://podminky.urs.cz/item/CS_URS_2023_01/722181232"/>
    <hyperlink ref="F140" r:id="rId12" display="https://podminky.urs.cz/item/CS_URS_2023_01/722181241"/>
    <hyperlink ref="F144" r:id="rId13" display="https://podminky.urs.cz/item/CS_URS_2023_01/722181242"/>
    <hyperlink ref="F148" r:id="rId14" display="https://podminky.urs.cz/item/CS_URS_2023_01/722221134"/>
    <hyperlink ref="F152" r:id="rId15" display="https://podminky.urs.cz/item/CS_URS_2023_01/722224115"/>
    <hyperlink ref="F156" r:id="rId16" display="https://podminky.urs.cz/item/CS_URS_2023_01/722230101"/>
    <hyperlink ref="F160" r:id="rId17" display="https://podminky.urs.cz/item/CS_URS_2023_01/722230102"/>
    <hyperlink ref="F164" r:id="rId18" display="https://podminky.urs.cz/item/CS_URS_2023_01/722230111"/>
    <hyperlink ref="F168" r:id="rId19" display="https://podminky.urs.cz/item/CS_URS_2023_01/722290234"/>
    <hyperlink ref="F172" r:id="rId20" display="https://podminky.urs.cz/item/CS_URS_2023_01/998722101"/>
    <hyperlink ref="F176" r:id="rId21" display="https://podminky.urs.cz/item/CS_URS_2023_01/723111202"/>
    <hyperlink ref="F180" r:id="rId22" display="https://podminky.urs.cz/item/CS_URS_2023_01/723111203"/>
    <hyperlink ref="F184" r:id="rId23" display="https://podminky.urs.cz/item/CS_URS_2023_01/723111204"/>
    <hyperlink ref="F188" r:id="rId24" display="https://podminky.urs.cz/item/CS_URS_2023_01/723150365"/>
    <hyperlink ref="F192" r:id="rId25" display="https://podminky.urs.cz/item/CS_URS_2023_01/723150366"/>
    <hyperlink ref="F196" r:id="rId26" display="https://podminky.urs.cz/item/CS_URS_2023_01/723150367"/>
    <hyperlink ref="F200" r:id="rId27" display="https://podminky.urs.cz/item/CS_URS_2023_01/723231162"/>
    <hyperlink ref="F204" r:id="rId28" display="https://podminky.urs.cz/item/CS_URS_2023_01/723231163"/>
    <hyperlink ref="F208" r:id="rId29" display="https://podminky.urs.cz/item/CS_URS_2023_01/998723101"/>
    <hyperlink ref="F212" r:id="rId30" display="https://podminky.urs.cz/item/CS_URS_2022_01/725211603"/>
    <hyperlink ref="F216" r:id="rId31" display="https://podminky.urs.cz/item/CS_URS_2022_01/725822613"/>
    <hyperlink ref="F220" r:id="rId32" display="https://podminky.urs.cz/item/CS_URS_2022_01/725862113"/>
    <hyperlink ref="F228" r:id="rId33" display="https://podminky.urs.cz/item/CS_URS_2023_01/783614551"/>
    <hyperlink ref="F247" r:id="rId34" display="https://podminky.urs.cz/item/CS_URS_2023_01/580506002"/>
    <hyperlink ref="F250" r:id="rId35" display="https://podminky.urs.cz/item/CS_URS_2023_01/580506008"/>
    <hyperlink ref="F253" r:id="rId36" display="https://podminky.urs.cz/item/CS_URS_2023_01/580506013"/>
    <hyperlink ref="F256" r:id="rId37" display="https://podminky.urs.cz/item/CS_URS_2023_01/580506019"/>
    <hyperlink ref="F259" r:id="rId38" display="https://podminky.urs.cz/item/CS_URS_2023_01/580506028"/>
    <hyperlink ref="F262" r:id="rId39" display="https://podminky.urs.cz/item/CS_URS_2023_01/58050603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03" customWidth="1"/>
    <col min="2" max="2" width="1.7109375" style="203" customWidth="1"/>
    <col min="3" max="4" width="5.00390625" style="203" customWidth="1"/>
    <col min="5" max="5" width="11.7109375" style="203" customWidth="1"/>
    <col min="6" max="6" width="9.140625" style="203" customWidth="1"/>
    <col min="7" max="7" width="5.00390625" style="203" customWidth="1"/>
    <col min="8" max="8" width="77.8515625" style="203" customWidth="1"/>
    <col min="9" max="10" width="20.00390625" style="203" customWidth="1"/>
    <col min="11" max="11" width="1.7109375" style="203" customWidth="1"/>
  </cols>
  <sheetData>
    <row r="1" s="1" customFormat="1" ht="37.5" customHeight="1"/>
    <row r="2" spans="2:11" s="1" customFormat="1" ht="7.5" customHeight="1">
      <c r="B2" s="204"/>
      <c r="C2" s="205"/>
      <c r="D2" s="205"/>
      <c r="E2" s="205"/>
      <c r="F2" s="205"/>
      <c r="G2" s="205"/>
      <c r="H2" s="205"/>
      <c r="I2" s="205"/>
      <c r="J2" s="205"/>
      <c r="K2" s="206"/>
    </row>
    <row r="3" spans="2:11" s="14" customFormat="1" ht="45" customHeight="1">
      <c r="B3" s="207"/>
      <c r="C3" s="335" t="s">
        <v>423</v>
      </c>
      <c r="D3" s="335"/>
      <c r="E3" s="335"/>
      <c r="F3" s="335"/>
      <c r="G3" s="335"/>
      <c r="H3" s="335"/>
      <c r="I3" s="335"/>
      <c r="J3" s="335"/>
      <c r="K3" s="208"/>
    </row>
    <row r="4" spans="2:11" s="1" customFormat="1" ht="25.5" customHeight="1">
      <c r="B4" s="209"/>
      <c r="C4" s="340" t="s">
        <v>424</v>
      </c>
      <c r="D4" s="340"/>
      <c r="E4" s="340"/>
      <c r="F4" s="340"/>
      <c r="G4" s="340"/>
      <c r="H4" s="340"/>
      <c r="I4" s="340"/>
      <c r="J4" s="340"/>
      <c r="K4" s="210"/>
    </row>
    <row r="5" spans="2:11" s="1" customFormat="1" ht="5.25" customHeight="1">
      <c r="B5" s="209"/>
      <c r="C5" s="211"/>
      <c r="D5" s="211"/>
      <c r="E5" s="211"/>
      <c r="F5" s="211"/>
      <c r="G5" s="211"/>
      <c r="H5" s="211"/>
      <c r="I5" s="211"/>
      <c r="J5" s="211"/>
      <c r="K5" s="210"/>
    </row>
    <row r="6" spans="2:11" s="1" customFormat="1" ht="15" customHeight="1">
      <c r="B6" s="209"/>
      <c r="C6" s="339" t="s">
        <v>425</v>
      </c>
      <c r="D6" s="339"/>
      <c r="E6" s="339"/>
      <c r="F6" s="339"/>
      <c r="G6" s="339"/>
      <c r="H6" s="339"/>
      <c r="I6" s="339"/>
      <c r="J6" s="339"/>
      <c r="K6" s="210"/>
    </row>
    <row r="7" spans="2:11" s="1" customFormat="1" ht="15" customHeight="1">
      <c r="B7" s="213"/>
      <c r="C7" s="339" t="s">
        <v>426</v>
      </c>
      <c r="D7" s="339"/>
      <c r="E7" s="339"/>
      <c r="F7" s="339"/>
      <c r="G7" s="339"/>
      <c r="H7" s="339"/>
      <c r="I7" s="339"/>
      <c r="J7" s="339"/>
      <c r="K7" s="210"/>
    </row>
    <row r="8" spans="2:11" s="1" customFormat="1" ht="12.75" customHeight="1">
      <c r="B8" s="213"/>
      <c r="C8" s="212"/>
      <c r="D8" s="212"/>
      <c r="E8" s="212"/>
      <c r="F8" s="212"/>
      <c r="G8" s="212"/>
      <c r="H8" s="212"/>
      <c r="I8" s="212"/>
      <c r="J8" s="212"/>
      <c r="K8" s="210"/>
    </row>
    <row r="9" spans="2:11" s="1" customFormat="1" ht="15" customHeight="1">
      <c r="B9" s="213"/>
      <c r="C9" s="339" t="s">
        <v>427</v>
      </c>
      <c r="D9" s="339"/>
      <c r="E9" s="339"/>
      <c r="F9" s="339"/>
      <c r="G9" s="339"/>
      <c r="H9" s="339"/>
      <c r="I9" s="339"/>
      <c r="J9" s="339"/>
      <c r="K9" s="210"/>
    </row>
    <row r="10" spans="2:11" s="1" customFormat="1" ht="15" customHeight="1">
      <c r="B10" s="213"/>
      <c r="C10" s="212"/>
      <c r="D10" s="339" t="s">
        <v>428</v>
      </c>
      <c r="E10" s="339"/>
      <c r="F10" s="339"/>
      <c r="G10" s="339"/>
      <c r="H10" s="339"/>
      <c r="I10" s="339"/>
      <c r="J10" s="339"/>
      <c r="K10" s="210"/>
    </row>
    <row r="11" spans="2:11" s="1" customFormat="1" ht="15" customHeight="1">
      <c r="B11" s="213"/>
      <c r="C11" s="214"/>
      <c r="D11" s="339" t="s">
        <v>429</v>
      </c>
      <c r="E11" s="339"/>
      <c r="F11" s="339"/>
      <c r="G11" s="339"/>
      <c r="H11" s="339"/>
      <c r="I11" s="339"/>
      <c r="J11" s="339"/>
      <c r="K11" s="210"/>
    </row>
    <row r="12" spans="2:11" s="1" customFormat="1" ht="15" customHeight="1">
      <c r="B12" s="213"/>
      <c r="C12" s="214"/>
      <c r="D12" s="212"/>
      <c r="E12" s="212"/>
      <c r="F12" s="212"/>
      <c r="G12" s="212"/>
      <c r="H12" s="212"/>
      <c r="I12" s="212"/>
      <c r="J12" s="212"/>
      <c r="K12" s="210"/>
    </row>
    <row r="13" spans="2:11" s="1" customFormat="1" ht="15" customHeight="1">
      <c r="B13" s="213"/>
      <c r="C13" s="214"/>
      <c r="D13" s="215" t="s">
        <v>430</v>
      </c>
      <c r="E13" s="212"/>
      <c r="F13" s="212"/>
      <c r="G13" s="212"/>
      <c r="H13" s="212"/>
      <c r="I13" s="212"/>
      <c r="J13" s="212"/>
      <c r="K13" s="210"/>
    </row>
    <row r="14" spans="2:11" s="1" customFormat="1" ht="12.75" customHeight="1">
      <c r="B14" s="213"/>
      <c r="C14" s="214"/>
      <c r="D14" s="214"/>
      <c r="E14" s="214"/>
      <c r="F14" s="214"/>
      <c r="G14" s="214"/>
      <c r="H14" s="214"/>
      <c r="I14" s="214"/>
      <c r="J14" s="214"/>
      <c r="K14" s="210"/>
    </row>
    <row r="15" spans="2:11" s="1" customFormat="1" ht="15" customHeight="1">
      <c r="B15" s="213"/>
      <c r="C15" s="214"/>
      <c r="D15" s="339" t="s">
        <v>431</v>
      </c>
      <c r="E15" s="339"/>
      <c r="F15" s="339"/>
      <c r="G15" s="339"/>
      <c r="H15" s="339"/>
      <c r="I15" s="339"/>
      <c r="J15" s="339"/>
      <c r="K15" s="210"/>
    </row>
    <row r="16" spans="2:11" s="1" customFormat="1" ht="15" customHeight="1">
      <c r="B16" s="213"/>
      <c r="C16" s="214"/>
      <c r="D16" s="339" t="s">
        <v>432</v>
      </c>
      <c r="E16" s="339"/>
      <c r="F16" s="339"/>
      <c r="G16" s="339"/>
      <c r="H16" s="339"/>
      <c r="I16" s="339"/>
      <c r="J16" s="339"/>
      <c r="K16" s="210"/>
    </row>
    <row r="17" spans="2:11" s="1" customFormat="1" ht="15" customHeight="1">
      <c r="B17" s="213"/>
      <c r="C17" s="214"/>
      <c r="D17" s="339" t="s">
        <v>433</v>
      </c>
      <c r="E17" s="339"/>
      <c r="F17" s="339"/>
      <c r="G17" s="339"/>
      <c r="H17" s="339"/>
      <c r="I17" s="339"/>
      <c r="J17" s="339"/>
      <c r="K17" s="210"/>
    </row>
    <row r="18" spans="2:11" s="1" customFormat="1" ht="15" customHeight="1">
      <c r="B18" s="213"/>
      <c r="C18" s="214"/>
      <c r="D18" s="214"/>
      <c r="E18" s="216" t="s">
        <v>76</v>
      </c>
      <c r="F18" s="339" t="s">
        <v>434</v>
      </c>
      <c r="G18" s="339"/>
      <c r="H18" s="339"/>
      <c r="I18" s="339"/>
      <c r="J18" s="339"/>
      <c r="K18" s="210"/>
    </row>
    <row r="19" spans="2:11" s="1" customFormat="1" ht="15" customHeight="1">
      <c r="B19" s="213"/>
      <c r="C19" s="214"/>
      <c r="D19" s="214"/>
      <c r="E19" s="216" t="s">
        <v>435</v>
      </c>
      <c r="F19" s="339" t="s">
        <v>436</v>
      </c>
      <c r="G19" s="339"/>
      <c r="H19" s="339"/>
      <c r="I19" s="339"/>
      <c r="J19" s="339"/>
      <c r="K19" s="210"/>
    </row>
    <row r="20" spans="2:11" s="1" customFormat="1" ht="15" customHeight="1">
      <c r="B20" s="213"/>
      <c r="C20" s="214"/>
      <c r="D20" s="214"/>
      <c r="E20" s="216" t="s">
        <v>437</v>
      </c>
      <c r="F20" s="339" t="s">
        <v>438</v>
      </c>
      <c r="G20" s="339"/>
      <c r="H20" s="339"/>
      <c r="I20" s="339"/>
      <c r="J20" s="339"/>
      <c r="K20" s="210"/>
    </row>
    <row r="21" spans="2:11" s="1" customFormat="1" ht="15" customHeight="1">
      <c r="B21" s="213"/>
      <c r="C21" s="214"/>
      <c r="D21" s="214"/>
      <c r="E21" s="216" t="s">
        <v>439</v>
      </c>
      <c r="F21" s="339" t="s">
        <v>440</v>
      </c>
      <c r="G21" s="339"/>
      <c r="H21" s="339"/>
      <c r="I21" s="339"/>
      <c r="J21" s="339"/>
      <c r="K21" s="210"/>
    </row>
    <row r="22" spans="2:11" s="1" customFormat="1" ht="15" customHeight="1">
      <c r="B22" s="213"/>
      <c r="C22" s="214"/>
      <c r="D22" s="214"/>
      <c r="E22" s="216" t="s">
        <v>441</v>
      </c>
      <c r="F22" s="339" t="s">
        <v>442</v>
      </c>
      <c r="G22" s="339"/>
      <c r="H22" s="339"/>
      <c r="I22" s="339"/>
      <c r="J22" s="339"/>
      <c r="K22" s="210"/>
    </row>
    <row r="23" spans="2:11" s="1" customFormat="1" ht="15" customHeight="1">
      <c r="B23" s="213"/>
      <c r="C23" s="214"/>
      <c r="D23" s="214"/>
      <c r="E23" s="216" t="s">
        <v>443</v>
      </c>
      <c r="F23" s="339" t="s">
        <v>444</v>
      </c>
      <c r="G23" s="339"/>
      <c r="H23" s="339"/>
      <c r="I23" s="339"/>
      <c r="J23" s="339"/>
      <c r="K23" s="210"/>
    </row>
    <row r="24" spans="2:11" s="1" customFormat="1" ht="12.75" customHeight="1">
      <c r="B24" s="213"/>
      <c r="C24" s="214"/>
      <c r="D24" s="214"/>
      <c r="E24" s="214"/>
      <c r="F24" s="214"/>
      <c r="G24" s="214"/>
      <c r="H24" s="214"/>
      <c r="I24" s="214"/>
      <c r="J24" s="214"/>
      <c r="K24" s="210"/>
    </row>
    <row r="25" spans="2:11" s="1" customFormat="1" ht="15" customHeight="1">
      <c r="B25" s="213"/>
      <c r="C25" s="339" t="s">
        <v>445</v>
      </c>
      <c r="D25" s="339"/>
      <c r="E25" s="339"/>
      <c r="F25" s="339"/>
      <c r="G25" s="339"/>
      <c r="H25" s="339"/>
      <c r="I25" s="339"/>
      <c r="J25" s="339"/>
      <c r="K25" s="210"/>
    </row>
    <row r="26" spans="2:11" s="1" customFormat="1" ht="15" customHeight="1">
      <c r="B26" s="213"/>
      <c r="C26" s="339" t="s">
        <v>446</v>
      </c>
      <c r="D26" s="339"/>
      <c r="E26" s="339"/>
      <c r="F26" s="339"/>
      <c r="G26" s="339"/>
      <c r="H26" s="339"/>
      <c r="I26" s="339"/>
      <c r="J26" s="339"/>
      <c r="K26" s="210"/>
    </row>
    <row r="27" spans="2:11" s="1" customFormat="1" ht="15" customHeight="1">
      <c r="B27" s="213"/>
      <c r="C27" s="212"/>
      <c r="D27" s="339" t="s">
        <v>447</v>
      </c>
      <c r="E27" s="339"/>
      <c r="F27" s="339"/>
      <c r="G27" s="339"/>
      <c r="H27" s="339"/>
      <c r="I27" s="339"/>
      <c r="J27" s="339"/>
      <c r="K27" s="210"/>
    </row>
    <row r="28" spans="2:11" s="1" customFormat="1" ht="15" customHeight="1">
      <c r="B28" s="213"/>
      <c r="C28" s="214"/>
      <c r="D28" s="339" t="s">
        <v>448</v>
      </c>
      <c r="E28" s="339"/>
      <c r="F28" s="339"/>
      <c r="G28" s="339"/>
      <c r="H28" s="339"/>
      <c r="I28" s="339"/>
      <c r="J28" s="339"/>
      <c r="K28" s="210"/>
    </row>
    <row r="29" spans="2:11" s="1" customFormat="1" ht="12.75" customHeight="1">
      <c r="B29" s="213"/>
      <c r="C29" s="214"/>
      <c r="D29" s="214"/>
      <c r="E29" s="214"/>
      <c r="F29" s="214"/>
      <c r="G29" s="214"/>
      <c r="H29" s="214"/>
      <c r="I29" s="214"/>
      <c r="J29" s="214"/>
      <c r="K29" s="210"/>
    </row>
    <row r="30" spans="2:11" s="1" customFormat="1" ht="15" customHeight="1">
      <c r="B30" s="213"/>
      <c r="C30" s="214"/>
      <c r="D30" s="339" t="s">
        <v>449</v>
      </c>
      <c r="E30" s="339"/>
      <c r="F30" s="339"/>
      <c r="G30" s="339"/>
      <c r="H30" s="339"/>
      <c r="I30" s="339"/>
      <c r="J30" s="339"/>
      <c r="K30" s="210"/>
    </row>
    <row r="31" spans="2:11" s="1" customFormat="1" ht="15" customHeight="1">
      <c r="B31" s="213"/>
      <c r="C31" s="214"/>
      <c r="D31" s="339" t="s">
        <v>450</v>
      </c>
      <c r="E31" s="339"/>
      <c r="F31" s="339"/>
      <c r="G31" s="339"/>
      <c r="H31" s="339"/>
      <c r="I31" s="339"/>
      <c r="J31" s="339"/>
      <c r="K31" s="210"/>
    </row>
    <row r="32" spans="2:11" s="1" customFormat="1" ht="12.75" customHeight="1">
      <c r="B32" s="213"/>
      <c r="C32" s="214"/>
      <c r="D32" s="214"/>
      <c r="E32" s="214"/>
      <c r="F32" s="214"/>
      <c r="G32" s="214"/>
      <c r="H32" s="214"/>
      <c r="I32" s="214"/>
      <c r="J32" s="214"/>
      <c r="K32" s="210"/>
    </row>
    <row r="33" spans="2:11" s="1" customFormat="1" ht="15" customHeight="1">
      <c r="B33" s="213"/>
      <c r="C33" s="214"/>
      <c r="D33" s="339" t="s">
        <v>451</v>
      </c>
      <c r="E33" s="339"/>
      <c r="F33" s="339"/>
      <c r="G33" s="339"/>
      <c r="H33" s="339"/>
      <c r="I33" s="339"/>
      <c r="J33" s="339"/>
      <c r="K33" s="210"/>
    </row>
    <row r="34" spans="2:11" s="1" customFormat="1" ht="15" customHeight="1">
      <c r="B34" s="213"/>
      <c r="C34" s="214"/>
      <c r="D34" s="339" t="s">
        <v>452</v>
      </c>
      <c r="E34" s="339"/>
      <c r="F34" s="339"/>
      <c r="G34" s="339"/>
      <c r="H34" s="339"/>
      <c r="I34" s="339"/>
      <c r="J34" s="339"/>
      <c r="K34" s="210"/>
    </row>
    <row r="35" spans="2:11" s="1" customFormat="1" ht="15" customHeight="1">
      <c r="B35" s="213"/>
      <c r="C35" s="214"/>
      <c r="D35" s="339" t="s">
        <v>453</v>
      </c>
      <c r="E35" s="339"/>
      <c r="F35" s="339"/>
      <c r="G35" s="339"/>
      <c r="H35" s="339"/>
      <c r="I35" s="339"/>
      <c r="J35" s="339"/>
      <c r="K35" s="210"/>
    </row>
    <row r="36" spans="2:11" s="1" customFormat="1" ht="15" customHeight="1">
      <c r="B36" s="213"/>
      <c r="C36" s="214"/>
      <c r="D36" s="212"/>
      <c r="E36" s="215" t="s">
        <v>96</v>
      </c>
      <c r="F36" s="212"/>
      <c r="G36" s="339" t="s">
        <v>454</v>
      </c>
      <c r="H36" s="339"/>
      <c r="I36" s="339"/>
      <c r="J36" s="339"/>
      <c r="K36" s="210"/>
    </row>
    <row r="37" spans="2:11" s="1" customFormat="1" ht="30.75" customHeight="1">
      <c r="B37" s="213"/>
      <c r="C37" s="214"/>
      <c r="D37" s="212"/>
      <c r="E37" s="215" t="s">
        <v>455</v>
      </c>
      <c r="F37" s="212"/>
      <c r="G37" s="339" t="s">
        <v>456</v>
      </c>
      <c r="H37" s="339"/>
      <c r="I37" s="339"/>
      <c r="J37" s="339"/>
      <c r="K37" s="210"/>
    </row>
    <row r="38" spans="2:11" s="1" customFormat="1" ht="15" customHeight="1">
      <c r="B38" s="213"/>
      <c r="C38" s="214"/>
      <c r="D38" s="212"/>
      <c r="E38" s="215" t="s">
        <v>50</v>
      </c>
      <c r="F38" s="212"/>
      <c r="G38" s="339" t="s">
        <v>457</v>
      </c>
      <c r="H38" s="339"/>
      <c r="I38" s="339"/>
      <c r="J38" s="339"/>
      <c r="K38" s="210"/>
    </row>
    <row r="39" spans="2:11" s="1" customFormat="1" ht="15" customHeight="1">
      <c r="B39" s="213"/>
      <c r="C39" s="214"/>
      <c r="D39" s="212"/>
      <c r="E39" s="215" t="s">
        <v>51</v>
      </c>
      <c r="F39" s="212"/>
      <c r="G39" s="339" t="s">
        <v>458</v>
      </c>
      <c r="H39" s="339"/>
      <c r="I39" s="339"/>
      <c r="J39" s="339"/>
      <c r="K39" s="210"/>
    </row>
    <row r="40" spans="2:11" s="1" customFormat="1" ht="15" customHeight="1">
      <c r="B40" s="213"/>
      <c r="C40" s="214"/>
      <c r="D40" s="212"/>
      <c r="E40" s="215" t="s">
        <v>97</v>
      </c>
      <c r="F40" s="212"/>
      <c r="G40" s="339" t="s">
        <v>459</v>
      </c>
      <c r="H40" s="339"/>
      <c r="I40" s="339"/>
      <c r="J40" s="339"/>
      <c r="K40" s="210"/>
    </row>
    <row r="41" spans="2:11" s="1" customFormat="1" ht="15" customHeight="1">
      <c r="B41" s="213"/>
      <c r="C41" s="214"/>
      <c r="D41" s="212"/>
      <c r="E41" s="215" t="s">
        <v>98</v>
      </c>
      <c r="F41" s="212"/>
      <c r="G41" s="339" t="s">
        <v>460</v>
      </c>
      <c r="H41" s="339"/>
      <c r="I41" s="339"/>
      <c r="J41" s="339"/>
      <c r="K41" s="210"/>
    </row>
    <row r="42" spans="2:11" s="1" customFormat="1" ht="15" customHeight="1">
      <c r="B42" s="213"/>
      <c r="C42" s="214"/>
      <c r="D42" s="212"/>
      <c r="E42" s="215" t="s">
        <v>461</v>
      </c>
      <c r="F42" s="212"/>
      <c r="G42" s="339" t="s">
        <v>462</v>
      </c>
      <c r="H42" s="339"/>
      <c r="I42" s="339"/>
      <c r="J42" s="339"/>
      <c r="K42" s="210"/>
    </row>
    <row r="43" spans="2:11" s="1" customFormat="1" ht="15" customHeight="1">
      <c r="B43" s="213"/>
      <c r="C43" s="214"/>
      <c r="D43" s="212"/>
      <c r="E43" s="215"/>
      <c r="F43" s="212"/>
      <c r="G43" s="339" t="s">
        <v>463</v>
      </c>
      <c r="H43" s="339"/>
      <c r="I43" s="339"/>
      <c r="J43" s="339"/>
      <c r="K43" s="210"/>
    </row>
    <row r="44" spans="2:11" s="1" customFormat="1" ht="15" customHeight="1">
      <c r="B44" s="213"/>
      <c r="C44" s="214"/>
      <c r="D44" s="212"/>
      <c r="E44" s="215" t="s">
        <v>464</v>
      </c>
      <c r="F44" s="212"/>
      <c r="G44" s="339" t="s">
        <v>465</v>
      </c>
      <c r="H44" s="339"/>
      <c r="I44" s="339"/>
      <c r="J44" s="339"/>
      <c r="K44" s="210"/>
    </row>
    <row r="45" spans="2:11" s="1" customFormat="1" ht="15" customHeight="1">
      <c r="B45" s="213"/>
      <c r="C45" s="214"/>
      <c r="D45" s="212"/>
      <c r="E45" s="215" t="s">
        <v>100</v>
      </c>
      <c r="F45" s="212"/>
      <c r="G45" s="339" t="s">
        <v>466</v>
      </c>
      <c r="H45" s="339"/>
      <c r="I45" s="339"/>
      <c r="J45" s="339"/>
      <c r="K45" s="210"/>
    </row>
    <row r="46" spans="2:11" s="1" customFormat="1" ht="12.75" customHeight="1">
      <c r="B46" s="213"/>
      <c r="C46" s="214"/>
      <c r="D46" s="212"/>
      <c r="E46" s="212"/>
      <c r="F46" s="212"/>
      <c r="G46" s="212"/>
      <c r="H46" s="212"/>
      <c r="I46" s="212"/>
      <c r="J46" s="212"/>
      <c r="K46" s="210"/>
    </row>
    <row r="47" spans="2:11" s="1" customFormat="1" ht="15" customHeight="1">
      <c r="B47" s="213"/>
      <c r="C47" s="214"/>
      <c r="D47" s="339" t="s">
        <v>467</v>
      </c>
      <c r="E47" s="339"/>
      <c r="F47" s="339"/>
      <c r="G47" s="339"/>
      <c r="H47" s="339"/>
      <c r="I47" s="339"/>
      <c r="J47" s="339"/>
      <c r="K47" s="210"/>
    </row>
    <row r="48" spans="2:11" s="1" customFormat="1" ht="15" customHeight="1">
      <c r="B48" s="213"/>
      <c r="C48" s="214"/>
      <c r="D48" s="214"/>
      <c r="E48" s="339" t="s">
        <v>468</v>
      </c>
      <c r="F48" s="339"/>
      <c r="G48" s="339"/>
      <c r="H48" s="339"/>
      <c r="I48" s="339"/>
      <c r="J48" s="339"/>
      <c r="K48" s="210"/>
    </row>
    <row r="49" spans="2:11" s="1" customFormat="1" ht="15" customHeight="1">
      <c r="B49" s="213"/>
      <c r="C49" s="214"/>
      <c r="D49" s="214"/>
      <c r="E49" s="339" t="s">
        <v>469</v>
      </c>
      <c r="F49" s="339"/>
      <c r="G49" s="339"/>
      <c r="H49" s="339"/>
      <c r="I49" s="339"/>
      <c r="J49" s="339"/>
      <c r="K49" s="210"/>
    </row>
    <row r="50" spans="2:11" s="1" customFormat="1" ht="15" customHeight="1">
      <c r="B50" s="213"/>
      <c r="C50" s="214"/>
      <c r="D50" s="214"/>
      <c r="E50" s="339" t="s">
        <v>470</v>
      </c>
      <c r="F50" s="339"/>
      <c r="G50" s="339"/>
      <c r="H50" s="339"/>
      <c r="I50" s="339"/>
      <c r="J50" s="339"/>
      <c r="K50" s="210"/>
    </row>
    <row r="51" spans="2:11" s="1" customFormat="1" ht="15" customHeight="1">
      <c r="B51" s="213"/>
      <c r="C51" s="214"/>
      <c r="D51" s="339" t="s">
        <v>471</v>
      </c>
      <c r="E51" s="339"/>
      <c r="F51" s="339"/>
      <c r="G51" s="339"/>
      <c r="H51" s="339"/>
      <c r="I51" s="339"/>
      <c r="J51" s="339"/>
      <c r="K51" s="210"/>
    </row>
    <row r="52" spans="2:11" s="1" customFormat="1" ht="25.5" customHeight="1">
      <c r="B52" s="209"/>
      <c r="C52" s="340" t="s">
        <v>472</v>
      </c>
      <c r="D52" s="340"/>
      <c r="E52" s="340"/>
      <c r="F52" s="340"/>
      <c r="G52" s="340"/>
      <c r="H52" s="340"/>
      <c r="I52" s="340"/>
      <c r="J52" s="340"/>
      <c r="K52" s="210"/>
    </row>
    <row r="53" spans="2:11" s="1" customFormat="1" ht="5.25" customHeight="1">
      <c r="B53" s="209"/>
      <c r="C53" s="211"/>
      <c r="D53" s="211"/>
      <c r="E53" s="211"/>
      <c r="F53" s="211"/>
      <c r="G53" s="211"/>
      <c r="H53" s="211"/>
      <c r="I53" s="211"/>
      <c r="J53" s="211"/>
      <c r="K53" s="210"/>
    </row>
    <row r="54" spans="2:11" s="1" customFormat="1" ht="15" customHeight="1">
      <c r="B54" s="209"/>
      <c r="C54" s="339" t="s">
        <v>473</v>
      </c>
      <c r="D54" s="339"/>
      <c r="E54" s="339"/>
      <c r="F54" s="339"/>
      <c r="G54" s="339"/>
      <c r="H54" s="339"/>
      <c r="I54" s="339"/>
      <c r="J54" s="339"/>
      <c r="K54" s="210"/>
    </row>
    <row r="55" spans="2:11" s="1" customFormat="1" ht="15" customHeight="1">
      <c r="B55" s="209"/>
      <c r="C55" s="339" t="s">
        <v>474</v>
      </c>
      <c r="D55" s="339"/>
      <c r="E55" s="339"/>
      <c r="F55" s="339"/>
      <c r="G55" s="339"/>
      <c r="H55" s="339"/>
      <c r="I55" s="339"/>
      <c r="J55" s="339"/>
      <c r="K55" s="210"/>
    </row>
    <row r="56" spans="2:11" s="1" customFormat="1" ht="12.75" customHeight="1">
      <c r="B56" s="209"/>
      <c r="C56" s="212"/>
      <c r="D56" s="212"/>
      <c r="E56" s="212"/>
      <c r="F56" s="212"/>
      <c r="G56" s="212"/>
      <c r="H56" s="212"/>
      <c r="I56" s="212"/>
      <c r="J56" s="212"/>
      <c r="K56" s="210"/>
    </row>
    <row r="57" spans="2:11" s="1" customFormat="1" ht="15" customHeight="1">
      <c r="B57" s="209"/>
      <c r="C57" s="339" t="s">
        <v>475</v>
      </c>
      <c r="D57" s="339"/>
      <c r="E57" s="339"/>
      <c r="F57" s="339"/>
      <c r="G57" s="339"/>
      <c r="H57" s="339"/>
      <c r="I57" s="339"/>
      <c r="J57" s="339"/>
      <c r="K57" s="210"/>
    </row>
    <row r="58" spans="2:11" s="1" customFormat="1" ht="15" customHeight="1">
      <c r="B58" s="209"/>
      <c r="C58" s="214"/>
      <c r="D58" s="339" t="s">
        <v>476</v>
      </c>
      <c r="E58" s="339"/>
      <c r="F58" s="339"/>
      <c r="G58" s="339"/>
      <c r="H58" s="339"/>
      <c r="I58" s="339"/>
      <c r="J58" s="339"/>
      <c r="K58" s="210"/>
    </row>
    <row r="59" spans="2:11" s="1" customFormat="1" ht="15" customHeight="1">
      <c r="B59" s="209"/>
      <c r="C59" s="214"/>
      <c r="D59" s="339" t="s">
        <v>477</v>
      </c>
      <c r="E59" s="339"/>
      <c r="F59" s="339"/>
      <c r="G59" s="339"/>
      <c r="H59" s="339"/>
      <c r="I59" s="339"/>
      <c r="J59" s="339"/>
      <c r="K59" s="210"/>
    </row>
    <row r="60" spans="2:11" s="1" customFormat="1" ht="15" customHeight="1">
      <c r="B60" s="209"/>
      <c r="C60" s="214"/>
      <c r="D60" s="339" t="s">
        <v>478</v>
      </c>
      <c r="E60" s="339"/>
      <c r="F60" s="339"/>
      <c r="G60" s="339"/>
      <c r="H60" s="339"/>
      <c r="I60" s="339"/>
      <c r="J60" s="339"/>
      <c r="K60" s="210"/>
    </row>
    <row r="61" spans="2:11" s="1" customFormat="1" ht="15" customHeight="1">
      <c r="B61" s="209"/>
      <c r="C61" s="214"/>
      <c r="D61" s="339" t="s">
        <v>479</v>
      </c>
      <c r="E61" s="339"/>
      <c r="F61" s="339"/>
      <c r="G61" s="339"/>
      <c r="H61" s="339"/>
      <c r="I61" s="339"/>
      <c r="J61" s="339"/>
      <c r="K61" s="210"/>
    </row>
    <row r="62" spans="2:11" s="1" customFormat="1" ht="15" customHeight="1">
      <c r="B62" s="209"/>
      <c r="C62" s="214"/>
      <c r="D62" s="341" t="s">
        <v>480</v>
      </c>
      <c r="E62" s="341"/>
      <c r="F62" s="341"/>
      <c r="G62" s="341"/>
      <c r="H62" s="341"/>
      <c r="I62" s="341"/>
      <c r="J62" s="341"/>
      <c r="K62" s="210"/>
    </row>
    <row r="63" spans="2:11" s="1" customFormat="1" ht="15" customHeight="1">
      <c r="B63" s="209"/>
      <c r="C63" s="214"/>
      <c r="D63" s="339" t="s">
        <v>481</v>
      </c>
      <c r="E63" s="339"/>
      <c r="F63" s="339"/>
      <c r="G63" s="339"/>
      <c r="H63" s="339"/>
      <c r="I63" s="339"/>
      <c r="J63" s="339"/>
      <c r="K63" s="210"/>
    </row>
    <row r="64" spans="2:11" s="1" customFormat="1" ht="12.75" customHeight="1">
      <c r="B64" s="209"/>
      <c r="C64" s="214"/>
      <c r="D64" s="214"/>
      <c r="E64" s="217"/>
      <c r="F64" s="214"/>
      <c r="G64" s="214"/>
      <c r="H64" s="214"/>
      <c r="I64" s="214"/>
      <c r="J64" s="214"/>
      <c r="K64" s="210"/>
    </row>
    <row r="65" spans="2:11" s="1" customFormat="1" ht="15" customHeight="1">
      <c r="B65" s="209"/>
      <c r="C65" s="214"/>
      <c r="D65" s="339" t="s">
        <v>482</v>
      </c>
      <c r="E65" s="339"/>
      <c r="F65" s="339"/>
      <c r="G65" s="339"/>
      <c r="H65" s="339"/>
      <c r="I65" s="339"/>
      <c r="J65" s="339"/>
      <c r="K65" s="210"/>
    </row>
    <row r="66" spans="2:11" s="1" customFormat="1" ht="15" customHeight="1">
      <c r="B66" s="209"/>
      <c r="C66" s="214"/>
      <c r="D66" s="341" t="s">
        <v>483</v>
      </c>
      <c r="E66" s="341"/>
      <c r="F66" s="341"/>
      <c r="G66" s="341"/>
      <c r="H66" s="341"/>
      <c r="I66" s="341"/>
      <c r="J66" s="341"/>
      <c r="K66" s="210"/>
    </row>
    <row r="67" spans="2:11" s="1" customFormat="1" ht="15" customHeight="1">
      <c r="B67" s="209"/>
      <c r="C67" s="214"/>
      <c r="D67" s="339" t="s">
        <v>484</v>
      </c>
      <c r="E67" s="339"/>
      <c r="F67" s="339"/>
      <c r="G67" s="339"/>
      <c r="H67" s="339"/>
      <c r="I67" s="339"/>
      <c r="J67" s="339"/>
      <c r="K67" s="210"/>
    </row>
    <row r="68" spans="2:11" s="1" customFormat="1" ht="15" customHeight="1">
      <c r="B68" s="209"/>
      <c r="C68" s="214"/>
      <c r="D68" s="339" t="s">
        <v>485</v>
      </c>
      <c r="E68" s="339"/>
      <c r="F68" s="339"/>
      <c r="G68" s="339"/>
      <c r="H68" s="339"/>
      <c r="I68" s="339"/>
      <c r="J68" s="339"/>
      <c r="K68" s="210"/>
    </row>
    <row r="69" spans="2:11" s="1" customFormat="1" ht="15" customHeight="1">
      <c r="B69" s="209"/>
      <c r="C69" s="214"/>
      <c r="D69" s="339" t="s">
        <v>486</v>
      </c>
      <c r="E69" s="339"/>
      <c r="F69" s="339"/>
      <c r="G69" s="339"/>
      <c r="H69" s="339"/>
      <c r="I69" s="339"/>
      <c r="J69" s="339"/>
      <c r="K69" s="210"/>
    </row>
    <row r="70" spans="2:11" s="1" customFormat="1" ht="15" customHeight="1">
      <c r="B70" s="209"/>
      <c r="C70" s="214"/>
      <c r="D70" s="339" t="s">
        <v>487</v>
      </c>
      <c r="E70" s="339"/>
      <c r="F70" s="339"/>
      <c r="G70" s="339"/>
      <c r="H70" s="339"/>
      <c r="I70" s="339"/>
      <c r="J70" s="339"/>
      <c r="K70" s="210"/>
    </row>
    <row r="71" spans="2:11" s="1" customFormat="1" ht="12.75" customHeight="1">
      <c r="B71" s="218"/>
      <c r="C71" s="219"/>
      <c r="D71" s="219"/>
      <c r="E71" s="219"/>
      <c r="F71" s="219"/>
      <c r="G71" s="219"/>
      <c r="H71" s="219"/>
      <c r="I71" s="219"/>
      <c r="J71" s="219"/>
      <c r="K71" s="220"/>
    </row>
    <row r="72" spans="2:11" s="1" customFormat="1" ht="18.75" customHeight="1">
      <c r="B72" s="221"/>
      <c r="C72" s="221"/>
      <c r="D72" s="221"/>
      <c r="E72" s="221"/>
      <c r="F72" s="221"/>
      <c r="G72" s="221"/>
      <c r="H72" s="221"/>
      <c r="I72" s="221"/>
      <c r="J72" s="221"/>
      <c r="K72" s="222"/>
    </row>
    <row r="73" spans="2:11" s="1" customFormat="1" ht="18.75" customHeight="1">
      <c r="B73" s="222"/>
      <c r="C73" s="222"/>
      <c r="D73" s="222"/>
      <c r="E73" s="222"/>
      <c r="F73" s="222"/>
      <c r="G73" s="222"/>
      <c r="H73" s="222"/>
      <c r="I73" s="222"/>
      <c r="J73" s="222"/>
      <c r="K73" s="222"/>
    </row>
    <row r="74" spans="2:11" s="1" customFormat="1" ht="7.5" customHeight="1">
      <c r="B74" s="223"/>
      <c r="C74" s="224"/>
      <c r="D74" s="224"/>
      <c r="E74" s="224"/>
      <c r="F74" s="224"/>
      <c r="G74" s="224"/>
      <c r="H74" s="224"/>
      <c r="I74" s="224"/>
      <c r="J74" s="224"/>
      <c r="K74" s="225"/>
    </row>
    <row r="75" spans="2:11" s="1" customFormat="1" ht="45" customHeight="1">
      <c r="B75" s="226"/>
      <c r="C75" s="334" t="s">
        <v>488</v>
      </c>
      <c r="D75" s="334"/>
      <c r="E75" s="334"/>
      <c r="F75" s="334"/>
      <c r="G75" s="334"/>
      <c r="H75" s="334"/>
      <c r="I75" s="334"/>
      <c r="J75" s="334"/>
      <c r="K75" s="227"/>
    </row>
    <row r="76" spans="2:11" s="1" customFormat="1" ht="17.25" customHeight="1">
      <c r="B76" s="226"/>
      <c r="C76" s="228" t="s">
        <v>489</v>
      </c>
      <c r="D76" s="228"/>
      <c r="E76" s="228"/>
      <c r="F76" s="228" t="s">
        <v>490</v>
      </c>
      <c r="G76" s="229"/>
      <c r="H76" s="228" t="s">
        <v>51</v>
      </c>
      <c r="I76" s="228" t="s">
        <v>54</v>
      </c>
      <c r="J76" s="228" t="s">
        <v>491</v>
      </c>
      <c r="K76" s="227"/>
    </row>
    <row r="77" spans="2:11" s="1" customFormat="1" ht="17.25" customHeight="1">
      <c r="B77" s="226"/>
      <c r="C77" s="230" t="s">
        <v>492</v>
      </c>
      <c r="D77" s="230"/>
      <c r="E77" s="230"/>
      <c r="F77" s="231" t="s">
        <v>493</v>
      </c>
      <c r="G77" s="232"/>
      <c r="H77" s="230"/>
      <c r="I77" s="230"/>
      <c r="J77" s="230" t="s">
        <v>494</v>
      </c>
      <c r="K77" s="227"/>
    </row>
    <row r="78" spans="2:11" s="1" customFormat="1" ht="5.25" customHeight="1">
      <c r="B78" s="226"/>
      <c r="C78" s="233"/>
      <c r="D78" s="233"/>
      <c r="E78" s="233"/>
      <c r="F78" s="233"/>
      <c r="G78" s="234"/>
      <c r="H78" s="233"/>
      <c r="I78" s="233"/>
      <c r="J78" s="233"/>
      <c r="K78" s="227"/>
    </row>
    <row r="79" spans="2:11" s="1" customFormat="1" ht="15" customHeight="1">
      <c r="B79" s="226"/>
      <c r="C79" s="215" t="s">
        <v>50</v>
      </c>
      <c r="D79" s="235"/>
      <c r="E79" s="235"/>
      <c r="F79" s="236" t="s">
        <v>495</v>
      </c>
      <c r="G79" s="237"/>
      <c r="H79" s="215" t="s">
        <v>496</v>
      </c>
      <c r="I79" s="215" t="s">
        <v>497</v>
      </c>
      <c r="J79" s="215">
        <v>20</v>
      </c>
      <c r="K79" s="227"/>
    </row>
    <row r="80" spans="2:11" s="1" customFormat="1" ht="15" customHeight="1">
      <c r="B80" s="226"/>
      <c r="C80" s="215" t="s">
        <v>498</v>
      </c>
      <c r="D80" s="215"/>
      <c r="E80" s="215"/>
      <c r="F80" s="236" t="s">
        <v>495</v>
      </c>
      <c r="G80" s="237"/>
      <c r="H80" s="215" t="s">
        <v>499</v>
      </c>
      <c r="I80" s="215" t="s">
        <v>497</v>
      </c>
      <c r="J80" s="215">
        <v>120</v>
      </c>
      <c r="K80" s="227"/>
    </row>
    <row r="81" spans="2:11" s="1" customFormat="1" ht="15" customHeight="1">
      <c r="B81" s="238"/>
      <c r="C81" s="215" t="s">
        <v>500</v>
      </c>
      <c r="D81" s="215"/>
      <c r="E81" s="215"/>
      <c r="F81" s="236" t="s">
        <v>501</v>
      </c>
      <c r="G81" s="237"/>
      <c r="H81" s="215" t="s">
        <v>502</v>
      </c>
      <c r="I81" s="215" t="s">
        <v>497</v>
      </c>
      <c r="J81" s="215">
        <v>50</v>
      </c>
      <c r="K81" s="227"/>
    </row>
    <row r="82" spans="2:11" s="1" customFormat="1" ht="15" customHeight="1">
      <c r="B82" s="238"/>
      <c r="C82" s="215" t="s">
        <v>503</v>
      </c>
      <c r="D82" s="215"/>
      <c r="E82" s="215"/>
      <c r="F82" s="236" t="s">
        <v>495</v>
      </c>
      <c r="G82" s="237"/>
      <c r="H82" s="215" t="s">
        <v>504</v>
      </c>
      <c r="I82" s="215" t="s">
        <v>505</v>
      </c>
      <c r="J82" s="215"/>
      <c r="K82" s="227"/>
    </row>
    <row r="83" spans="2:11" s="1" customFormat="1" ht="15" customHeight="1">
      <c r="B83" s="238"/>
      <c r="C83" s="239" t="s">
        <v>506</v>
      </c>
      <c r="D83" s="239"/>
      <c r="E83" s="239"/>
      <c r="F83" s="240" t="s">
        <v>501</v>
      </c>
      <c r="G83" s="239"/>
      <c r="H83" s="239" t="s">
        <v>507</v>
      </c>
      <c r="I83" s="239" t="s">
        <v>497</v>
      </c>
      <c r="J83" s="239">
        <v>15</v>
      </c>
      <c r="K83" s="227"/>
    </row>
    <row r="84" spans="2:11" s="1" customFormat="1" ht="15" customHeight="1">
      <c r="B84" s="238"/>
      <c r="C84" s="239" t="s">
        <v>508</v>
      </c>
      <c r="D84" s="239"/>
      <c r="E84" s="239"/>
      <c r="F84" s="240" t="s">
        <v>501</v>
      </c>
      <c r="G84" s="239"/>
      <c r="H84" s="239" t="s">
        <v>509</v>
      </c>
      <c r="I84" s="239" t="s">
        <v>497</v>
      </c>
      <c r="J84" s="239">
        <v>15</v>
      </c>
      <c r="K84" s="227"/>
    </row>
    <row r="85" spans="2:11" s="1" customFormat="1" ht="15" customHeight="1">
      <c r="B85" s="238"/>
      <c r="C85" s="239" t="s">
        <v>510</v>
      </c>
      <c r="D85" s="239"/>
      <c r="E85" s="239"/>
      <c r="F85" s="240" t="s">
        <v>501</v>
      </c>
      <c r="G85" s="239"/>
      <c r="H85" s="239" t="s">
        <v>511</v>
      </c>
      <c r="I85" s="239" t="s">
        <v>497</v>
      </c>
      <c r="J85" s="239">
        <v>20</v>
      </c>
      <c r="K85" s="227"/>
    </row>
    <row r="86" spans="2:11" s="1" customFormat="1" ht="15" customHeight="1">
      <c r="B86" s="238"/>
      <c r="C86" s="239" t="s">
        <v>512</v>
      </c>
      <c r="D86" s="239"/>
      <c r="E86" s="239"/>
      <c r="F86" s="240" t="s">
        <v>501</v>
      </c>
      <c r="G86" s="239"/>
      <c r="H86" s="239" t="s">
        <v>513</v>
      </c>
      <c r="I86" s="239" t="s">
        <v>497</v>
      </c>
      <c r="J86" s="239">
        <v>20</v>
      </c>
      <c r="K86" s="227"/>
    </row>
    <row r="87" spans="2:11" s="1" customFormat="1" ht="15" customHeight="1">
      <c r="B87" s="238"/>
      <c r="C87" s="215" t="s">
        <v>514</v>
      </c>
      <c r="D87" s="215"/>
      <c r="E87" s="215"/>
      <c r="F87" s="236" t="s">
        <v>501</v>
      </c>
      <c r="G87" s="237"/>
      <c r="H87" s="215" t="s">
        <v>515</v>
      </c>
      <c r="I87" s="215" t="s">
        <v>497</v>
      </c>
      <c r="J87" s="215">
        <v>50</v>
      </c>
      <c r="K87" s="227"/>
    </row>
    <row r="88" spans="2:11" s="1" customFormat="1" ht="15" customHeight="1">
      <c r="B88" s="238"/>
      <c r="C88" s="215" t="s">
        <v>516</v>
      </c>
      <c r="D88" s="215"/>
      <c r="E88" s="215"/>
      <c r="F88" s="236" t="s">
        <v>501</v>
      </c>
      <c r="G88" s="237"/>
      <c r="H88" s="215" t="s">
        <v>517</v>
      </c>
      <c r="I88" s="215" t="s">
        <v>497</v>
      </c>
      <c r="J88" s="215">
        <v>20</v>
      </c>
      <c r="K88" s="227"/>
    </row>
    <row r="89" spans="2:11" s="1" customFormat="1" ht="15" customHeight="1">
      <c r="B89" s="238"/>
      <c r="C89" s="215" t="s">
        <v>518</v>
      </c>
      <c r="D89" s="215"/>
      <c r="E89" s="215"/>
      <c r="F89" s="236" t="s">
        <v>501</v>
      </c>
      <c r="G89" s="237"/>
      <c r="H89" s="215" t="s">
        <v>519</v>
      </c>
      <c r="I89" s="215" t="s">
        <v>497</v>
      </c>
      <c r="J89" s="215">
        <v>20</v>
      </c>
      <c r="K89" s="227"/>
    </row>
    <row r="90" spans="2:11" s="1" customFormat="1" ht="15" customHeight="1">
      <c r="B90" s="238"/>
      <c r="C90" s="215" t="s">
        <v>520</v>
      </c>
      <c r="D90" s="215"/>
      <c r="E90" s="215"/>
      <c r="F90" s="236" t="s">
        <v>501</v>
      </c>
      <c r="G90" s="237"/>
      <c r="H90" s="215" t="s">
        <v>521</v>
      </c>
      <c r="I90" s="215" t="s">
        <v>497</v>
      </c>
      <c r="J90" s="215">
        <v>50</v>
      </c>
      <c r="K90" s="227"/>
    </row>
    <row r="91" spans="2:11" s="1" customFormat="1" ht="15" customHeight="1">
      <c r="B91" s="238"/>
      <c r="C91" s="215" t="s">
        <v>522</v>
      </c>
      <c r="D91" s="215"/>
      <c r="E91" s="215"/>
      <c r="F91" s="236" t="s">
        <v>501</v>
      </c>
      <c r="G91" s="237"/>
      <c r="H91" s="215" t="s">
        <v>522</v>
      </c>
      <c r="I91" s="215" t="s">
        <v>497</v>
      </c>
      <c r="J91" s="215">
        <v>50</v>
      </c>
      <c r="K91" s="227"/>
    </row>
    <row r="92" spans="2:11" s="1" customFormat="1" ht="15" customHeight="1">
      <c r="B92" s="238"/>
      <c r="C92" s="215" t="s">
        <v>523</v>
      </c>
      <c r="D92" s="215"/>
      <c r="E92" s="215"/>
      <c r="F92" s="236" t="s">
        <v>501</v>
      </c>
      <c r="G92" s="237"/>
      <c r="H92" s="215" t="s">
        <v>524</v>
      </c>
      <c r="I92" s="215" t="s">
        <v>497</v>
      </c>
      <c r="J92" s="215">
        <v>255</v>
      </c>
      <c r="K92" s="227"/>
    </row>
    <row r="93" spans="2:11" s="1" customFormat="1" ht="15" customHeight="1">
      <c r="B93" s="238"/>
      <c r="C93" s="215" t="s">
        <v>525</v>
      </c>
      <c r="D93" s="215"/>
      <c r="E93" s="215"/>
      <c r="F93" s="236" t="s">
        <v>495</v>
      </c>
      <c r="G93" s="237"/>
      <c r="H93" s="215" t="s">
        <v>526</v>
      </c>
      <c r="I93" s="215" t="s">
        <v>527</v>
      </c>
      <c r="J93" s="215"/>
      <c r="K93" s="227"/>
    </row>
    <row r="94" spans="2:11" s="1" customFormat="1" ht="15" customHeight="1">
      <c r="B94" s="238"/>
      <c r="C94" s="215" t="s">
        <v>528</v>
      </c>
      <c r="D94" s="215"/>
      <c r="E94" s="215"/>
      <c r="F94" s="236" t="s">
        <v>495</v>
      </c>
      <c r="G94" s="237"/>
      <c r="H94" s="215" t="s">
        <v>529</v>
      </c>
      <c r="I94" s="215" t="s">
        <v>530</v>
      </c>
      <c r="J94" s="215"/>
      <c r="K94" s="227"/>
    </row>
    <row r="95" spans="2:11" s="1" customFormat="1" ht="15" customHeight="1">
      <c r="B95" s="238"/>
      <c r="C95" s="215" t="s">
        <v>531</v>
      </c>
      <c r="D95" s="215"/>
      <c r="E95" s="215"/>
      <c r="F95" s="236" t="s">
        <v>495</v>
      </c>
      <c r="G95" s="237"/>
      <c r="H95" s="215" t="s">
        <v>531</v>
      </c>
      <c r="I95" s="215" t="s">
        <v>530</v>
      </c>
      <c r="J95" s="215"/>
      <c r="K95" s="227"/>
    </row>
    <row r="96" spans="2:11" s="1" customFormat="1" ht="15" customHeight="1">
      <c r="B96" s="238"/>
      <c r="C96" s="215" t="s">
        <v>35</v>
      </c>
      <c r="D96" s="215"/>
      <c r="E96" s="215"/>
      <c r="F96" s="236" t="s">
        <v>495</v>
      </c>
      <c r="G96" s="237"/>
      <c r="H96" s="215" t="s">
        <v>532</v>
      </c>
      <c r="I96" s="215" t="s">
        <v>530</v>
      </c>
      <c r="J96" s="215"/>
      <c r="K96" s="227"/>
    </row>
    <row r="97" spans="2:11" s="1" customFormat="1" ht="15" customHeight="1">
      <c r="B97" s="238"/>
      <c r="C97" s="215" t="s">
        <v>45</v>
      </c>
      <c r="D97" s="215"/>
      <c r="E97" s="215"/>
      <c r="F97" s="236" t="s">
        <v>495</v>
      </c>
      <c r="G97" s="237"/>
      <c r="H97" s="215" t="s">
        <v>533</v>
      </c>
      <c r="I97" s="215" t="s">
        <v>530</v>
      </c>
      <c r="J97" s="215"/>
      <c r="K97" s="227"/>
    </row>
    <row r="98" spans="2:11" s="1" customFormat="1" ht="15" customHeight="1">
      <c r="B98" s="241"/>
      <c r="C98" s="242"/>
      <c r="D98" s="242"/>
      <c r="E98" s="242"/>
      <c r="F98" s="242"/>
      <c r="G98" s="242"/>
      <c r="H98" s="242"/>
      <c r="I98" s="242"/>
      <c r="J98" s="242"/>
      <c r="K98" s="243"/>
    </row>
    <row r="99" spans="2:11" s="1" customFormat="1" ht="18.75" customHeight="1">
      <c r="B99" s="244"/>
      <c r="C99" s="245"/>
      <c r="D99" s="245"/>
      <c r="E99" s="245"/>
      <c r="F99" s="245"/>
      <c r="G99" s="245"/>
      <c r="H99" s="245"/>
      <c r="I99" s="245"/>
      <c r="J99" s="245"/>
      <c r="K99" s="244"/>
    </row>
    <row r="100" spans="2:11" s="1" customFormat="1" ht="18.75" customHeight="1">
      <c r="B100" s="222"/>
      <c r="C100" s="222"/>
      <c r="D100" s="222"/>
      <c r="E100" s="222"/>
      <c r="F100" s="222"/>
      <c r="G100" s="222"/>
      <c r="H100" s="222"/>
      <c r="I100" s="222"/>
      <c r="J100" s="222"/>
      <c r="K100" s="222"/>
    </row>
    <row r="101" spans="2:11" s="1" customFormat="1" ht="7.5" customHeight="1">
      <c r="B101" s="223"/>
      <c r="C101" s="224"/>
      <c r="D101" s="224"/>
      <c r="E101" s="224"/>
      <c r="F101" s="224"/>
      <c r="G101" s="224"/>
      <c r="H101" s="224"/>
      <c r="I101" s="224"/>
      <c r="J101" s="224"/>
      <c r="K101" s="225"/>
    </row>
    <row r="102" spans="2:11" s="1" customFormat="1" ht="45" customHeight="1">
      <c r="B102" s="226"/>
      <c r="C102" s="334" t="s">
        <v>534</v>
      </c>
      <c r="D102" s="334"/>
      <c r="E102" s="334"/>
      <c r="F102" s="334"/>
      <c r="G102" s="334"/>
      <c r="H102" s="334"/>
      <c r="I102" s="334"/>
      <c r="J102" s="334"/>
      <c r="K102" s="227"/>
    </row>
    <row r="103" spans="2:11" s="1" customFormat="1" ht="17.25" customHeight="1">
      <c r="B103" s="226"/>
      <c r="C103" s="228" t="s">
        <v>489</v>
      </c>
      <c r="D103" s="228"/>
      <c r="E103" s="228"/>
      <c r="F103" s="228" t="s">
        <v>490</v>
      </c>
      <c r="G103" s="229"/>
      <c r="H103" s="228" t="s">
        <v>51</v>
      </c>
      <c r="I103" s="228" t="s">
        <v>54</v>
      </c>
      <c r="J103" s="228" t="s">
        <v>491</v>
      </c>
      <c r="K103" s="227"/>
    </row>
    <row r="104" spans="2:11" s="1" customFormat="1" ht="17.25" customHeight="1">
      <c r="B104" s="226"/>
      <c r="C104" s="230" t="s">
        <v>492</v>
      </c>
      <c r="D104" s="230"/>
      <c r="E104" s="230"/>
      <c r="F104" s="231" t="s">
        <v>493</v>
      </c>
      <c r="G104" s="232"/>
      <c r="H104" s="230"/>
      <c r="I104" s="230"/>
      <c r="J104" s="230" t="s">
        <v>494</v>
      </c>
      <c r="K104" s="227"/>
    </row>
    <row r="105" spans="2:11" s="1" customFormat="1" ht="5.25" customHeight="1">
      <c r="B105" s="226"/>
      <c r="C105" s="228"/>
      <c r="D105" s="228"/>
      <c r="E105" s="228"/>
      <c r="F105" s="228"/>
      <c r="G105" s="246"/>
      <c r="H105" s="228"/>
      <c r="I105" s="228"/>
      <c r="J105" s="228"/>
      <c r="K105" s="227"/>
    </row>
    <row r="106" spans="2:11" s="1" customFormat="1" ht="15" customHeight="1">
      <c r="B106" s="226"/>
      <c r="C106" s="215" t="s">
        <v>50</v>
      </c>
      <c r="D106" s="235"/>
      <c r="E106" s="235"/>
      <c r="F106" s="236" t="s">
        <v>495</v>
      </c>
      <c r="G106" s="215"/>
      <c r="H106" s="215" t="s">
        <v>535</v>
      </c>
      <c r="I106" s="215" t="s">
        <v>497</v>
      </c>
      <c r="J106" s="215">
        <v>20</v>
      </c>
      <c r="K106" s="227"/>
    </row>
    <row r="107" spans="2:11" s="1" customFormat="1" ht="15" customHeight="1">
      <c r="B107" s="226"/>
      <c r="C107" s="215" t="s">
        <v>498</v>
      </c>
      <c r="D107" s="215"/>
      <c r="E107" s="215"/>
      <c r="F107" s="236" t="s">
        <v>495</v>
      </c>
      <c r="G107" s="215"/>
      <c r="H107" s="215" t="s">
        <v>535</v>
      </c>
      <c r="I107" s="215" t="s">
        <v>497</v>
      </c>
      <c r="J107" s="215">
        <v>120</v>
      </c>
      <c r="K107" s="227"/>
    </row>
    <row r="108" spans="2:11" s="1" customFormat="1" ht="15" customHeight="1">
      <c r="B108" s="238"/>
      <c r="C108" s="215" t="s">
        <v>500</v>
      </c>
      <c r="D108" s="215"/>
      <c r="E108" s="215"/>
      <c r="F108" s="236" t="s">
        <v>501</v>
      </c>
      <c r="G108" s="215"/>
      <c r="H108" s="215" t="s">
        <v>535</v>
      </c>
      <c r="I108" s="215" t="s">
        <v>497</v>
      </c>
      <c r="J108" s="215">
        <v>50</v>
      </c>
      <c r="K108" s="227"/>
    </row>
    <row r="109" spans="2:11" s="1" customFormat="1" ht="15" customHeight="1">
      <c r="B109" s="238"/>
      <c r="C109" s="215" t="s">
        <v>503</v>
      </c>
      <c r="D109" s="215"/>
      <c r="E109" s="215"/>
      <c r="F109" s="236" t="s">
        <v>495</v>
      </c>
      <c r="G109" s="215"/>
      <c r="H109" s="215" t="s">
        <v>535</v>
      </c>
      <c r="I109" s="215" t="s">
        <v>505</v>
      </c>
      <c r="J109" s="215"/>
      <c r="K109" s="227"/>
    </row>
    <row r="110" spans="2:11" s="1" customFormat="1" ht="15" customHeight="1">
      <c r="B110" s="238"/>
      <c r="C110" s="215" t="s">
        <v>514</v>
      </c>
      <c r="D110" s="215"/>
      <c r="E110" s="215"/>
      <c r="F110" s="236" t="s">
        <v>501</v>
      </c>
      <c r="G110" s="215"/>
      <c r="H110" s="215" t="s">
        <v>535</v>
      </c>
      <c r="I110" s="215" t="s">
        <v>497</v>
      </c>
      <c r="J110" s="215">
        <v>50</v>
      </c>
      <c r="K110" s="227"/>
    </row>
    <row r="111" spans="2:11" s="1" customFormat="1" ht="15" customHeight="1">
      <c r="B111" s="238"/>
      <c r="C111" s="215" t="s">
        <v>522</v>
      </c>
      <c r="D111" s="215"/>
      <c r="E111" s="215"/>
      <c r="F111" s="236" t="s">
        <v>501</v>
      </c>
      <c r="G111" s="215"/>
      <c r="H111" s="215" t="s">
        <v>535</v>
      </c>
      <c r="I111" s="215" t="s">
        <v>497</v>
      </c>
      <c r="J111" s="215">
        <v>50</v>
      </c>
      <c r="K111" s="227"/>
    </row>
    <row r="112" spans="2:11" s="1" customFormat="1" ht="15" customHeight="1">
      <c r="B112" s="238"/>
      <c r="C112" s="215" t="s">
        <v>520</v>
      </c>
      <c r="D112" s="215"/>
      <c r="E112" s="215"/>
      <c r="F112" s="236" t="s">
        <v>501</v>
      </c>
      <c r="G112" s="215"/>
      <c r="H112" s="215" t="s">
        <v>535</v>
      </c>
      <c r="I112" s="215" t="s">
        <v>497</v>
      </c>
      <c r="J112" s="215">
        <v>50</v>
      </c>
      <c r="K112" s="227"/>
    </row>
    <row r="113" spans="2:11" s="1" customFormat="1" ht="15" customHeight="1">
      <c r="B113" s="238"/>
      <c r="C113" s="215" t="s">
        <v>50</v>
      </c>
      <c r="D113" s="215"/>
      <c r="E113" s="215"/>
      <c r="F113" s="236" t="s">
        <v>495</v>
      </c>
      <c r="G113" s="215"/>
      <c r="H113" s="215" t="s">
        <v>536</v>
      </c>
      <c r="I113" s="215" t="s">
        <v>497</v>
      </c>
      <c r="J113" s="215">
        <v>20</v>
      </c>
      <c r="K113" s="227"/>
    </row>
    <row r="114" spans="2:11" s="1" customFormat="1" ht="15" customHeight="1">
      <c r="B114" s="238"/>
      <c r="C114" s="215" t="s">
        <v>537</v>
      </c>
      <c r="D114" s="215"/>
      <c r="E114" s="215"/>
      <c r="F114" s="236" t="s">
        <v>495</v>
      </c>
      <c r="G114" s="215"/>
      <c r="H114" s="215" t="s">
        <v>538</v>
      </c>
      <c r="I114" s="215" t="s">
        <v>497</v>
      </c>
      <c r="J114" s="215">
        <v>120</v>
      </c>
      <c r="K114" s="227"/>
    </row>
    <row r="115" spans="2:11" s="1" customFormat="1" ht="15" customHeight="1">
      <c r="B115" s="238"/>
      <c r="C115" s="215" t="s">
        <v>35</v>
      </c>
      <c r="D115" s="215"/>
      <c r="E115" s="215"/>
      <c r="F115" s="236" t="s">
        <v>495</v>
      </c>
      <c r="G115" s="215"/>
      <c r="H115" s="215" t="s">
        <v>539</v>
      </c>
      <c r="I115" s="215" t="s">
        <v>530</v>
      </c>
      <c r="J115" s="215"/>
      <c r="K115" s="227"/>
    </row>
    <row r="116" spans="2:11" s="1" customFormat="1" ht="15" customHeight="1">
      <c r="B116" s="238"/>
      <c r="C116" s="215" t="s">
        <v>45</v>
      </c>
      <c r="D116" s="215"/>
      <c r="E116" s="215"/>
      <c r="F116" s="236" t="s">
        <v>495</v>
      </c>
      <c r="G116" s="215"/>
      <c r="H116" s="215" t="s">
        <v>540</v>
      </c>
      <c r="I116" s="215" t="s">
        <v>530</v>
      </c>
      <c r="J116" s="215"/>
      <c r="K116" s="227"/>
    </row>
    <row r="117" spans="2:11" s="1" customFormat="1" ht="15" customHeight="1">
      <c r="B117" s="238"/>
      <c r="C117" s="215" t="s">
        <v>54</v>
      </c>
      <c r="D117" s="215"/>
      <c r="E117" s="215"/>
      <c r="F117" s="236" t="s">
        <v>495</v>
      </c>
      <c r="G117" s="215"/>
      <c r="H117" s="215" t="s">
        <v>541</v>
      </c>
      <c r="I117" s="215" t="s">
        <v>542</v>
      </c>
      <c r="J117" s="215"/>
      <c r="K117" s="227"/>
    </row>
    <row r="118" spans="2:11" s="1" customFormat="1" ht="15" customHeight="1">
      <c r="B118" s="241"/>
      <c r="C118" s="247"/>
      <c r="D118" s="247"/>
      <c r="E118" s="247"/>
      <c r="F118" s="247"/>
      <c r="G118" s="247"/>
      <c r="H118" s="247"/>
      <c r="I118" s="247"/>
      <c r="J118" s="247"/>
      <c r="K118" s="243"/>
    </row>
    <row r="119" spans="2:11" s="1" customFormat="1" ht="18.75" customHeight="1">
      <c r="B119" s="248"/>
      <c r="C119" s="249"/>
      <c r="D119" s="249"/>
      <c r="E119" s="249"/>
      <c r="F119" s="250"/>
      <c r="G119" s="249"/>
      <c r="H119" s="249"/>
      <c r="I119" s="249"/>
      <c r="J119" s="249"/>
      <c r="K119" s="248"/>
    </row>
    <row r="120" spans="2:11" s="1" customFormat="1" ht="18.75" customHeight="1"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</row>
    <row r="121" spans="2:11" s="1" customFormat="1" ht="7.5" customHeight="1">
      <c r="B121" s="251"/>
      <c r="C121" s="252"/>
      <c r="D121" s="252"/>
      <c r="E121" s="252"/>
      <c r="F121" s="252"/>
      <c r="G121" s="252"/>
      <c r="H121" s="252"/>
      <c r="I121" s="252"/>
      <c r="J121" s="252"/>
      <c r="K121" s="253"/>
    </row>
    <row r="122" spans="2:11" s="1" customFormat="1" ht="45" customHeight="1">
      <c r="B122" s="254"/>
      <c r="C122" s="335" t="s">
        <v>543</v>
      </c>
      <c r="D122" s="335"/>
      <c r="E122" s="335"/>
      <c r="F122" s="335"/>
      <c r="G122" s="335"/>
      <c r="H122" s="335"/>
      <c r="I122" s="335"/>
      <c r="J122" s="335"/>
      <c r="K122" s="255"/>
    </row>
    <row r="123" spans="2:11" s="1" customFormat="1" ht="17.25" customHeight="1">
      <c r="B123" s="256"/>
      <c r="C123" s="228" t="s">
        <v>489</v>
      </c>
      <c r="D123" s="228"/>
      <c r="E123" s="228"/>
      <c r="F123" s="228" t="s">
        <v>490</v>
      </c>
      <c r="G123" s="229"/>
      <c r="H123" s="228" t="s">
        <v>51</v>
      </c>
      <c r="I123" s="228" t="s">
        <v>54</v>
      </c>
      <c r="J123" s="228" t="s">
        <v>491</v>
      </c>
      <c r="K123" s="257"/>
    </row>
    <row r="124" spans="2:11" s="1" customFormat="1" ht="17.25" customHeight="1">
      <c r="B124" s="256"/>
      <c r="C124" s="230" t="s">
        <v>492</v>
      </c>
      <c r="D124" s="230"/>
      <c r="E124" s="230"/>
      <c r="F124" s="231" t="s">
        <v>493</v>
      </c>
      <c r="G124" s="232"/>
      <c r="H124" s="230"/>
      <c r="I124" s="230"/>
      <c r="J124" s="230" t="s">
        <v>494</v>
      </c>
      <c r="K124" s="257"/>
    </row>
    <row r="125" spans="2:11" s="1" customFormat="1" ht="5.25" customHeight="1">
      <c r="B125" s="258"/>
      <c r="C125" s="233"/>
      <c r="D125" s="233"/>
      <c r="E125" s="233"/>
      <c r="F125" s="233"/>
      <c r="G125" s="259"/>
      <c r="H125" s="233"/>
      <c r="I125" s="233"/>
      <c r="J125" s="233"/>
      <c r="K125" s="260"/>
    </row>
    <row r="126" spans="2:11" s="1" customFormat="1" ht="15" customHeight="1">
      <c r="B126" s="258"/>
      <c r="C126" s="215" t="s">
        <v>498</v>
      </c>
      <c r="D126" s="235"/>
      <c r="E126" s="235"/>
      <c r="F126" s="236" t="s">
        <v>495</v>
      </c>
      <c r="G126" s="215"/>
      <c r="H126" s="215" t="s">
        <v>535</v>
      </c>
      <c r="I126" s="215" t="s">
        <v>497</v>
      </c>
      <c r="J126" s="215">
        <v>120</v>
      </c>
      <c r="K126" s="261"/>
    </row>
    <row r="127" spans="2:11" s="1" customFormat="1" ht="15" customHeight="1">
      <c r="B127" s="258"/>
      <c r="C127" s="215" t="s">
        <v>544</v>
      </c>
      <c r="D127" s="215"/>
      <c r="E127" s="215"/>
      <c r="F127" s="236" t="s">
        <v>495</v>
      </c>
      <c r="G127" s="215"/>
      <c r="H127" s="215" t="s">
        <v>545</v>
      </c>
      <c r="I127" s="215" t="s">
        <v>497</v>
      </c>
      <c r="J127" s="215" t="s">
        <v>546</v>
      </c>
      <c r="K127" s="261"/>
    </row>
    <row r="128" spans="2:11" s="1" customFormat="1" ht="15" customHeight="1">
      <c r="B128" s="258"/>
      <c r="C128" s="215" t="s">
        <v>443</v>
      </c>
      <c r="D128" s="215"/>
      <c r="E128" s="215"/>
      <c r="F128" s="236" t="s">
        <v>495</v>
      </c>
      <c r="G128" s="215"/>
      <c r="H128" s="215" t="s">
        <v>547</v>
      </c>
      <c r="I128" s="215" t="s">
        <v>497</v>
      </c>
      <c r="J128" s="215" t="s">
        <v>546</v>
      </c>
      <c r="K128" s="261"/>
    </row>
    <row r="129" spans="2:11" s="1" customFormat="1" ht="15" customHeight="1">
      <c r="B129" s="258"/>
      <c r="C129" s="215" t="s">
        <v>506</v>
      </c>
      <c r="D129" s="215"/>
      <c r="E129" s="215"/>
      <c r="F129" s="236" t="s">
        <v>501</v>
      </c>
      <c r="G129" s="215"/>
      <c r="H129" s="215" t="s">
        <v>507</v>
      </c>
      <c r="I129" s="215" t="s">
        <v>497</v>
      </c>
      <c r="J129" s="215">
        <v>15</v>
      </c>
      <c r="K129" s="261"/>
    </row>
    <row r="130" spans="2:11" s="1" customFormat="1" ht="15" customHeight="1">
      <c r="B130" s="258"/>
      <c r="C130" s="239" t="s">
        <v>508</v>
      </c>
      <c r="D130" s="239"/>
      <c r="E130" s="239"/>
      <c r="F130" s="240" t="s">
        <v>501</v>
      </c>
      <c r="G130" s="239"/>
      <c r="H130" s="239" t="s">
        <v>509</v>
      </c>
      <c r="I130" s="239" t="s">
        <v>497</v>
      </c>
      <c r="J130" s="239">
        <v>15</v>
      </c>
      <c r="K130" s="261"/>
    </row>
    <row r="131" spans="2:11" s="1" customFormat="1" ht="15" customHeight="1">
      <c r="B131" s="258"/>
      <c r="C131" s="239" t="s">
        <v>510</v>
      </c>
      <c r="D131" s="239"/>
      <c r="E131" s="239"/>
      <c r="F131" s="240" t="s">
        <v>501</v>
      </c>
      <c r="G131" s="239"/>
      <c r="H131" s="239" t="s">
        <v>511</v>
      </c>
      <c r="I131" s="239" t="s">
        <v>497</v>
      </c>
      <c r="J131" s="239">
        <v>20</v>
      </c>
      <c r="K131" s="261"/>
    </row>
    <row r="132" spans="2:11" s="1" customFormat="1" ht="15" customHeight="1">
      <c r="B132" s="258"/>
      <c r="C132" s="239" t="s">
        <v>512</v>
      </c>
      <c r="D132" s="239"/>
      <c r="E132" s="239"/>
      <c r="F132" s="240" t="s">
        <v>501</v>
      </c>
      <c r="G132" s="239"/>
      <c r="H132" s="239" t="s">
        <v>513</v>
      </c>
      <c r="I132" s="239" t="s">
        <v>497</v>
      </c>
      <c r="J132" s="239">
        <v>20</v>
      </c>
      <c r="K132" s="261"/>
    </row>
    <row r="133" spans="2:11" s="1" customFormat="1" ht="15" customHeight="1">
      <c r="B133" s="258"/>
      <c r="C133" s="215" t="s">
        <v>500</v>
      </c>
      <c r="D133" s="215"/>
      <c r="E133" s="215"/>
      <c r="F133" s="236" t="s">
        <v>501</v>
      </c>
      <c r="G133" s="215"/>
      <c r="H133" s="215" t="s">
        <v>535</v>
      </c>
      <c r="I133" s="215" t="s">
        <v>497</v>
      </c>
      <c r="J133" s="215">
        <v>50</v>
      </c>
      <c r="K133" s="261"/>
    </row>
    <row r="134" spans="2:11" s="1" customFormat="1" ht="15" customHeight="1">
      <c r="B134" s="258"/>
      <c r="C134" s="215" t="s">
        <v>514</v>
      </c>
      <c r="D134" s="215"/>
      <c r="E134" s="215"/>
      <c r="F134" s="236" t="s">
        <v>501</v>
      </c>
      <c r="G134" s="215"/>
      <c r="H134" s="215" t="s">
        <v>535</v>
      </c>
      <c r="I134" s="215" t="s">
        <v>497</v>
      </c>
      <c r="J134" s="215">
        <v>50</v>
      </c>
      <c r="K134" s="261"/>
    </row>
    <row r="135" spans="2:11" s="1" customFormat="1" ht="15" customHeight="1">
      <c r="B135" s="258"/>
      <c r="C135" s="215" t="s">
        <v>520</v>
      </c>
      <c r="D135" s="215"/>
      <c r="E135" s="215"/>
      <c r="F135" s="236" t="s">
        <v>501</v>
      </c>
      <c r="G135" s="215"/>
      <c r="H135" s="215" t="s">
        <v>535</v>
      </c>
      <c r="I135" s="215" t="s">
        <v>497</v>
      </c>
      <c r="J135" s="215">
        <v>50</v>
      </c>
      <c r="K135" s="261"/>
    </row>
    <row r="136" spans="2:11" s="1" customFormat="1" ht="15" customHeight="1">
      <c r="B136" s="258"/>
      <c r="C136" s="215" t="s">
        <v>522</v>
      </c>
      <c r="D136" s="215"/>
      <c r="E136" s="215"/>
      <c r="F136" s="236" t="s">
        <v>501</v>
      </c>
      <c r="G136" s="215"/>
      <c r="H136" s="215" t="s">
        <v>535</v>
      </c>
      <c r="I136" s="215" t="s">
        <v>497</v>
      </c>
      <c r="J136" s="215">
        <v>50</v>
      </c>
      <c r="K136" s="261"/>
    </row>
    <row r="137" spans="2:11" s="1" customFormat="1" ht="15" customHeight="1">
      <c r="B137" s="258"/>
      <c r="C137" s="215" t="s">
        <v>523</v>
      </c>
      <c r="D137" s="215"/>
      <c r="E137" s="215"/>
      <c r="F137" s="236" t="s">
        <v>501</v>
      </c>
      <c r="G137" s="215"/>
      <c r="H137" s="215" t="s">
        <v>548</v>
      </c>
      <c r="I137" s="215" t="s">
        <v>497</v>
      </c>
      <c r="J137" s="215">
        <v>255</v>
      </c>
      <c r="K137" s="261"/>
    </row>
    <row r="138" spans="2:11" s="1" customFormat="1" ht="15" customHeight="1">
      <c r="B138" s="258"/>
      <c r="C138" s="215" t="s">
        <v>525</v>
      </c>
      <c r="D138" s="215"/>
      <c r="E138" s="215"/>
      <c r="F138" s="236" t="s">
        <v>495</v>
      </c>
      <c r="G138" s="215"/>
      <c r="H138" s="215" t="s">
        <v>549</v>
      </c>
      <c r="I138" s="215" t="s">
        <v>527</v>
      </c>
      <c r="J138" s="215"/>
      <c r="K138" s="261"/>
    </row>
    <row r="139" spans="2:11" s="1" customFormat="1" ht="15" customHeight="1">
      <c r="B139" s="258"/>
      <c r="C139" s="215" t="s">
        <v>528</v>
      </c>
      <c r="D139" s="215"/>
      <c r="E139" s="215"/>
      <c r="F139" s="236" t="s">
        <v>495</v>
      </c>
      <c r="G139" s="215"/>
      <c r="H139" s="215" t="s">
        <v>550</v>
      </c>
      <c r="I139" s="215" t="s">
        <v>530</v>
      </c>
      <c r="J139" s="215"/>
      <c r="K139" s="261"/>
    </row>
    <row r="140" spans="2:11" s="1" customFormat="1" ht="15" customHeight="1">
      <c r="B140" s="258"/>
      <c r="C140" s="215" t="s">
        <v>531</v>
      </c>
      <c r="D140" s="215"/>
      <c r="E140" s="215"/>
      <c r="F140" s="236" t="s">
        <v>495</v>
      </c>
      <c r="G140" s="215"/>
      <c r="H140" s="215" t="s">
        <v>531</v>
      </c>
      <c r="I140" s="215" t="s">
        <v>530</v>
      </c>
      <c r="J140" s="215"/>
      <c r="K140" s="261"/>
    </row>
    <row r="141" spans="2:11" s="1" customFormat="1" ht="15" customHeight="1">
      <c r="B141" s="258"/>
      <c r="C141" s="215" t="s">
        <v>35</v>
      </c>
      <c r="D141" s="215"/>
      <c r="E141" s="215"/>
      <c r="F141" s="236" t="s">
        <v>495</v>
      </c>
      <c r="G141" s="215"/>
      <c r="H141" s="215" t="s">
        <v>551</v>
      </c>
      <c r="I141" s="215" t="s">
        <v>530</v>
      </c>
      <c r="J141" s="215"/>
      <c r="K141" s="261"/>
    </row>
    <row r="142" spans="2:11" s="1" customFormat="1" ht="15" customHeight="1">
      <c r="B142" s="258"/>
      <c r="C142" s="215" t="s">
        <v>552</v>
      </c>
      <c r="D142" s="215"/>
      <c r="E142" s="215"/>
      <c r="F142" s="236" t="s">
        <v>495</v>
      </c>
      <c r="G142" s="215"/>
      <c r="H142" s="215" t="s">
        <v>553</v>
      </c>
      <c r="I142" s="215" t="s">
        <v>530</v>
      </c>
      <c r="J142" s="215"/>
      <c r="K142" s="261"/>
    </row>
    <row r="143" spans="2:11" s="1" customFormat="1" ht="15" customHeight="1">
      <c r="B143" s="262"/>
      <c r="C143" s="263"/>
      <c r="D143" s="263"/>
      <c r="E143" s="263"/>
      <c r="F143" s="263"/>
      <c r="G143" s="263"/>
      <c r="H143" s="263"/>
      <c r="I143" s="263"/>
      <c r="J143" s="263"/>
      <c r="K143" s="264"/>
    </row>
    <row r="144" spans="2:11" s="1" customFormat="1" ht="18.75" customHeight="1">
      <c r="B144" s="249"/>
      <c r="C144" s="249"/>
      <c r="D144" s="249"/>
      <c r="E144" s="249"/>
      <c r="F144" s="250"/>
      <c r="G144" s="249"/>
      <c r="H144" s="249"/>
      <c r="I144" s="249"/>
      <c r="J144" s="249"/>
      <c r="K144" s="249"/>
    </row>
    <row r="145" spans="2:11" s="1" customFormat="1" ht="18.75" customHeight="1">
      <c r="B145" s="222"/>
      <c r="C145" s="222"/>
      <c r="D145" s="222"/>
      <c r="E145" s="222"/>
      <c r="F145" s="222"/>
      <c r="G145" s="222"/>
      <c r="H145" s="222"/>
      <c r="I145" s="222"/>
      <c r="J145" s="222"/>
      <c r="K145" s="222"/>
    </row>
    <row r="146" spans="2:11" s="1" customFormat="1" ht="7.5" customHeight="1">
      <c r="B146" s="223"/>
      <c r="C146" s="224"/>
      <c r="D146" s="224"/>
      <c r="E146" s="224"/>
      <c r="F146" s="224"/>
      <c r="G146" s="224"/>
      <c r="H146" s="224"/>
      <c r="I146" s="224"/>
      <c r="J146" s="224"/>
      <c r="K146" s="225"/>
    </row>
    <row r="147" spans="2:11" s="1" customFormat="1" ht="45" customHeight="1">
      <c r="B147" s="226"/>
      <c r="C147" s="334" t="s">
        <v>554</v>
      </c>
      <c r="D147" s="334"/>
      <c r="E147" s="334"/>
      <c r="F147" s="334"/>
      <c r="G147" s="334"/>
      <c r="H147" s="334"/>
      <c r="I147" s="334"/>
      <c r="J147" s="334"/>
      <c r="K147" s="227"/>
    </row>
    <row r="148" spans="2:11" s="1" customFormat="1" ht="17.25" customHeight="1">
      <c r="B148" s="226"/>
      <c r="C148" s="228" t="s">
        <v>489</v>
      </c>
      <c r="D148" s="228"/>
      <c r="E148" s="228"/>
      <c r="F148" s="228" t="s">
        <v>490</v>
      </c>
      <c r="G148" s="229"/>
      <c r="H148" s="228" t="s">
        <v>51</v>
      </c>
      <c r="I148" s="228" t="s">
        <v>54</v>
      </c>
      <c r="J148" s="228" t="s">
        <v>491</v>
      </c>
      <c r="K148" s="227"/>
    </row>
    <row r="149" spans="2:11" s="1" customFormat="1" ht="17.25" customHeight="1">
      <c r="B149" s="226"/>
      <c r="C149" s="230" t="s">
        <v>492</v>
      </c>
      <c r="D149" s="230"/>
      <c r="E149" s="230"/>
      <c r="F149" s="231" t="s">
        <v>493</v>
      </c>
      <c r="G149" s="232"/>
      <c r="H149" s="230"/>
      <c r="I149" s="230"/>
      <c r="J149" s="230" t="s">
        <v>494</v>
      </c>
      <c r="K149" s="227"/>
    </row>
    <row r="150" spans="2:11" s="1" customFormat="1" ht="5.25" customHeight="1">
      <c r="B150" s="238"/>
      <c r="C150" s="233"/>
      <c r="D150" s="233"/>
      <c r="E150" s="233"/>
      <c r="F150" s="233"/>
      <c r="G150" s="234"/>
      <c r="H150" s="233"/>
      <c r="I150" s="233"/>
      <c r="J150" s="233"/>
      <c r="K150" s="261"/>
    </row>
    <row r="151" spans="2:11" s="1" customFormat="1" ht="15" customHeight="1">
      <c r="B151" s="238"/>
      <c r="C151" s="265" t="s">
        <v>498</v>
      </c>
      <c r="D151" s="215"/>
      <c r="E151" s="215"/>
      <c r="F151" s="266" t="s">
        <v>495</v>
      </c>
      <c r="G151" s="215"/>
      <c r="H151" s="265" t="s">
        <v>535</v>
      </c>
      <c r="I151" s="265" t="s">
        <v>497</v>
      </c>
      <c r="J151" s="265">
        <v>120</v>
      </c>
      <c r="K151" s="261"/>
    </row>
    <row r="152" spans="2:11" s="1" customFormat="1" ht="15" customHeight="1">
      <c r="B152" s="238"/>
      <c r="C152" s="265" t="s">
        <v>544</v>
      </c>
      <c r="D152" s="215"/>
      <c r="E152" s="215"/>
      <c r="F152" s="266" t="s">
        <v>495</v>
      </c>
      <c r="G152" s="215"/>
      <c r="H152" s="265" t="s">
        <v>555</v>
      </c>
      <c r="I152" s="265" t="s">
        <v>497</v>
      </c>
      <c r="J152" s="265" t="s">
        <v>546</v>
      </c>
      <c r="K152" s="261"/>
    </row>
    <row r="153" spans="2:11" s="1" customFormat="1" ht="15" customHeight="1">
      <c r="B153" s="238"/>
      <c r="C153" s="265" t="s">
        <v>443</v>
      </c>
      <c r="D153" s="215"/>
      <c r="E153" s="215"/>
      <c r="F153" s="266" t="s">
        <v>495</v>
      </c>
      <c r="G153" s="215"/>
      <c r="H153" s="265" t="s">
        <v>556</v>
      </c>
      <c r="I153" s="265" t="s">
        <v>497</v>
      </c>
      <c r="J153" s="265" t="s">
        <v>546</v>
      </c>
      <c r="K153" s="261"/>
    </row>
    <row r="154" spans="2:11" s="1" customFormat="1" ht="15" customHeight="1">
      <c r="B154" s="238"/>
      <c r="C154" s="265" t="s">
        <v>500</v>
      </c>
      <c r="D154" s="215"/>
      <c r="E154" s="215"/>
      <c r="F154" s="266" t="s">
        <v>501</v>
      </c>
      <c r="G154" s="215"/>
      <c r="H154" s="265" t="s">
        <v>535</v>
      </c>
      <c r="I154" s="265" t="s">
        <v>497</v>
      </c>
      <c r="J154" s="265">
        <v>50</v>
      </c>
      <c r="K154" s="261"/>
    </row>
    <row r="155" spans="2:11" s="1" customFormat="1" ht="15" customHeight="1">
      <c r="B155" s="238"/>
      <c r="C155" s="265" t="s">
        <v>503</v>
      </c>
      <c r="D155" s="215"/>
      <c r="E155" s="215"/>
      <c r="F155" s="266" t="s">
        <v>495</v>
      </c>
      <c r="G155" s="215"/>
      <c r="H155" s="265" t="s">
        <v>535</v>
      </c>
      <c r="I155" s="265" t="s">
        <v>505</v>
      </c>
      <c r="J155" s="265"/>
      <c r="K155" s="261"/>
    </row>
    <row r="156" spans="2:11" s="1" customFormat="1" ht="15" customHeight="1">
      <c r="B156" s="238"/>
      <c r="C156" s="265" t="s">
        <v>514</v>
      </c>
      <c r="D156" s="215"/>
      <c r="E156" s="215"/>
      <c r="F156" s="266" t="s">
        <v>501</v>
      </c>
      <c r="G156" s="215"/>
      <c r="H156" s="265" t="s">
        <v>535</v>
      </c>
      <c r="I156" s="265" t="s">
        <v>497</v>
      </c>
      <c r="J156" s="265">
        <v>50</v>
      </c>
      <c r="K156" s="261"/>
    </row>
    <row r="157" spans="2:11" s="1" customFormat="1" ht="15" customHeight="1">
      <c r="B157" s="238"/>
      <c r="C157" s="265" t="s">
        <v>522</v>
      </c>
      <c r="D157" s="215"/>
      <c r="E157" s="215"/>
      <c r="F157" s="266" t="s">
        <v>501</v>
      </c>
      <c r="G157" s="215"/>
      <c r="H157" s="265" t="s">
        <v>535</v>
      </c>
      <c r="I157" s="265" t="s">
        <v>497</v>
      </c>
      <c r="J157" s="265">
        <v>50</v>
      </c>
      <c r="K157" s="261"/>
    </row>
    <row r="158" spans="2:11" s="1" customFormat="1" ht="15" customHeight="1">
      <c r="B158" s="238"/>
      <c r="C158" s="265" t="s">
        <v>520</v>
      </c>
      <c r="D158" s="215"/>
      <c r="E158" s="215"/>
      <c r="F158" s="266" t="s">
        <v>501</v>
      </c>
      <c r="G158" s="215"/>
      <c r="H158" s="265" t="s">
        <v>535</v>
      </c>
      <c r="I158" s="265" t="s">
        <v>497</v>
      </c>
      <c r="J158" s="265">
        <v>50</v>
      </c>
      <c r="K158" s="261"/>
    </row>
    <row r="159" spans="2:11" s="1" customFormat="1" ht="15" customHeight="1">
      <c r="B159" s="238"/>
      <c r="C159" s="265" t="s">
        <v>83</v>
      </c>
      <c r="D159" s="215"/>
      <c r="E159" s="215"/>
      <c r="F159" s="266" t="s">
        <v>495</v>
      </c>
      <c r="G159" s="215"/>
      <c r="H159" s="265" t="s">
        <v>557</v>
      </c>
      <c r="I159" s="265" t="s">
        <v>497</v>
      </c>
      <c r="J159" s="265" t="s">
        <v>558</v>
      </c>
      <c r="K159" s="261"/>
    </row>
    <row r="160" spans="2:11" s="1" customFormat="1" ht="15" customHeight="1">
      <c r="B160" s="238"/>
      <c r="C160" s="265" t="s">
        <v>559</v>
      </c>
      <c r="D160" s="215"/>
      <c r="E160" s="215"/>
      <c r="F160" s="266" t="s">
        <v>495</v>
      </c>
      <c r="G160" s="215"/>
      <c r="H160" s="265" t="s">
        <v>560</v>
      </c>
      <c r="I160" s="265" t="s">
        <v>530</v>
      </c>
      <c r="J160" s="265"/>
      <c r="K160" s="261"/>
    </row>
    <row r="161" spans="2:11" s="1" customFormat="1" ht="15" customHeight="1">
      <c r="B161" s="267"/>
      <c r="C161" s="247"/>
      <c r="D161" s="247"/>
      <c r="E161" s="247"/>
      <c r="F161" s="247"/>
      <c r="G161" s="247"/>
      <c r="H161" s="247"/>
      <c r="I161" s="247"/>
      <c r="J161" s="247"/>
      <c r="K161" s="268"/>
    </row>
    <row r="162" spans="2:11" s="1" customFormat="1" ht="18.75" customHeight="1">
      <c r="B162" s="249"/>
      <c r="C162" s="259"/>
      <c r="D162" s="259"/>
      <c r="E162" s="259"/>
      <c r="F162" s="269"/>
      <c r="G162" s="259"/>
      <c r="H162" s="259"/>
      <c r="I162" s="259"/>
      <c r="J162" s="259"/>
      <c r="K162" s="249"/>
    </row>
    <row r="163" spans="2:11" s="1" customFormat="1" ht="18.75" customHeight="1">
      <c r="B163" s="222"/>
      <c r="C163" s="222"/>
      <c r="D163" s="222"/>
      <c r="E163" s="222"/>
      <c r="F163" s="222"/>
      <c r="G163" s="222"/>
      <c r="H163" s="222"/>
      <c r="I163" s="222"/>
      <c r="J163" s="222"/>
      <c r="K163" s="222"/>
    </row>
    <row r="164" spans="2:11" s="1" customFormat="1" ht="7.5" customHeight="1">
      <c r="B164" s="204"/>
      <c r="C164" s="205"/>
      <c r="D164" s="205"/>
      <c r="E164" s="205"/>
      <c r="F164" s="205"/>
      <c r="G164" s="205"/>
      <c r="H164" s="205"/>
      <c r="I164" s="205"/>
      <c r="J164" s="205"/>
      <c r="K164" s="206"/>
    </row>
    <row r="165" spans="2:11" s="1" customFormat="1" ht="45" customHeight="1">
      <c r="B165" s="207"/>
      <c r="C165" s="335" t="s">
        <v>561</v>
      </c>
      <c r="D165" s="335"/>
      <c r="E165" s="335"/>
      <c r="F165" s="335"/>
      <c r="G165" s="335"/>
      <c r="H165" s="335"/>
      <c r="I165" s="335"/>
      <c r="J165" s="335"/>
      <c r="K165" s="208"/>
    </row>
    <row r="166" spans="2:11" s="1" customFormat="1" ht="17.25" customHeight="1">
      <c r="B166" s="207"/>
      <c r="C166" s="228" t="s">
        <v>489</v>
      </c>
      <c r="D166" s="228"/>
      <c r="E166" s="228"/>
      <c r="F166" s="228" t="s">
        <v>490</v>
      </c>
      <c r="G166" s="270"/>
      <c r="H166" s="271" t="s">
        <v>51</v>
      </c>
      <c r="I166" s="271" t="s">
        <v>54</v>
      </c>
      <c r="J166" s="228" t="s">
        <v>491</v>
      </c>
      <c r="K166" s="208"/>
    </row>
    <row r="167" spans="2:11" s="1" customFormat="1" ht="17.25" customHeight="1">
      <c r="B167" s="209"/>
      <c r="C167" s="230" t="s">
        <v>492</v>
      </c>
      <c r="D167" s="230"/>
      <c r="E167" s="230"/>
      <c r="F167" s="231" t="s">
        <v>493</v>
      </c>
      <c r="G167" s="272"/>
      <c r="H167" s="273"/>
      <c r="I167" s="273"/>
      <c r="J167" s="230" t="s">
        <v>494</v>
      </c>
      <c r="K167" s="210"/>
    </row>
    <row r="168" spans="2:11" s="1" customFormat="1" ht="5.25" customHeight="1">
      <c r="B168" s="238"/>
      <c r="C168" s="233"/>
      <c r="D168" s="233"/>
      <c r="E168" s="233"/>
      <c r="F168" s="233"/>
      <c r="G168" s="234"/>
      <c r="H168" s="233"/>
      <c r="I168" s="233"/>
      <c r="J168" s="233"/>
      <c r="K168" s="261"/>
    </row>
    <row r="169" spans="2:11" s="1" customFormat="1" ht="15" customHeight="1">
      <c r="B169" s="238"/>
      <c r="C169" s="215" t="s">
        <v>498</v>
      </c>
      <c r="D169" s="215"/>
      <c r="E169" s="215"/>
      <c r="F169" s="236" t="s">
        <v>495</v>
      </c>
      <c r="G169" s="215"/>
      <c r="H169" s="215" t="s">
        <v>535</v>
      </c>
      <c r="I169" s="215" t="s">
        <v>497</v>
      </c>
      <c r="J169" s="215">
        <v>120</v>
      </c>
      <c r="K169" s="261"/>
    </row>
    <row r="170" spans="2:11" s="1" customFormat="1" ht="15" customHeight="1">
      <c r="B170" s="238"/>
      <c r="C170" s="215" t="s">
        <v>544</v>
      </c>
      <c r="D170" s="215"/>
      <c r="E170" s="215"/>
      <c r="F170" s="236" t="s">
        <v>495</v>
      </c>
      <c r="G170" s="215"/>
      <c r="H170" s="215" t="s">
        <v>545</v>
      </c>
      <c r="I170" s="215" t="s">
        <v>497</v>
      </c>
      <c r="J170" s="215" t="s">
        <v>546</v>
      </c>
      <c r="K170" s="261"/>
    </row>
    <row r="171" spans="2:11" s="1" customFormat="1" ht="15" customHeight="1">
      <c r="B171" s="238"/>
      <c r="C171" s="215" t="s">
        <v>443</v>
      </c>
      <c r="D171" s="215"/>
      <c r="E171" s="215"/>
      <c r="F171" s="236" t="s">
        <v>495</v>
      </c>
      <c r="G171" s="215"/>
      <c r="H171" s="215" t="s">
        <v>562</v>
      </c>
      <c r="I171" s="215" t="s">
        <v>497</v>
      </c>
      <c r="J171" s="215" t="s">
        <v>546</v>
      </c>
      <c r="K171" s="261"/>
    </row>
    <row r="172" spans="2:11" s="1" customFormat="1" ht="15" customHeight="1">
      <c r="B172" s="238"/>
      <c r="C172" s="215" t="s">
        <v>500</v>
      </c>
      <c r="D172" s="215"/>
      <c r="E172" s="215"/>
      <c r="F172" s="236" t="s">
        <v>501</v>
      </c>
      <c r="G172" s="215"/>
      <c r="H172" s="215" t="s">
        <v>562</v>
      </c>
      <c r="I172" s="215" t="s">
        <v>497</v>
      </c>
      <c r="J172" s="215">
        <v>50</v>
      </c>
      <c r="K172" s="261"/>
    </row>
    <row r="173" spans="2:11" s="1" customFormat="1" ht="15" customHeight="1">
      <c r="B173" s="238"/>
      <c r="C173" s="215" t="s">
        <v>503</v>
      </c>
      <c r="D173" s="215"/>
      <c r="E173" s="215"/>
      <c r="F173" s="236" t="s">
        <v>495</v>
      </c>
      <c r="G173" s="215"/>
      <c r="H173" s="215" t="s">
        <v>562</v>
      </c>
      <c r="I173" s="215" t="s">
        <v>505</v>
      </c>
      <c r="J173" s="215"/>
      <c r="K173" s="261"/>
    </row>
    <row r="174" spans="2:11" s="1" customFormat="1" ht="15" customHeight="1">
      <c r="B174" s="238"/>
      <c r="C174" s="215" t="s">
        <v>514</v>
      </c>
      <c r="D174" s="215"/>
      <c r="E174" s="215"/>
      <c r="F174" s="236" t="s">
        <v>501</v>
      </c>
      <c r="G174" s="215"/>
      <c r="H174" s="215" t="s">
        <v>562</v>
      </c>
      <c r="I174" s="215" t="s">
        <v>497</v>
      </c>
      <c r="J174" s="215">
        <v>50</v>
      </c>
      <c r="K174" s="261"/>
    </row>
    <row r="175" spans="2:11" s="1" customFormat="1" ht="15" customHeight="1">
      <c r="B175" s="238"/>
      <c r="C175" s="215" t="s">
        <v>522</v>
      </c>
      <c r="D175" s="215"/>
      <c r="E175" s="215"/>
      <c r="F175" s="236" t="s">
        <v>501</v>
      </c>
      <c r="G175" s="215"/>
      <c r="H175" s="215" t="s">
        <v>562</v>
      </c>
      <c r="I175" s="215" t="s">
        <v>497</v>
      </c>
      <c r="J175" s="215">
        <v>50</v>
      </c>
      <c r="K175" s="261"/>
    </row>
    <row r="176" spans="2:11" s="1" customFormat="1" ht="15" customHeight="1">
      <c r="B176" s="238"/>
      <c r="C176" s="215" t="s">
        <v>520</v>
      </c>
      <c r="D176" s="215"/>
      <c r="E176" s="215"/>
      <c r="F176" s="236" t="s">
        <v>501</v>
      </c>
      <c r="G176" s="215"/>
      <c r="H176" s="215" t="s">
        <v>562</v>
      </c>
      <c r="I176" s="215" t="s">
        <v>497</v>
      </c>
      <c r="J176" s="215">
        <v>50</v>
      </c>
      <c r="K176" s="261"/>
    </row>
    <row r="177" spans="2:11" s="1" customFormat="1" ht="15" customHeight="1">
      <c r="B177" s="238"/>
      <c r="C177" s="215" t="s">
        <v>96</v>
      </c>
      <c r="D177" s="215"/>
      <c r="E177" s="215"/>
      <c r="F177" s="236" t="s">
        <v>495</v>
      </c>
      <c r="G177" s="215"/>
      <c r="H177" s="215" t="s">
        <v>563</v>
      </c>
      <c r="I177" s="215" t="s">
        <v>564</v>
      </c>
      <c r="J177" s="215"/>
      <c r="K177" s="261"/>
    </row>
    <row r="178" spans="2:11" s="1" customFormat="1" ht="15" customHeight="1">
      <c r="B178" s="238"/>
      <c r="C178" s="215" t="s">
        <v>54</v>
      </c>
      <c r="D178" s="215"/>
      <c r="E178" s="215"/>
      <c r="F178" s="236" t="s">
        <v>495</v>
      </c>
      <c r="G178" s="215"/>
      <c r="H178" s="215" t="s">
        <v>565</v>
      </c>
      <c r="I178" s="215" t="s">
        <v>566</v>
      </c>
      <c r="J178" s="215">
        <v>1</v>
      </c>
      <c r="K178" s="261"/>
    </row>
    <row r="179" spans="2:11" s="1" customFormat="1" ht="15" customHeight="1">
      <c r="B179" s="238"/>
      <c r="C179" s="215" t="s">
        <v>50</v>
      </c>
      <c r="D179" s="215"/>
      <c r="E179" s="215"/>
      <c r="F179" s="236" t="s">
        <v>495</v>
      </c>
      <c r="G179" s="215"/>
      <c r="H179" s="215" t="s">
        <v>567</v>
      </c>
      <c r="I179" s="215" t="s">
        <v>497</v>
      </c>
      <c r="J179" s="215">
        <v>20</v>
      </c>
      <c r="K179" s="261"/>
    </row>
    <row r="180" spans="2:11" s="1" customFormat="1" ht="15" customHeight="1">
      <c r="B180" s="238"/>
      <c r="C180" s="215" t="s">
        <v>51</v>
      </c>
      <c r="D180" s="215"/>
      <c r="E180" s="215"/>
      <c r="F180" s="236" t="s">
        <v>495</v>
      </c>
      <c r="G180" s="215"/>
      <c r="H180" s="215" t="s">
        <v>568</v>
      </c>
      <c r="I180" s="215" t="s">
        <v>497</v>
      </c>
      <c r="J180" s="215">
        <v>255</v>
      </c>
      <c r="K180" s="261"/>
    </row>
    <row r="181" spans="2:11" s="1" customFormat="1" ht="15" customHeight="1">
      <c r="B181" s="238"/>
      <c r="C181" s="215" t="s">
        <v>97</v>
      </c>
      <c r="D181" s="215"/>
      <c r="E181" s="215"/>
      <c r="F181" s="236" t="s">
        <v>495</v>
      </c>
      <c r="G181" s="215"/>
      <c r="H181" s="215" t="s">
        <v>459</v>
      </c>
      <c r="I181" s="215" t="s">
        <v>497</v>
      </c>
      <c r="J181" s="215">
        <v>10</v>
      </c>
      <c r="K181" s="261"/>
    </row>
    <row r="182" spans="2:11" s="1" customFormat="1" ht="15" customHeight="1">
      <c r="B182" s="238"/>
      <c r="C182" s="215" t="s">
        <v>98</v>
      </c>
      <c r="D182" s="215"/>
      <c r="E182" s="215"/>
      <c r="F182" s="236" t="s">
        <v>495</v>
      </c>
      <c r="G182" s="215"/>
      <c r="H182" s="215" t="s">
        <v>569</v>
      </c>
      <c r="I182" s="215" t="s">
        <v>530</v>
      </c>
      <c r="J182" s="215"/>
      <c r="K182" s="261"/>
    </row>
    <row r="183" spans="2:11" s="1" customFormat="1" ht="15" customHeight="1">
      <c r="B183" s="238"/>
      <c r="C183" s="215" t="s">
        <v>570</v>
      </c>
      <c r="D183" s="215"/>
      <c r="E183" s="215"/>
      <c r="F183" s="236" t="s">
        <v>495</v>
      </c>
      <c r="G183" s="215"/>
      <c r="H183" s="215" t="s">
        <v>571</v>
      </c>
      <c r="I183" s="215" t="s">
        <v>530</v>
      </c>
      <c r="J183" s="215"/>
      <c r="K183" s="261"/>
    </row>
    <row r="184" spans="2:11" s="1" customFormat="1" ht="15" customHeight="1">
      <c r="B184" s="238"/>
      <c r="C184" s="215" t="s">
        <v>559</v>
      </c>
      <c r="D184" s="215"/>
      <c r="E184" s="215"/>
      <c r="F184" s="236" t="s">
        <v>495</v>
      </c>
      <c r="G184" s="215"/>
      <c r="H184" s="215" t="s">
        <v>572</v>
      </c>
      <c r="I184" s="215" t="s">
        <v>530</v>
      </c>
      <c r="J184" s="215"/>
      <c r="K184" s="261"/>
    </row>
    <row r="185" spans="2:11" s="1" customFormat="1" ht="15" customHeight="1">
      <c r="B185" s="238"/>
      <c r="C185" s="215" t="s">
        <v>100</v>
      </c>
      <c r="D185" s="215"/>
      <c r="E185" s="215"/>
      <c r="F185" s="236" t="s">
        <v>501</v>
      </c>
      <c r="G185" s="215"/>
      <c r="H185" s="215" t="s">
        <v>573</v>
      </c>
      <c r="I185" s="215" t="s">
        <v>497</v>
      </c>
      <c r="J185" s="215">
        <v>50</v>
      </c>
      <c r="K185" s="261"/>
    </row>
    <row r="186" spans="2:11" s="1" customFormat="1" ht="15" customHeight="1">
      <c r="B186" s="238"/>
      <c r="C186" s="215" t="s">
        <v>574</v>
      </c>
      <c r="D186" s="215"/>
      <c r="E186" s="215"/>
      <c r="F186" s="236" t="s">
        <v>501</v>
      </c>
      <c r="G186" s="215"/>
      <c r="H186" s="215" t="s">
        <v>575</v>
      </c>
      <c r="I186" s="215" t="s">
        <v>576</v>
      </c>
      <c r="J186" s="215"/>
      <c r="K186" s="261"/>
    </row>
    <row r="187" spans="2:11" s="1" customFormat="1" ht="15" customHeight="1">
      <c r="B187" s="238"/>
      <c r="C187" s="215" t="s">
        <v>577</v>
      </c>
      <c r="D187" s="215"/>
      <c r="E187" s="215"/>
      <c r="F187" s="236" t="s">
        <v>501</v>
      </c>
      <c r="G187" s="215"/>
      <c r="H187" s="215" t="s">
        <v>578</v>
      </c>
      <c r="I187" s="215" t="s">
        <v>576</v>
      </c>
      <c r="J187" s="215"/>
      <c r="K187" s="261"/>
    </row>
    <row r="188" spans="2:11" s="1" customFormat="1" ht="15" customHeight="1">
      <c r="B188" s="238"/>
      <c r="C188" s="215" t="s">
        <v>579</v>
      </c>
      <c r="D188" s="215"/>
      <c r="E188" s="215"/>
      <c r="F188" s="236" t="s">
        <v>501</v>
      </c>
      <c r="G188" s="215"/>
      <c r="H188" s="215" t="s">
        <v>580</v>
      </c>
      <c r="I188" s="215" t="s">
        <v>576</v>
      </c>
      <c r="J188" s="215"/>
      <c r="K188" s="261"/>
    </row>
    <row r="189" spans="2:11" s="1" customFormat="1" ht="15" customHeight="1">
      <c r="B189" s="238"/>
      <c r="C189" s="274" t="s">
        <v>581</v>
      </c>
      <c r="D189" s="215"/>
      <c r="E189" s="215"/>
      <c r="F189" s="236" t="s">
        <v>501</v>
      </c>
      <c r="G189" s="215"/>
      <c r="H189" s="215" t="s">
        <v>582</v>
      </c>
      <c r="I189" s="215" t="s">
        <v>583</v>
      </c>
      <c r="J189" s="275" t="s">
        <v>584</v>
      </c>
      <c r="K189" s="261"/>
    </row>
    <row r="190" spans="2:11" s="1" customFormat="1" ht="15" customHeight="1">
      <c r="B190" s="238"/>
      <c r="C190" s="274" t="s">
        <v>39</v>
      </c>
      <c r="D190" s="215"/>
      <c r="E190" s="215"/>
      <c r="F190" s="236" t="s">
        <v>495</v>
      </c>
      <c r="G190" s="215"/>
      <c r="H190" s="212" t="s">
        <v>585</v>
      </c>
      <c r="I190" s="215" t="s">
        <v>586</v>
      </c>
      <c r="J190" s="215"/>
      <c r="K190" s="261"/>
    </row>
    <row r="191" spans="2:11" s="1" customFormat="1" ht="15" customHeight="1">
      <c r="B191" s="238"/>
      <c r="C191" s="274" t="s">
        <v>587</v>
      </c>
      <c r="D191" s="215"/>
      <c r="E191" s="215"/>
      <c r="F191" s="236" t="s">
        <v>495</v>
      </c>
      <c r="G191" s="215"/>
      <c r="H191" s="215" t="s">
        <v>588</v>
      </c>
      <c r="I191" s="215" t="s">
        <v>530</v>
      </c>
      <c r="J191" s="215"/>
      <c r="K191" s="261"/>
    </row>
    <row r="192" spans="2:11" s="1" customFormat="1" ht="15" customHeight="1">
      <c r="B192" s="238"/>
      <c r="C192" s="274" t="s">
        <v>589</v>
      </c>
      <c r="D192" s="215"/>
      <c r="E192" s="215"/>
      <c r="F192" s="236" t="s">
        <v>495</v>
      </c>
      <c r="G192" s="215"/>
      <c r="H192" s="215" t="s">
        <v>590</v>
      </c>
      <c r="I192" s="215" t="s">
        <v>530</v>
      </c>
      <c r="J192" s="215"/>
      <c r="K192" s="261"/>
    </row>
    <row r="193" spans="2:11" s="1" customFormat="1" ht="15" customHeight="1">
      <c r="B193" s="238"/>
      <c r="C193" s="274" t="s">
        <v>591</v>
      </c>
      <c r="D193" s="215"/>
      <c r="E193" s="215"/>
      <c r="F193" s="236" t="s">
        <v>501</v>
      </c>
      <c r="G193" s="215"/>
      <c r="H193" s="215" t="s">
        <v>592</v>
      </c>
      <c r="I193" s="215" t="s">
        <v>530</v>
      </c>
      <c r="J193" s="215"/>
      <c r="K193" s="261"/>
    </row>
    <row r="194" spans="2:11" s="1" customFormat="1" ht="15" customHeight="1">
      <c r="B194" s="267"/>
      <c r="C194" s="276"/>
      <c r="D194" s="247"/>
      <c r="E194" s="247"/>
      <c r="F194" s="247"/>
      <c r="G194" s="247"/>
      <c r="H194" s="247"/>
      <c r="I194" s="247"/>
      <c r="J194" s="247"/>
      <c r="K194" s="268"/>
    </row>
    <row r="195" spans="2:11" s="1" customFormat="1" ht="18.75" customHeight="1">
      <c r="B195" s="249"/>
      <c r="C195" s="259"/>
      <c r="D195" s="259"/>
      <c r="E195" s="259"/>
      <c r="F195" s="269"/>
      <c r="G195" s="259"/>
      <c r="H195" s="259"/>
      <c r="I195" s="259"/>
      <c r="J195" s="259"/>
      <c r="K195" s="249"/>
    </row>
    <row r="196" spans="2:11" s="1" customFormat="1" ht="18.75" customHeight="1">
      <c r="B196" s="249"/>
      <c r="C196" s="259"/>
      <c r="D196" s="259"/>
      <c r="E196" s="259"/>
      <c r="F196" s="269"/>
      <c r="G196" s="259"/>
      <c r="H196" s="259"/>
      <c r="I196" s="259"/>
      <c r="J196" s="259"/>
      <c r="K196" s="249"/>
    </row>
    <row r="197" spans="2:11" s="1" customFormat="1" ht="18.75" customHeight="1">
      <c r="B197" s="222"/>
      <c r="C197" s="222"/>
      <c r="D197" s="222"/>
      <c r="E197" s="222"/>
      <c r="F197" s="222"/>
      <c r="G197" s="222"/>
      <c r="H197" s="222"/>
      <c r="I197" s="222"/>
      <c r="J197" s="222"/>
      <c r="K197" s="222"/>
    </row>
    <row r="198" spans="2:11" s="1" customFormat="1" ht="13.5">
      <c r="B198" s="204"/>
      <c r="C198" s="205"/>
      <c r="D198" s="205"/>
      <c r="E198" s="205"/>
      <c r="F198" s="205"/>
      <c r="G198" s="205"/>
      <c r="H198" s="205"/>
      <c r="I198" s="205"/>
      <c r="J198" s="205"/>
      <c r="K198" s="206"/>
    </row>
    <row r="199" spans="2:11" s="1" customFormat="1" ht="21">
      <c r="B199" s="207"/>
      <c r="C199" s="335" t="s">
        <v>593</v>
      </c>
      <c r="D199" s="335"/>
      <c r="E199" s="335"/>
      <c r="F199" s="335"/>
      <c r="G199" s="335"/>
      <c r="H199" s="335"/>
      <c r="I199" s="335"/>
      <c r="J199" s="335"/>
      <c r="K199" s="208"/>
    </row>
    <row r="200" spans="2:11" s="1" customFormat="1" ht="25.5" customHeight="1">
      <c r="B200" s="207"/>
      <c r="C200" s="277" t="s">
        <v>594</v>
      </c>
      <c r="D200" s="277"/>
      <c r="E200" s="277"/>
      <c r="F200" s="277" t="s">
        <v>595</v>
      </c>
      <c r="G200" s="278"/>
      <c r="H200" s="336" t="s">
        <v>596</v>
      </c>
      <c r="I200" s="336"/>
      <c r="J200" s="336"/>
      <c r="K200" s="208"/>
    </row>
    <row r="201" spans="2:11" s="1" customFormat="1" ht="5.25" customHeight="1">
      <c r="B201" s="238"/>
      <c r="C201" s="233"/>
      <c r="D201" s="233"/>
      <c r="E201" s="233"/>
      <c r="F201" s="233"/>
      <c r="G201" s="259"/>
      <c r="H201" s="233"/>
      <c r="I201" s="233"/>
      <c r="J201" s="233"/>
      <c r="K201" s="261"/>
    </row>
    <row r="202" spans="2:11" s="1" customFormat="1" ht="15" customHeight="1">
      <c r="B202" s="238"/>
      <c r="C202" s="215" t="s">
        <v>586</v>
      </c>
      <c r="D202" s="215"/>
      <c r="E202" s="215"/>
      <c r="F202" s="236" t="s">
        <v>40</v>
      </c>
      <c r="G202" s="215"/>
      <c r="H202" s="337" t="s">
        <v>597</v>
      </c>
      <c r="I202" s="337"/>
      <c r="J202" s="337"/>
      <c r="K202" s="261"/>
    </row>
    <row r="203" spans="2:11" s="1" customFormat="1" ht="15" customHeight="1">
      <c r="B203" s="238"/>
      <c r="C203" s="215"/>
      <c r="D203" s="215"/>
      <c r="E203" s="215"/>
      <c r="F203" s="236" t="s">
        <v>41</v>
      </c>
      <c r="G203" s="215"/>
      <c r="H203" s="337" t="s">
        <v>598</v>
      </c>
      <c r="I203" s="337"/>
      <c r="J203" s="337"/>
      <c r="K203" s="261"/>
    </row>
    <row r="204" spans="2:11" s="1" customFormat="1" ht="15" customHeight="1">
      <c r="B204" s="238"/>
      <c r="C204" s="215"/>
      <c r="D204" s="215"/>
      <c r="E204" s="215"/>
      <c r="F204" s="236" t="s">
        <v>44</v>
      </c>
      <c r="G204" s="215"/>
      <c r="H204" s="337" t="s">
        <v>599</v>
      </c>
      <c r="I204" s="337"/>
      <c r="J204" s="337"/>
      <c r="K204" s="261"/>
    </row>
    <row r="205" spans="2:11" s="1" customFormat="1" ht="15" customHeight="1">
      <c r="B205" s="238"/>
      <c r="C205" s="215"/>
      <c r="D205" s="215"/>
      <c r="E205" s="215"/>
      <c r="F205" s="236" t="s">
        <v>42</v>
      </c>
      <c r="G205" s="215"/>
      <c r="H205" s="337" t="s">
        <v>600</v>
      </c>
      <c r="I205" s="337"/>
      <c r="J205" s="337"/>
      <c r="K205" s="261"/>
    </row>
    <row r="206" spans="2:11" s="1" customFormat="1" ht="15" customHeight="1">
      <c r="B206" s="238"/>
      <c r="C206" s="215"/>
      <c r="D206" s="215"/>
      <c r="E206" s="215"/>
      <c r="F206" s="236" t="s">
        <v>43</v>
      </c>
      <c r="G206" s="215"/>
      <c r="H206" s="337" t="s">
        <v>601</v>
      </c>
      <c r="I206" s="337"/>
      <c r="J206" s="337"/>
      <c r="K206" s="261"/>
    </row>
    <row r="207" spans="2:11" s="1" customFormat="1" ht="15" customHeight="1">
      <c r="B207" s="238"/>
      <c r="C207" s="215"/>
      <c r="D207" s="215"/>
      <c r="E207" s="215"/>
      <c r="F207" s="236"/>
      <c r="G207" s="215"/>
      <c r="H207" s="215"/>
      <c r="I207" s="215"/>
      <c r="J207" s="215"/>
      <c r="K207" s="261"/>
    </row>
    <row r="208" spans="2:11" s="1" customFormat="1" ht="15" customHeight="1">
      <c r="B208" s="238"/>
      <c r="C208" s="215" t="s">
        <v>542</v>
      </c>
      <c r="D208" s="215"/>
      <c r="E208" s="215"/>
      <c r="F208" s="236" t="s">
        <v>76</v>
      </c>
      <c r="G208" s="215"/>
      <c r="H208" s="337" t="s">
        <v>602</v>
      </c>
      <c r="I208" s="337"/>
      <c r="J208" s="337"/>
      <c r="K208" s="261"/>
    </row>
    <row r="209" spans="2:11" s="1" customFormat="1" ht="15" customHeight="1">
      <c r="B209" s="238"/>
      <c r="C209" s="215"/>
      <c r="D209" s="215"/>
      <c r="E209" s="215"/>
      <c r="F209" s="236" t="s">
        <v>437</v>
      </c>
      <c r="G209" s="215"/>
      <c r="H209" s="337" t="s">
        <v>438</v>
      </c>
      <c r="I209" s="337"/>
      <c r="J209" s="337"/>
      <c r="K209" s="261"/>
    </row>
    <row r="210" spans="2:11" s="1" customFormat="1" ht="15" customHeight="1">
      <c r="B210" s="238"/>
      <c r="C210" s="215"/>
      <c r="D210" s="215"/>
      <c r="E210" s="215"/>
      <c r="F210" s="236" t="s">
        <v>435</v>
      </c>
      <c r="G210" s="215"/>
      <c r="H210" s="337" t="s">
        <v>603</v>
      </c>
      <c r="I210" s="337"/>
      <c r="J210" s="337"/>
      <c r="K210" s="261"/>
    </row>
    <row r="211" spans="2:11" s="1" customFormat="1" ht="15" customHeight="1">
      <c r="B211" s="279"/>
      <c r="C211" s="215"/>
      <c r="D211" s="215"/>
      <c r="E211" s="215"/>
      <c r="F211" s="236" t="s">
        <v>439</v>
      </c>
      <c r="G211" s="274"/>
      <c r="H211" s="338" t="s">
        <v>440</v>
      </c>
      <c r="I211" s="338"/>
      <c r="J211" s="338"/>
      <c r="K211" s="280"/>
    </row>
    <row r="212" spans="2:11" s="1" customFormat="1" ht="15" customHeight="1">
      <c r="B212" s="279"/>
      <c r="C212" s="215"/>
      <c r="D212" s="215"/>
      <c r="E212" s="215"/>
      <c r="F212" s="236" t="s">
        <v>441</v>
      </c>
      <c r="G212" s="274"/>
      <c r="H212" s="338" t="s">
        <v>604</v>
      </c>
      <c r="I212" s="338"/>
      <c r="J212" s="338"/>
      <c r="K212" s="280"/>
    </row>
    <row r="213" spans="2:11" s="1" customFormat="1" ht="15" customHeight="1">
      <c r="B213" s="279"/>
      <c r="C213" s="215"/>
      <c r="D213" s="215"/>
      <c r="E213" s="215"/>
      <c r="F213" s="236"/>
      <c r="G213" s="274"/>
      <c r="H213" s="265"/>
      <c r="I213" s="265"/>
      <c r="J213" s="265"/>
      <c r="K213" s="280"/>
    </row>
    <row r="214" spans="2:11" s="1" customFormat="1" ht="15" customHeight="1">
      <c r="B214" s="279"/>
      <c r="C214" s="215" t="s">
        <v>566</v>
      </c>
      <c r="D214" s="215"/>
      <c r="E214" s="215"/>
      <c r="F214" s="236">
        <v>1</v>
      </c>
      <c r="G214" s="274"/>
      <c r="H214" s="338" t="s">
        <v>605</v>
      </c>
      <c r="I214" s="338"/>
      <c r="J214" s="338"/>
      <c r="K214" s="280"/>
    </row>
    <row r="215" spans="2:11" s="1" customFormat="1" ht="15" customHeight="1">
      <c r="B215" s="279"/>
      <c r="C215" s="215"/>
      <c r="D215" s="215"/>
      <c r="E215" s="215"/>
      <c r="F215" s="236">
        <v>2</v>
      </c>
      <c r="G215" s="274"/>
      <c r="H215" s="338" t="s">
        <v>606</v>
      </c>
      <c r="I215" s="338"/>
      <c r="J215" s="338"/>
      <c r="K215" s="280"/>
    </row>
    <row r="216" spans="2:11" s="1" customFormat="1" ht="15" customHeight="1">
      <c r="B216" s="279"/>
      <c r="C216" s="215"/>
      <c r="D216" s="215"/>
      <c r="E216" s="215"/>
      <c r="F216" s="236">
        <v>3</v>
      </c>
      <c r="G216" s="274"/>
      <c r="H216" s="338" t="s">
        <v>607</v>
      </c>
      <c r="I216" s="338"/>
      <c r="J216" s="338"/>
      <c r="K216" s="280"/>
    </row>
    <row r="217" spans="2:11" s="1" customFormat="1" ht="15" customHeight="1">
      <c r="B217" s="279"/>
      <c r="C217" s="215"/>
      <c r="D217" s="215"/>
      <c r="E217" s="215"/>
      <c r="F217" s="236">
        <v>4</v>
      </c>
      <c r="G217" s="274"/>
      <c r="H217" s="338" t="s">
        <v>608</v>
      </c>
      <c r="I217" s="338"/>
      <c r="J217" s="338"/>
      <c r="K217" s="280"/>
    </row>
    <row r="218" spans="2:11" s="1" customFormat="1" ht="12.75" customHeight="1">
      <c r="B218" s="281"/>
      <c r="C218" s="282"/>
      <c r="D218" s="282"/>
      <c r="E218" s="282"/>
      <c r="F218" s="282"/>
      <c r="G218" s="282"/>
      <c r="H218" s="282"/>
      <c r="I218" s="282"/>
      <c r="J218" s="282"/>
      <c r="K218" s="283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DESKTOP-5U84FGR\uživatel</dc:creator>
  <cp:keywords/>
  <dc:description/>
  <cp:lastModifiedBy>Uživatel systému Windows</cp:lastModifiedBy>
  <dcterms:created xsi:type="dcterms:W3CDTF">2023-04-24T07:35:31Z</dcterms:created>
  <dcterms:modified xsi:type="dcterms:W3CDTF">2023-04-25T12:44:57Z</dcterms:modified>
  <cp:category/>
  <cp:version/>
  <cp:contentType/>
  <cp:contentStatus/>
</cp:coreProperties>
</file>