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01 - Objekt prodejny" sheetId="2" r:id="rId2"/>
    <sheet name="OVN - Ostatní a vedlejší ..." sheetId="3" r:id="rId3"/>
  </sheets>
  <definedNames>
    <definedName name="_xlnm.Print_Area" localSheetId="0">'Rekapitulace stavby'!$D$4:$AO$76,'Rekapitulace stavby'!$C$82:$AQ$97</definedName>
    <definedName name="_xlnm._FilterDatabase" localSheetId="1" hidden="1">'SO01 - Objekt prodejny'!$C$144:$K$522</definedName>
    <definedName name="_xlnm.Print_Area" localSheetId="1">'SO01 - Objekt prodejny'!$C$4:$J$76,'SO01 - Objekt prodejny'!$C$82:$J$126,'SO01 - Objekt prodejny'!$C$132:$K$522</definedName>
    <definedName name="_xlnm._FilterDatabase" localSheetId="2" hidden="1">'OVN - Ostatní a vedlejší ...'!$C$117:$K$152</definedName>
    <definedName name="_xlnm.Print_Area" localSheetId="2">'OVN - Ostatní a vedlejší ...'!$C$4:$J$76,'OVN - Ostatní a vedlejší ...'!$C$82:$J$99,'OVN - Ostatní a vedlejší ...'!$C$105:$K$152</definedName>
    <definedName name="_xlnm.Print_Titles" localSheetId="0">'Rekapitulace stavby'!$92:$92</definedName>
    <definedName name="_xlnm.Print_Titles" localSheetId="1">'SO01 - Objekt prodejny'!$144:$144</definedName>
    <definedName name="_xlnm.Print_Titles" localSheetId="2">'OVN - Ostatní a vedlejší ...'!$117:$117</definedName>
  </definedNames>
  <calcPr fullCalcOnLoad="1"/>
</workbook>
</file>

<file path=xl/sharedStrings.xml><?xml version="1.0" encoding="utf-8"?>
<sst xmlns="http://schemas.openxmlformats.org/spreadsheetml/2006/main" count="3746" uniqueCount="758">
  <si>
    <t>Export Komplet</t>
  </si>
  <si>
    <t/>
  </si>
  <si>
    <t>2.0</t>
  </si>
  <si>
    <t>ZAMOK</t>
  </si>
  <si>
    <t>False</t>
  </si>
  <si>
    <t>{647d1c1a-d61d-498d-a203-b073ef093851}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</si>
  <si>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</si>
  <si>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</si>
  <si>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</si>
  <si>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</si>
  <si>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</si>
  <si>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</si>
  <si>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</si>
  <si>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</si>
  <si>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22-29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</si>
  <si>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</si>
  <si>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</si>
  <si>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Odstranění stavby bývalé prodejny č. p. 167 pro projekt Nemocnice Třebíč – Parkovací dům</t>
  </si>
  <si>
    <t>KSO:</t>
  </si>
  <si>
    <t>CC-CZ:</t>
  </si>
  <si>
    <t>Místo:</t>
  </si>
  <si>
    <t>Třebíč, Purkyňovo nám. č.p.176</t>
  </si>
  <si>
    <t>Datum:</t>
  </si>
  <si>
    <t>10. 7. 2022</t>
  </si>
  <si>
    <t>Zadavatel:</t>
  </si>
  <si>
    <t>IČ:</t>
  </si>
  <si>
    <t>00290629</t>
  </si>
  <si>
    <t>Město Třebíč</t>
  </si>
  <si>
    <t>DIČ:</t>
  </si>
  <si>
    <t>CZ00290629</t>
  </si>
  <si>
    <t>Uchazeč:</t>
  </si>
  <si>
    <t>Vyplň údaj</t>
  </si>
  <si>
    <t>Projektant:</t>
  </si>
  <si>
    <t>01463748</t>
  </si>
  <si>
    <t>Iveta Vejvodová</t>
  </si>
  <si>
    <t>Zpracovatel:</t>
  </si>
  <si>
    <t>Ing. Radovan Vejvoda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</si>
  <si>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</si>
  <si>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</si>
  <si>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</si>
  <si>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</si>
  <si>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</si>
  <si>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</si>
  <si>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</si>
  <si>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</si>
  <si>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</si>
  <si>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</si>
  <si>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</si>
  <si>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</si>
  <si>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</si>
  <si>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</si>
  <si>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</si>
  <si>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</si>
  <si>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</si>
  <si>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</si>
  <si>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</si>
  <si>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</si>
  <si>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</si>
  <si>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</si>
  <si>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</si>
  <si>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</si>
  <si>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</si>
  <si>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</si>
  <si>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</si>
  <si>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</si>
  <si>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</si>
  <si>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</si>
  <si>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</si>
  <si>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</si>
  <si>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</si>
  <si>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</si>
  <si>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</si>
  <si>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</si>
  <si>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</si>
  <si>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</si>
  <si>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</si>
  <si>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</si>
  <si>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</si>
  <si>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</si>
  <si>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</si>
  <si>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</si>
  <si>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</si>
  <si>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</si>
  <si>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</si>
  <si>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</si>
  <si>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Objekt prodejny</t>
  </si>
  <si>
    <t>STA</t>
  </si>
  <si>
    <t>1</t>
  </si>
  <si>
    <t>{54ec8de5-722b-4709-922f-2dd7deb5b23a}</t>
  </si>
  <si>
    <t>2</t>
  </si>
  <si>
    <t>OVN</t>
  </si>
  <si>
    <t>Ostatní a vedlejší náklady</t>
  </si>
  <si>
    <t>{f46aa150-bd6c-449b-bf0e-5de5d1c39db9}</t>
  </si>
  <si>
    <t>KRYCÍ LIST SOUPISU PRACÍ</t>
  </si>
  <si>
    <t>Objekt:</t>
  </si>
  <si>
    <t>SO01 - Objekt prodejny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</si>
  <si>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Všechny další informace vymezující popis a podmínky použití těchto položek z Cenové soustavy, které nejsou uvedeny přímo v soupisu prací, jsou neomezeně dálkově k dispozici na www.cs-urs.cz, sekce Cenové a technické podmínky.  Nedílnou součástí výkazu výměr je projektová dokumentace zpracovaná projektantem Ivetou Vejvodovou.  Pro sestavení SOUPISU PRACÍ v podrobnostech vymezených vyhláškou č. 169/2016 Sb. byla použita cenová soustava URS, která obsahuje veškeré údaje nezbytné pro soupis prací - viz. §4 odst. 4 této vyhlášky. Dle vyhlášky č. 169/2016Sb. §11 odst. 2 uvádí zadavatel v zadávací dokumentaci odkaz na použitou cenovou soustavu (zadavatel zajišťuje neomezený dálkový přístup k cenové soustavě, jelikož byla použita).    UCHAZEČ O VEŘEJNOU ZAKÁZKU JE POVINEN PŘI OCEŇOVÁNÍ SOUTĚŽNÍHO SOUPISU STAVEBNÍCH PRACÍ, DODÁVEK A SLUŽEB S VÝKAZEM VÝMĚR PROVÉST KONTROLU FUNKCE ARITMETICKÝCH VZORCŮ JEDNOTLIVÝCH SOUPISŮ VE VAZBĚ NA JEDNOTLIVÉ ODDÍLY, REKAPITULACE A KRYCÍ LIST.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 základě těchto podkladů bude provedeno ocenění výše uvedených prací, dodávek a služeb.  TYTO PŘÍLOHY JSOU NEDÍLNOU SOUČÁSTÍ SOUTĚŽNÍHO SOUPISU STAVEBNÍCH PRACÍ, DODÁVEK A SLUŽEB S VÝKAZEM VÝMĚR. 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</si>
  <si>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</si>
  <si>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</si>
  <si>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</si>
  <si>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</si>
  <si>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</si>
  <si>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</si>
  <si>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</si>
  <si>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</si>
  <si>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  17 - Zemní práce - konstrukce ze zemin</t>
  </si>
  <si>
    <t xml:space="preserve">      18 - Zemní práce - povrchové úpravy terénu</t>
  </si>
  <si>
    <t xml:space="preserve">    8 - Trubní vedení</t>
  </si>
  <si>
    <t xml:space="preserve">      89 - Ostatní konstrukce</t>
  </si>
  <si>
    <t xml:space="preserve">    9 - Ostatní konstrukce a práce, bourání</t>
  </si>
  <si>
    <t xml:space="preserve">      91 - Doplňující konstrukce a práce pozemních komunikací, letišť a ploch</t>
  </si>
  <si>
    <t xml:space="preserve">      96 - Bourání konstrukcí</t>
  </si>
  <si>
    <t xml:space="preserve">      97 - Prorážení otvorů a ostatní bourací práce</t>
  </si>
  <si>
    <t xml:space="preserve">      98 - Demolice a sanace</t>
  </si>
  <si>
    <t xml:space="preserve">      99 - Přesun hmot a manipulace se sutí</t>
  </si>
  <si>
    <t xml:space="preserve">        997 - Přesun sutě</t>
  </si>
  <si>
    <t xml:space="preserve">        998 - Přesun hmot</t>
  </si>
  <si>
    <t>PSV - Práce a dodávky PSV</t>
  </si>
  <si>
    <t xml:space="preserve">    71 - Izolace</t>
  </si>
  <si>
    <t xml:space="preserve">      711 - Izolace proti vodě, vlhkosti a plynům</t>
  </si>
  <si>
    <t xml:space="preserve">      712 - Povlakové krytiny</t>
  </si>
  <si>
    <t xml:space="preserve">      713 - Izolace tepelné</t>
  </si>
  <si>
    <t xml:space="preserve">    72 - Zdravotně technické instalace</t>
  </si>
  <si>
    <t xml:space="preserve">      721 - Zdravotechnika - vnitřní kanalizace</t>
  </si>
  <si>
    <t xml:space="preserve">      722 - Zdravotechnika - vnitřní vodovod</t>
  </si>
  <si>
    <t xml:space="preserve">      725 - Zdravotechnika - zařizovací předměty</t>
  </si>
  <si>
    <t xml:space="preserve">    74 - Elektroinstalace</t>
  </si>
  <si>
    <t xml:space="preserve">      741 - Elektroinstalace - silnoproud</t>
  </si>
  <si>
    <t xml:space="preserve">    76 - Konstrukce PSV</t>
  </si>
  <si>
    <t xml:space="preserve">      764 - Konstrukce klempířské</t>
  </si>
  <si>
    <t xml:space="preserve">  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</si>
  <si>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</si>
  <si>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</si>
  <si>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</si>
  <si>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</si>
  <si>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</si>
  <si>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</si>
  <si>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</si>
  <si>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</si>
  <si>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</si>
  <si>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</si>
  <si>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</si>
  <si>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</si>
  <si>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</si>
  <si>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</si>
  <si>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</si>
  <si>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</si>
  <si>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</si>
  <si>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11</t>
  </si>
  <si>
    <t>Zemní práce - přípravné a přidružené práce</t>
  </si>
  <si>
    <t>K</t>
  </si>
  <si>
    <t>111211101</t>
  </si>
  <si>
    <t>Odstranění křovin a stromů průměru kmene do 100 mm i s kořeny sklonu terénu do 1:5 ručně</t>
  </si>
  <si>
    <t>m2</t>
  </si>
  <si>
    <t>CS ÚRS 2022 01</t>
  </si>
  <si>
    <t>4</t>
  </si>
  <si>
    <t>3</t>
  </si>
  <si>
    <t>1002674260</t>
  </si>
  <si>
    <t>PP</t>
  </si>
  <si>
    <t>Odstranění křovin a stromů s odstraněním kořenů ručně průměru kmene do 100 mm jakékoliv plochy v rovině nebo ve svahu o sklonu do 1:5</t>
  </si>
  <si>
    <t>Online PSC</t>
  </si>
  <si>
    <t>https://podminky.urs.cz/item/CS_URS_2022_01/111211101</t>
  </si>
  <si>
    <t>VV</t>
  </si>
  <si>
    <t>"stavba"30</t>
  </si>
  <si>
    <t>113107343</t>
  </si>
  <si>
    <t>Odstranění podkladu živičného tl přes 100 do 150 mm strojně pl do 50 m2</t>
  </si>
  <si>
    <t>-1219364601</t>
  </si>
  <si>
    <t>Odstranění podkladů nebo krytů strojně plochy jednotlivě do 50 m2 s přemístěním hmot na skládku na vzdálenost do 3 m nebo s naložením na dopravní prostředek živičných, o tl. vrstvy přes 100 do 150 mm</t>
  </si>
  <si>
    <t>https://podminky.urs.cz/item/CS_URS_2022_01/113107343</t>
  </si>
  <si>
    <t>"Rampa"(5,4+5,4+2,2)*3,35</t>
  </si>
  <si>
    <t>Součet</t>
  </si>
  <si>
    <t>119003227</t>
  </si>
  <si>
    <t>Mobilní plotová zábrana vyplněná dráty výšky přes 1,5 do 2,2 m pro zabezpečení výkopu zřízení</t>
  </si>
  <si>
    <t>m</t>
  </si>
  <si>
    <t>-738466437</t>
  </si>
  <si>
    <t>Pomocné konstrukce při zabezpečení výkopu svislé ocelové mobilní oplocení, výšky přes 1,5 do 2,2 m panely vyplněné dráty zřízení</t>
  </si>
  <si>
    <t>https://podminky.urs.cz/item/CS_URS_2022_01/119003227</t>
  </si>
  <si>
    <t>"stavba"80</t>
  </si>
  <si>
    <t>11900-001</t>
  </si>
  <si>
    <t>Mobilní plotová zábrana vyplněná dráty výšky přes 1,5 do 2,2 m pro zabezpečení výkopu zřízení - příplatek ZKD použití</t>
  </si>
  <si>
    <t>2035023889</t>
  </si>
  <si>
    <t>80*30 'Přepočtené koeficientem množství</t>
  </si>
  <si>
    <t>5</t>
  </si>
  <si>
    <t>119003228</t>
  </si>
  <si>
    <t>Mobilní plotová zábrana vyplněná dráty výšky přes 1,5 do 2,2 m pro zabezpečení výkopu odstranění</t>
  </si>
  <si>
    <t>793331396</t>
  </si>
  <si>
    <t>Pomocné konstrukce při zabezpečení výkopu svislé ocelové mobilní oplocení, výšky přes 1,5 do 2,2 m panely vyplněné dráty odstranění</t>
  </si>
  <si>
    <t>https://podminky.urs.cz/item/CS_URS_2022_01/119003228</t>
  </si>
  <si>
    <t>17</t>
  </si>
  <si>
    <t>Zemní práce - konstrukce ze zemin</t>
  </si>
  <si>
    <t>6</t>
  </si>
  <si>
    <t>174151101</t>
  </si>
  <si>
    <t>Zásyp jam, šachet rýh nebo kolem objektů sypaninou se zhutněním</t>
  </si>
  <si>
    <t>m3</t>
  </si>
  <si>
    <t>-454540151</t>
  </si>
  <si>
    <t>Zásyp sypaninou z jakékoliv horniny strojně s uložením výkopku ve vrstvách se zhutněním jam, šachet, rýh nebo kolem objektů v těchto vykopávkách</t>
  </si>
  <si>
    <t>https://podminky.urs.cz/item/CS_URS_2022_01/174151101</t>
  </si>
  <si>
    <t>"zásyp jámy po odstranění základových konstrukcí recyklátem"200*1</t>
  </si>
  <si>
    <t>18</t>
  </si>
  <si>
    <t>Zemní práce - povrchové úpravy terénu</t>
  </si>
  <si>
    <t>7</t>
  </si>
  <si>
    <t>181951112</t>
  </si>
  <si>
    <t>Úprava pláně v hornině třídy těžitelnosti I skupiny 1 až 3 se zhutněním strojně</t>
  </si>
  <si>
    <t>-1784784245</t>
  </si>
  <si>
    <t>Úprava pláně vyrovnáním výškových rozdílů strojně v hornině třídy těžitelnosti I, skupiny 1 až 3 se zhutněním</t>
  </si>
  <si>
    <t>https://podminky.urs.cz/item/CS_URS_2022_01/181951112</t>
  </si>
  <si>
    <t>"stavba"250</t>
  </si>
  <si>
    <t>8</t>
  </si>
  <si>
    <t>184818244</t>
  </si>
  <si>
    <t>Ochrana kmene průměru přes 700 do 900 mm bedněním výšky přes 2 do 3 m</t>
  </si>
  <si>
    <t>kus</t>
  </si>
  <si>
    <t>-916289391</t>
  </si>
  <si>
    <t>Ochrana kmene bedněním před poškozením stavebním provozem zřízení včetně odstranění výšky bednění přes 2 do 3 m průměru kmene přes 700 do 900 mm</t>
  </si>
  <si>
    <t>https://podminky.urs.cz/item/CS_URS_2022_01/184818244</t>
  </si>
  <si>
    <t>"stavba"3</t>
  </si>
  <si>
    <t>Trubní vedení</t>
  </si>
  <si>
    <t>89</t>
  </si>
  <si>
    <t>Ostatní konstrukce</t>
  </si>
  <si>
    <t>9</t>
  </si>
  <si>
    <t>891241811</t>
  </si>
  <si>
    <t>Demontáž vodovodních šoupátek otevřený výkop DN 80</t>
  </si>
  <si>
    <t>16</t>
  </si>
  <si>
    <t>1756007393</t>
  </si>
  <si>
    <t>Demontáž vodovodních armatur na potrubí šoupátek nebo klapek uzavíracích v otevřeném výkopu nebo v šachtách DN 80</t>
  </si>
  <si>
    <t>https://podminky.urs.cz/item/CS_URS_2022_01/891241811</t>
  </si>
  <si>
    <t>"schodiště"1</t>
  </si>
  <si>
    <t>"hydrynt"1</t>
  </si>
  <si>
    <t>10</t>
  </si>
  <si>
    <t>899101211</t>
  </si>
  <si>
    <t>Demontáž poklopů litinových nebo ocelových včetně rámů hmotnosti do 50 kg</t>
  </si>
  <si>
    <t>-73415870</t>
  </si>
  <si>
    <t>Demontáž poklopů litinových a ocelových včetně rámů, hmotnosti jednotlivě do 50 kg</t>
  </si>
  <si>
    <t>https://podminky.urs.cz/item/CS_URS_2022_01/899101211</t>
  </si>
  <si>
    <t>Ostatní konstrukce a práce, bourání</t>
  </si>
  <si>
    <t>91</t>
  </si>
  <si>
    <t>Doplňující konstrukce a práce pozemních komunikací, letišť a ploch</t>
  </si>
  <si>
    <t>919735113</t>
  </si>
  <si>
    <t>Řezání stávajícího živičného krytu hl přes 100 do 150 mm</t>
  </si>
  <si>
    <t>232626311</t>
  </si>
  <si>
    <t>Řezání stávajícího živičného krytu nebo podkladu  hloubky přes 100 do 150 mm</t>
  </si>
  <si>
    <t>https://podminky.urs.cz/item/CS_URS_2022_01/919735113</t>
  </si>
  <si>
    <t>"rampa"3,35</t>
  </si>
  <si>
    <t>96</t>
  </si>
  <si>
    <t>Bourání konstrukcí</t>
  </si>
  <si>
    <t>12</t>
  </si>
  <si>
    <t>962081131</t>
  </si>
  <si>
    <t>Bourání příček ze skleněných tvárnic tl do 100 mm</t>
  </si>
  <si>
    <t>891889836</t>
  </si>
  <si>
    <t>Bourání zdiva příček nebo vybourání otvorů  ze skleněných tvárnic, tl. do 100 mm</t>
  </si>
  <si>
    <t>https://podminky.urs.cz/item/CS_URS_2022_01/962081131</t>
  </si>
  <si>
    <t>"1.07"1,04*1</t>
  </si>
  <si>
    <t>13</t>
  </si>
  <si>
    <t>968062354</t>
  </si>
  <si>
    <t>Vybourání dřevěných rámů oken dvojitých včetně křídel pl do 1 m2</t>
  </si>
  <si>
    <t>2038972307</t>
  </si>
  <si>
    <t>Vybourání dřevěných rámů oken s křídly, dveřních zárubní, vrat, stěn, ostění nebo obkladů  rámů oken s křídly dvojitých, plochy do 1 m2</t>
  </si>
  <si>
    <t>https://podminky.urs.cz/item/CS_URS_2022_01/968062354</t>
  </si>
  <si>
    <t>"okna"0,9*0,9*9+0,6*0,9*2</t>
  </si>
  <si>
    <t>14</t>
  </si>
  <si>
    <t>968062747</t>
  </si>
  <si>
    <t>Vybourání stěn dřevěných plných, zasklených nebo výkladních pl přes 4 m2</t>
  </si>
  <si>
    <t>1217868374</t>
  </si>
  <si>
    <t>Vybourání dřevěných rámů oken s křídly, dveřních zárubní, vrat, stěn, ostění nebo obkladů  stěn plných, zasklených nebo výkladních pevných nebo otevíratelných, plochy přes 4 m2</t>
  </si>
  <si>
    <t>https://podminky.urs.cz/item/CS_URS_2022_01/968062747</t>
  </si>
  <si>
    <t>"průčelí"3,685*2,7*2</t>
  </si>
  <si>
    <t>968072455</t>
  </si>
  <si>
    <t>Vybourání kovových dveřních zárubní pl do 2 m2</t>
  </si>
  <si>
    <t>-1323010492</t>
  </si>
  <si>
    <t>Vybourání kovových rámů oken s křídly, dveřních zárubní, vrat, stěn, ostění nebo obkladů  dveřních zárubní, plochy do 2 m2</t>
  </si>
  <si>
    <t>https://podminky.urs.cz/item/CS_URS_2022_01/968072455</t>
  </si>
  <si>
    <t>"ocelové zárubně"(0,6*2+0,8)*1,97</t>
  </si>
  <si>
    <t>968072558</t>
  </si>
  <si>
    <t>Vybourání kovových vrat pl do 5 m2</t>
  </si>
  <si>
    <t>1897579070</t>
  </si>
  <si>
    <t>Vybourání kovových rámů oken s křídly, dveřních zárubní, vrat, stěn, ostění nebo obkladů  vrat, mimo posuvných a skládacích, plochy do 5 m2</t>
  </si>
  <si>
    <t>https://podminky.urs.cz/item/CS_URS_2022_01/968072558</t>
  </si>
  <si>
    <t>"vrata -zásobování"1,45*2,15</t>
  </si>
  <si>
    <t>968072747</t>
  </si>
  <si>
    <t>Vybourání výkladních stěn kovových pevných nebo otevíratelných pl přes 4 m2</t>
  </si>
  <si>
    <t>-1394716476</t>
  </si>
  <si>
    <t>Vybourání kovových rámů oken s křídly, dveřních zárubní, vrat, stěn, ostění nebo obkladů  stěn výkladních pevných nebo otevíratelných, plochy přes 4 m2</t>
  </si>
  <si>
    <t>https://podminky.urs.cz/item/CS_URS_2022_01/968072747</t>
  </si>
  <si>
    <t>"průčelí"3,685*2,7*2+3,33*3,1</t>
  </si>
  <si>
    <t>97</t>
  </si>
  <si>
    <t>Prorážení otvorů a ostatní bourací práce</t>
  </si>
  <si>
    <t>978059511</t>
  </si>
  <si>
    <t>Odsekání a odebrání obkladů stěn z vnitřních obkládaček plochy do 1 m2</t>
  </si>
  <si>
    <t>-619028230</t>
  </si>
  <si>
    <t>Odsekání obkladů  stěn včetně otlučení podkladní omítky až na zdivo z obkládaček vnitřních, z jakýchkoliv materiálů, plochy do 1 m2</t>
  </si>
  <si>
    <t>https://podminky.urs.cz/item/CS_URS_2022_01/978059511</t>
  </si>
  <si>
    <t>"obklady dřez"(1,11+1,15*2)*1,6</t>
  </si>
  <si>
    <t>19</t>
  </si>
  <si>
    <t>978059641</t>
  </si>
  <si>
    <t>Odsekání a odebrání obkladů stěn z vnějších obkládaček plochy přes 1 m2</t>
  </si>
  <si>
    <t>-29964146</t>
  </si>
  <si>
    <t>Odsekání obkladů  stěn včetně otlučení podkladní omítky až na zdivo z obkládaček vnějších, z jakýchkoliv materiálů, plochy přes 1 m2</t>
  </si>
  <si>
    <t>https://podminky.urs.cz/item/CS_URS_2022_01/978059641</t>
  </si>
  <si>
    <t>"parapet v průčelí"3,85*0,6*2</t>
  </si>
  <si>
    <t>98</t>
  </si>
  <si>
    <t>Demolice a sanace</t>
  </si>
  <si>
    <t>20</t>
  </si>
  <si>
    <t>981013711</t>
  </si>
  <si>
    <t>Demolice budov ze železobetonu podíl konstrukcí do 10 % těžkou mechanizací</t>
  </si>
  <si>
    <t>-1205026149</t>
  </si>
  <si>
    <t>Demolice budov  těžkými mechanizačními prostředky z monolitického nebo montovaného železobetonu včetně výplňového zdiva, s podílem konstrukcí do 10 %</t>
  </si>
  <si>
    <t>https://podminky.urs.cz/item/CS_URS_2022_01/981013711</t>
  </si>
  <si>
    <t>"stavba"11,16*15,38*6</t>
  </si>
  <si>
    <t>981511114</t>
  </si>
  <si>
    <t>Demolice konstrukcí objektů z betonu železového postupným rozebíráním</t>
  </si>
  <si>
    <t>203758351</t>
  </si>
  <si>
    <t>Demolice konstrukcí objektů  postupným rozebíráním konstrukcí ze železobetonu</t>
  </si>
  <si>
    <t>https://podminky.urs.cz/item/CS_URS_2022_01/981511114</t>
  </si>
  <si>
    <t>"Příslušenství - schodiště, opěrné stěny"0,5*(3,7*2,5+5,74*2,5+5,4*2+5,4*2,75+2,2*1,5)+0,4*(11,6+1,5*2)*2,5+3*3,6*0,4</t>
  </si>
  <si>
    <t>99</t>
  </si>
  <si>
    <t>Přesun hmot a manipulace se sutí</t>
  </si>
  <si>
    <t>997</t>
  </si>
  <si>
    <t>Přesun sutě</t>
  </si>
  <si>
    <t>22</t>
  </si>
  <si>
    <t>997006002</t>
  </si>
  <si>
    <t>Třídění stavebního odpadu na jednotlivé druhy</t>
  </si>
  <si>
    <t>t</t>
  </si>
  <si>
    <t>636162035</t>
  </si>
  <si>
    <t>Úprava stavebního odpadu třídění na jednotlivé druhy</t>
  </si>
  <si>
    <t>https://podminky.urs.cz/item/CS_URS_2022_01/997006002</t>
  </si>
  <si>
    <t>23</t>
  </si>
  <si>
    <t>997006006</t>
  </si>
  <si>
    <t>Drcení stavebního odpadu ze zdiva z betonu prostého s dopravou do 100 m a naložením</t>
  </si>
  <si>
    <t>997277458</t>
  </si>
  <si>
    <t>Úprava stavebního odpadu drcení s dopravou na vzdálenost do 100 m a naložením do drtícího zařízení ze zdiva betonového</t>
  </si>
  <si>
    <t>https://podminky.urs.cz/item/CS_URS_2022_01/997006006</t>
  </si>
  <si>
    <t>24</t>
  </si>
  <si>
    <t>997006512</t>
  </si>
  <si>
    <t>Vodorovné doprava suti s naložením a složením na skládku přes 100 m do 1 km</t>
  </si>
  <si>
    <t>1355399754</t>
  </si>
  <si>
    <t>Vodorovná doprava suti na skládku s naložením na dopravní prostředek a složením přes 100 m do 1 km</t>
  </si>
  <si>
    <t>https://podminky.urs.cz/item/CS_URS_2022_01/997006512</t>
  </si>
  <si>
    <t>25</t>
  </si>
  <si>
    <t>997006519</t>
  </si>
  <si>
    <t>Příplatek k vodorovnému přemístění suti na skládku ZKD 1 km přes 1 km</t>
  </si>
  <si>
    <t>-2139772679</t>
  </si>
  <si>
    <t>Vodorovná doprava suti na skládku Příplatek k ceně -6512 za každý další i započatý 1 km</t>
  </si>
  <si>
    <t>https://podminky.urs.cz/item/CS_URS_2022_01/997006519</t>
  </si>
  <si>
    <t>315,324*15 'Přepočtené koeficientem množství</t>
  </si>
  <si>
    <t>26</t>
  </si>
  <si>
    <t>997013869</t>
  </si>
  <si>
    <t>Poplatek za uložení stavebního odpadu na recyklační skládce (skládkovné) ze směsí betonu, cihel a keramických výrobků kód odpadu 17 01 07</t>
  </si>
  <si>
    <t>301107552</t>
  </si>
  <si>
    <t>Poplatek za uložení stavebního odpadu na recyklační skládce (skládkovné) ze směsí nebo oddělených frakcí betonu, cihel a keramických výrobků zatříděného do Katalogu odpadů pod kódem 17 01 07</t>
  </si>
  <si>
    <t>https://podminky.urs.cz/item/CS_URS_2022_01/997013869</t>
  </si>
  <si>
    <t>27</t>
  </si>
  <si>
    <t>997013804</t>
  </si>
  <si>
    <t>Poplatek za uložení na skládce (skládkovné) stavebního odpadu ze skla kód odpadu 17 02 02</t>
  </si>
  <si>
    <t>416145957</t>
  </si>
  <si>
    <t>Poplatek za uložení stavebního odpadu na skládce (skládkovné) ze skla zatříděného do Katalogu odpadů pod kódem 17 02 02</t>
  </si>
  <si>
    <t>https://podminky.urs.cz/item/CS_URS_2022_01/997013804</t>
  </si>
  <si>
    <t>28</t>
  </si>
  <si>
    <t>997013811</t>
  </si>
  <si>
    <t>Poplatek za uložení na skládce (skládkovné) stavebního odpadu dřevěného kód odpadu 17 02 01</t>
  </si>
  <si>
    <t>360881301</t>
  </si>
  <si>
    <t>Poplatek za uložení stavebního odpadu na skládce (skládkovné) dřevěného zatříděného do Katalogu odpadů pod kódem 17 02 01</t>
  </si>
  <si>
    <t>https://podminky.urs.cz/item/CS_URS_2022_01/997013811</t>
  </si>
  <si>
    <t>29</t>
  </si>
  <si>
    <t>997013813</t>
  </si>
  <si>
    <t>Poplatek za uložení na skládce (skládkovné) stavebního odpadu z plastických hmot kód odpadu 17 02 03</t>
  </si>
  <si>
    <t>219860075</t>
  </si>
  <si>
    <t>Poplatek za uložení stavebního odpadu na skládce (skládkovné) z plastických hmot zatříděného do Katalogu odpadů pod kódem 17 02 03</t>
  </si>
  <si>
    <t>https://podminky.urs.cz/item/CS_URS_2022_01/997013813</t>
  </si>
  <si>
    <t>30</t>
  </si>
  <si>
    <t>997013847</t>
  </si>
  <si>
    <t>Poplatek za uložení na skládce (skládkovné) odpadu asfaltového s dehtem kód odpadu 17 03 01</t>
  </si>
  <si>
    <t>-1735770694</t>
  </si>
  <si>
    <t>Poplatek za uložení stavebního odpadu na skládce (skládkovné) asfaltového s obsahem dehtu zatříděného do Katalogu odpadů pod kódem 17 03 01</t>
  </si>
  <si>
    <t>https://podminky.urs.cz/item/CS_URS_2022_01/997013847</t>
  </si>
  <si>
    <t>31</t>
  </si>
  <si>
    <t>997221861</t>
  </si>
  <si>
    <t>Poplatek za uložení stavebního odpadu na recyklační skládce (skládkovné) z prostého betonu pod kódem 17 01 01</t>
  </si>
  <si>
    <t>-191361572</t>
  </si>
  <si>
    <t>Poplatek za uložení stavebního odpadu na recyklační skládce (skládkovné) z prostého betonu zatříděného do Katalogu odpadů pod kódem 17 01 01</t>
  </si>
  <si>
    <t>https://podminky.urs.cz/item/CS_URS_2022_01/997221861</t>
  </si>
  <si>
    <t>32</t>
  </si>
  <si>
    <t>997221875</t>
  </si>
  <si>
    <t>Poplatek za uložení stavebního odpadu na recyklační skládce (skládkovné) asfaltového bez obsahu dehtu zatříděného do Katalogu odpadů pod kódem 17 03 02</t>
  </si>
  <si>
    <t>1067810761</t>
  </si>
  <si>
    <t>https://podminky.urs.cz/item/CS_URS_2022_01/997221875</t>
  </si>
  <si>
    <t>998</t>
  </si>
  <si>
    <t>Přesun hmot</t>
  </si>
  <si>
    <t>33</t>
  </si>
  <si>
    <t>998012101</t>
  </si>
  <si>
    <t>Přesun hmot pro budovy monolitické s vyzdívaným obvodovým pláštěm v do 6 m</t>
  </si>
  <si>
    <t>367999201</t>
  </si>
  <si>
    <t>Přesun hmot pro budovy občanské výstavby, bydlení, výrobu a služby  s nosnou svislou konstrukcí monolitickou betonovou tyčovou s vyzdívaným obvodovým pláštěm vodorovná dopravní vzdálenost do 100 m pro budovy výšky do 6 m</t>
  </si>
  <si>
    <t>https://podminky.urs.cz/item/CS_URS_2022_01/998012101</t>
  </si>
  <si>
    <t>PSV</t>
  </si>
  <si>
    <t>Práce a dodávky PSV</t>
  </si>
  <si>
    <t>71</t>
  </si>
  <si>
    <t>Izolace</t>
  </si>
  <si>
    <t>711</t>
  </si>
  <si>
    <t>Izolace proti vodě, vlhkosti a plynům</t>
  </si>
  <si>
    <t>34</t>
  </si>
  <si>
    <t>711131811</t>
  </si>
  <si>
    <t>Odstranění izolace proti zemní vlhkosti vodorovné</t>
  </si>
  <si>
    <t>1378634149</t>
  </si>
  <si>
    <t>Odstranění izolace proti zemní vlhkosti  na ploše vodorovné V</t>
  </si>
  <si>
    <t>https://podminky.urs.cz/item/CS_URS_2022_01/711131811</t>
  </si>
  <si>
    <t>"střecha"10,62*15,12</t>
  </si>
  <si>
    <t>712</t>
  </si>
  <si>
    <t>Povlakové krytiny</t>
  </si>
  <si>
    <t>35</t>
  </si>
  <si>
    <t>712331801</t>
  </si>
  <si>
    <t>Odstranění povlakové krytiny střech do 10° z pásů uložených na sucho AIP nebo NAIP</t>
  </si>
  <si>
    <t>-82433774</t>
  </si>
  <si>
    <t>Odstranění povlakové krytiny střech plochých do 10° z pásů uložených na sucho AIP nebo NAIP</t>
  </si>
  <si>
    <t>https://podminky.urs.cz/item/CS_URS_2022_01/712331801</t>
  </si>
  <si>
    <t>"střecha"10,62*15,12+11,16*1,2</t>
  </si>
  <si>
    <t>713</t>
  </si>
  <si>
    <t>Izolace tepelné</t>
  </si>
  <si>
    <t>36</t>
  </si>
  <si>
    <t>713130821</t>
  </si>
  <si>
    <t>Odstranění tepelné izolace stěn volně kladené z polystyrenu tl do 100 mm</t>
  </si>
  <si>
    <t>-1140117935</t>
  </si>
  <si>
    <t>Odstranění tepelné izolace stěn a příček z rohoží, pásů, dílců, desek, bloků volně kladených z polystyrenu, tloušťka izolace do 100 mm</t>
  </si>
  <si>
    <t>https://podminky.urs.cz/item/CS_URS_2022_01/713130821</t>
  </si>
  <si>
    <t>"1.05"2,09*3,1+0,3*3,1</t>
  </si>
  <si>
    <t>72</t>
  </si>
  <si>
    <t>Zdravotně technické instalace</t>
  </si>
  <si>
    <t>721</t>
  </si>
  <si>
    <t>Zdravotechnika - vnitřní kanalizace</t>
  </si>
  <si>
    <t>37</t>
  </si>
  <si>
    <t>721171803</t>
  </si>
  <si>
    <t>Demontáž potrubí z PVC D do 75</t>
  </si>
  <si>
    <t>483430798</t>
  </si>
  <si>
    <t>Demontáž potrubí z novodurových trub  odpadních nebo připojovacích do D 75</t>
  </si>
  <si>
    <t>https://podminky.urs.cz/item/CS_URS_2022_01/721171803</t>
  </si>
  <si>
    <t>"Připojení nádrže, dřezu a umyvadla"2</t>
  </si>
  <si>
    <t>38</t>
  </si>
  <si>
    <t>721171808</t>
  </si>
  <si>
    <t>Demontáž potrubí z PVC D přes 75 do 114</t>
  </si>
  <si>
    <t>-1526599764</t>
  </si>
  <si>
    <t>Demontáž potrubí z novodurových trub  odpadních nebo připojovacích přes 75 do D 114</t>
  </si>
  <si>
    <t>https://podminky.urs.cz/item/CS_URS_2022_01/721171808</t>
  </si>
  <si>
    <t>"připojení WC"1</t>
  </si>
  <si>
    <t>39</t>
  </si>
  <si>
    <t>721290821</t>
  </si>
  <si>
    <t>Přemístění vnitrostaveništní demontovaných hmot vnitřní kanalizace v objektech v do 6 m</t>
  </si>
  <si>
    <t>-1961659948</t>
  </si>
  <si>
    <t>Vnitrostaveništní přemístění vybouraných (demontovaných) hmot  vnitřní kanalizace vodorovně do 100 m v objektech výšky do 6 m</t>
  </si>
  <si>
    <t>https://podminky.urs.cz/item/CS_URS_2022_01/721290821</t>
  </si>
  <si>
    <t>722</t>
  </si>
  <si>
    <t>Zdravotechnika - vnitřní vodovod</t>
  </si>
  <si>
    <t>40</t>
  </si>
  <si>
    <t>722130801</t>
  </si>
  <si>
    <t>Demontáž potrubí ocelové pozinkované závitové DN do 25</t>
  </si>
  <si>
    <t>-1668273969</t>
  </si>
  <si>
    <t>Demontáž potrubí z ocelových trubek pozinkovaných  závitových do DN 25</t>
  </si>
  <si>
    <t>https://podminky.urs.cz/item/CS_URS_2022_01/722130801</t>
  </si>
  <si>
    <t>41</t>
  </si>
  <si>
    <t>722170801</t>
  </si>
  <si>
    <t>Demontáž rozvodů vody z plastů D do 25</t>
  </si>
  <si>
    <t>1249099033</t>
  </si>
  <si>
    <t>Demontáž rozvodů vody z plastů  do Ø 25 mm</t>
  </si>
  <si>
    <t>https://podminky.urs.cz/item/CS_URS_2022_01/722170801</t>
  </si>
  <si>
    <t>"ZTI"40</t>
  </si>
  <si>
    <t>725</t>
  </si>
  <si>
    <t>Zdravotechnika - zařizovací předměty</t>
  </si>
  <si>
    <t>42</t>
  </si>
  <si>
    <t>725110811</t>
  </si>
  <si>
    <t>Demontáž klozetů splachovací s nádrží</t>
  </si>
  <si>
    <t>soubor</t>
  </si>
  <si>
    <t>276013695</t>
  </si>
  <si>
    <t>Demontáž klozetů  splachovacích s nádrží nebo tlakovým splachovačem</t>
  </si>
  <si>
    <t>https://podminky.urs.cz/item/CS_URS_2022_01/725110811</t>
  </si>
  <si>
    <t>"ZTI"1</t>
  </si>
  <si>
    <t>43</t>
  </si>
  <si>
    <t>725210821</t>
  </si>
  <si>
    <t>Demontáž umyvadel bez výtokových armatur</t>
  </si>
  <si>
    <t>-1425103702</t>
  </si>
  <si>
    <t>Demontáž umyvadel  bez výtokových armatur umyvadel</t>
  </si>
  <si>
    <t>https://podminky.urs.cz/item/CS_URS_2022_01/725210821</t>
  </si>
  <si>
    <t>44</t>
  </si>
  <si>
    <t>725320821</t>
  </si>
  <si>
    <t>Demontáž dřez dvojitý na ocelové konzole bez výtokových armatur</t>
  </si>
  <si>
    <t>-1817967124</t>
  </si>
  <si>
    <t>Demontáž dřezů dvojitých  bez výtokových armatur na konzolách</t>
  </si>
  <si>
    <t>https://podminky.urs.cz/item/CS_URS_2022_01/725320821</t>
  </si>
  <si>
    <t>45</t>
  </si>
  <si>
    <t>725590811</t>
  </si>
  <si>
    <t>Přemístění vnitrostaveništní demontovaných zařizovacích předmětů v objektech v do 6 m</t>
  </si>
  <si>
    <t>-1619956975</t>
  </si>
  <si>
    <t>Vnitrostaveništní přemístění vybouraných (demontovaných) hmot  zařizovacích předmětů vodorovně do 100 m v objektech výšky do 6 m</t>
  </si>
  <si>
    <t>https://podminky.urs.cz/item/CS_URS_2022_01/725590811</t>
  </si>
  <si>
    <t>46</t>
  </si>
  <si>
    <t>725810811</t>
  </si>
  <si>
    <t>Demontáž ventilů výtokových nástěnných</t>
  </si>
  <si>
    <t>-1118020762</t>
  </si>
  <si>
    <t>Demontáž výtokových ventilů  nástěnných</t>
  </si>
  <si>
    <t>https://podminky.urs.cz/item/CS_URS_2022_01/725810811</t>
  </si>
  <si>
    <t>47</t>
  </si>
  <si>
    <t>725820801</t>
  </si>
  <si>
    <t>Demontáž baterie nástěnné do G 3 / 4</t>
  </si>
  <si>
    <t>938076033</t>
  </si>
  <si>
    <t>Demontáž baterií  nástěnných do G 3/4</t>
  </si>
  <si>
    <t>https://podminky.urs.cz/item/CS_URS_2022_01/725820801</t>
  </si>
  <si>
    <t>"ZTI"2</t>
  </si>
  <si>
    <t>48</t>
  </si>
  <si>
    <t>725850800</t>
  </si>
  <si>
    <t>Demontáž ventilů odpadních</t>
  </si>
  <si>
    <t>969550035</t>
  </si>
  <si>
    <t>Demontáž odpadních ventilů  všech připojovacích dimenzí</t>
  </si>
  <si>
    <t>https://podminky.urs.cz/item/CS_URS_2022_01/725850800</t>
  </si>
  <si>
    <t>"ZTI"3</t>
  </si>
  <si>
    <t>49</t>
  </si>
  <si>
    <t>725860811</t>
  </si>
  <si>
    <t>Demontáž uzávěrů zápachu jednoduchých</t>
  </si>
  <si>
    <t>856306886</t>
  </si>
  <si>
    <t>Demontáž zápachových uzávěrek pro zařizovací předměty  jednoduchých</t>
  </si>
  <si>
    <t>https://podminky.urs.cz/item/CS_URS_2022_01/725860811</t>
  </si>
  <si>
    <t>50</t>
  </si>
  <si>
    <t>725860812</t>
  </si>
  <si>
    <t>Demontáž uzávěrů zápachu dvojitých</t>
  </si>
  <si>
    <t>1046560120</t>
  </si>
  <si>
    <t>Demontáž zápachových uzávěrek pro zařizovací předměty  dvojitých</t>
  </si>
  <si>
    <t>https://podminky.urs.cz/item/CS_URS_2022_01/725860812</t>
  </si>
  <si>
    <t>74</t>
  </si>
  <si>
    <t>Elektroinstalace</t>
  </si>
  <si>
    <t>741</t>
  </si>
  <si>
    <t>Elektroinstalace - silnoproud</t>
  </si>
  <si>
    <t>51</t>
  </si>
  <si>
    <t>741112801</t>
  </si>
  <si>
    <t>Demontáž elektroinstalačních lišt nástěnných vkládacích uložených pevně</t>
  </si>
  <si>
    <t>601008356</t>
  </si>
  <si>
    <t>Demotáž elektroinstalačních lišt a kanálů nástěnných uložených pevně vkládacích</t>
  </si>
  <si>
    <t>https://podminky.urs.cz/item/CS_URS_2022_01/741112801</t>
  </si>
  <si>
    <t>"stavba"60</t>
  </si>
  <si>
    <t>52</t>
  </si>
  <si>
    <t>741121861</t>
  </si>
  <si>
    <t>Demontáž kabel Cu pod omítkou plný kulatý 2x1,5 až 2,5 mm2, 3x1,5 mm2, 4x1,5 mm2</t>
  </si>
  <si>
    <t>968144390</t>
  </si>
  <si>
    <t>Demontáž kabelů měděných uložených pod omítku plných kulatých počtu a průřezu žil 2x1,5 až 2,5 mm2, 3x1,5 mm2, 4x1,5 mm2</t>
  </si>
  <si>
    <t>https://podminky.urs.cz/item/CS_URS_2022_01/741121861</t>
  </si>
  <si>
    <t>"stavba"300</t>
  </si>
  <si>
    <t>53</t>
  </si>
  <si>
    <t>741211827</t>
  </si>
  <si>
    <t>Demontáž rozvodnic kovových pod omítkou s krytím přes IPx4 plochou přes 0,8 m2</t>
  </si>
  <si>
    <t>-293607738</t>
  </si>
  <si>
    <t>Demontáž rozvodnic kovových, uložených pod omítkou, krytí přes IPx 4, plochy přes 0,8 m2</t>
  </si>
  <si>
    <t>https://podminky.urs.cz/item/CS_URS_2022_01/741211827</t>
  </si>
  <si>
    <t>"stavba"1</t>
  </si>
  <si>
    <t>54</t>
  </si>
  <si>
    <t>741213811</t>
  </si>
  <si>
    <t>Demontáž kabelu silového z rozvodnice průřezu žil do 4 mm2 bez zachování funkčnosti</t>
  </si>
  <si>
    <t>-1421929981</t>
  </si>
  <si>
    <t>Demontáž kabelu z rozvodnice bez zachování funkčnosti (do suti) silových, průřezu do 4 mm2</t>
  </si>
  <si>
    <t>https://podminky.urs.cz/item/CS_URS_2022_01/741213811</t>
  </si>
  <si>
    <t>"rozvaděč"20</t>
  </si>
  <si>
    <t>55</t>
  </si>
  <si>
    <t>741311815</t>
  </si>
  <si>
    <t>Demontáž spínačů nástěnných normálních do 10 A šroubových bez zachování funkčnosti přes 2 do 4 svorek</t>
  </si>
  <si>
    <t>-569583713</t>
  </si>
  <si>
    <t>Demontáž spínačů bez zachování funkčnosti (do suti) nástěnných, pro prostředí normální do 10 A, připojení šroubové přes 2 svorky do 4 svorek</t>
  </si>
  <si>
    <t>https://podminky.urs.cz/item/CS_URS_2022_01/741311815</t>
  </si>
  <si>
    <t>"stavba"10</t>
  </si>
  <si>
    <t>56</t>
  </si>
  <si>
    <t>741315823</t>
  </si>
  <si>
    <t>Demontáž zásuvek domovních normální prostředí do 16A zapuštěných šroubových bez zachování funkčnosti 2P+PE</t>
  </si>
  <si>
    <t>423704300</t>
  </si>
  <si>
    <t>Demontáž zásuvek bez zachování funkčnosti (do suti) domovních polozapuštěných nebo zapuštěných, pro prostředí normální do 16 A, připojení šroubové 2P+PE</t>
  </si>
  <si>
    <t>https://podminky.urs.cz/item/CS_URS_2022_01/741315823</t>
  </si>
  <si>
    <t>57</t>
  </si>
  <si>
    <t>741322815</t>
  </si>
  <si>
    <t>Demontáž jistič jednopólový nn do 25 A ze skříně</t>
  </si>
  <si>
    <t>-447854801</t>
  </si>
  <si>
    <t>Demontáž jističů jednopólových nn bez signálního kontaktu do 25 A ze skříně</t>
  </si>
  <si>
    <t>https://podminky.urs.cz/item/CS_URS_2022_01/741322815</t>
  </si>
  <si>
    <t>"rozvaděč"10</t>
  </si>
  <si>
    <t>58</t>
  </si>
  <si>
    <t>741322845</t>
  </si>
  <si>
    <t>Demontáž jistič dvoupólový nn do 63 A ze skříně</t>
  </si>
  <si>
    <t>1244956568</t>
  </si>
  <si>
    <t>Demontáž jističů dvoupólových nn bez signálního kontaktu do 63 A ze skříně</t>
  </si>
  <si>
    <t>https://podminky.urs.cz/item/CS_URS_2022_01/741322845</t>
  </si>
  <si>
    <t>"rozvaděč"1</t>
  </si>
  <si>
    <t>59</t>
  </si>
  <si>
    <t>741324835</t>
  </si>
  <si>
    <t>Demontáž proudových chráničů čtyřpólových nn do 25 A ze skříně</t>
  </si>
  <si>
    <t>-1816237186</t>
  </si>
  <si>
    <t>https://podminky.urs.cz/item/CS_URS_2022_01/741324835</t>
  </si>
  <si>
    <t>60</t>
  </si>
  <si>
    <t>741371841</t>
  </si>
  <si>
    <t>Demontáž svítidla interiérového se standardní paticí nebo int. zdrojem LED přisazeného stropního do 0,09 m2 bez zachování funkčnosti</t>
  </si>
  <si>
    <t>-1148224805</t>
  </si>
  <si>
    <t>Demontáž svítidel bez zachování funkčnosti (do suti) interiérových se standardní paticí (E27, T5, GU10) nebo integrovaným zdrojem LED přisazených, ploše stropních do 0,09 m2</t>
  </si>
  <si>
    <t>https://podminky.urs.cz/item/CS_URS_2022_01/741371841</t>
  </si>
  <si>
    <t>"stavba"3+3+2</t>
  </si>
  <si>
    <t>61</t>
  </si>
  <si>
    <t>741371844</t>
  </si>
  <si>
    <t>Demontáž svítidla interiérového se standardní paticí nebo int. zdrojem LED přisazeného nástěnného do 0,09 m2 bez zachování funkčnosti</t>
  </si>
  <si>
    <t>235167633</t>
  </si>
  <si>
    <t>Demontáž svítidel bez zachování funkčnosti (do suti) interiérových se standardní paticí (E27, T5, GU10) nebo integrovaným zdrojem LED přisazených, ploše nástěnných do 0,09 m2</t>
  </si>
  <si>
    <t>https://podminky.urs.cz/item/CS_URS_2022_01/741371844</t>
  </si>
  <si>
    <t>" vrata"1</t>
  </si>
  <si>
    <t>"pod přístřeškam"1</t>
  </si>
  <si>
    <t>76</t>
  </si>
  <si>
    <t>Konstrukce PSV</t>
  </si>
  <si>
    <t>764</t>
  </si>
  <si>
    <t>Konstrukce klempířské</t>
  </si>
  <si>
    <t>62</t>
  </si>
  <si>
    <t>764001801</t>
  </si>
  <si>
    <t>Demontáž podkladního plechu do suti</t>
  </si>
  <si>
    <t>-658457642</t>
  </si>
  <si>
    <t>Demontáž klempířských konstrukcí podkladního plechu do suti</t>
  </si>
  <si>
    <t>https://podminky.urs.cz/item/CS_URS_2022_01/764001801</t>
  </si>
  <si>
    <t>"střecha"10,62</t>
  </si>
  <si>
    <t>63</t>
  </si>
  <si>
    <t>764001821</t>
  </si>
  <si>
    <t>Demontáž krytiny ze svitků nebo tabulí do suti</t>
  </si>
  <si>
    <t>-1593162009</t>
  </si>
  <si>
    <t>Demontáž klempířských konstrukcí krytiny ze svitků nebo tabulí do suti</t>
  </si>
  <si>
    <t>https://podminky.urs.cz/item/CS_URS_2022_01/764001821</t>
  </si>
  <si>
    <t>64</t>
  </si>
  <si>
    <t>764002841</t>
  </si>
  <si>
    <t>Demontáž oplechování horních ploch zdí a nadezdívek do suti</t>
  </si>
  <si>
    <t>-214052199</t>
  </si>
  <si>
    <t>Demontáž klempířských konstrukcí oplechování horních ploch zdí a nadezdívek do suti</t>
  </si>
  <si>
    <t>https://podminky.urs.cz/item/CS_URS_2022_01/764002841</t>
  </si>
  <si>
    <t>"střecha"11,16+15,23*2</t>
  </si>
  <si>
    <t>65</t>
  </si>
  <si>
    <t>764002851</t>
  </si>
  <si>
    <t>Demontáž oplechování parapetů do suti</t>
  </si>
  <si>
    <t>68567380</t>
  </si>
  <si>
    <t>Demontáž klempířských konstrukcí oplechování parapetů do suti</t>
  </si>
  <si>
    <t>https://podminky.urs.cz/item/CS_URS_2022_01/764002851</t>
  </si>
  <si>
    <t>"okna"0,9*9+0,6*2</t>
  </si>
  <si>
    <t>66</t>
  </si>
  <si>
    <t>764002871</t>
  </si>
  <si>
    <t>Demontáž lemování zdí do suti</t>
  </si>
  <si>
    <t>1001795783</t>
  </si>
  <si>
    <t>Demontáž klempířských konstrukcí lemování zdí do suti</t>
  </si>
  <si>
    <t>https://podminky.urs.cz/item/CS_URS_2022_01/764002871</t>
  </si>
  <si>
    <t>"střecha"10,62+14,96*2</t>
  </si>
  <si>
    <t>67</t>
  </si>
  <si>
    <t>764004801</t>
  </si>
  <si>
    <t>Demontáž podokapního žlabu do suti</t>
  </si>
  <si>
    <t>1517787096</t>
  </si>
  <si>
    <t>Demontáž klempířských konstrukcí žlabu podokapního do suti</t>
  </si>
  <si>
    <t>https://podminky.urs.cz/item/CS_URS_2022_01/764004801</t>
  </si>
  <si>
    <t>68</t>
  </si>
  <si>
    <t>764004861</t>
  </si>
  <si>
    <t>Demontáž svodu do suti</t>
  </si>
  <si>
    <t>-1903288613</t>
  </si>
  <si>
    <t>Demontáž klempířských konstrukcí svodu do suti</t>
  </si>
  <si>
    <t>https://podminky.urs.cz/item/CS_URS_2022_01/764004861</t>
  </si>
  <si>
    <t>"střecha"3,3</t>
  </si>
  <si>
    <t>767</t>
  </si>
  <si>
    <t>Konstrukce zámečnické</t>
  </si>
  <si>
    <t>69</t>
  </si>
  <si>
    <t>767161813</t>
  </si>
  <si>
    <t>Demontáž zábradlí rovného nerozebíratelného hmotnosti 1 m zábradlí do 20 kg do suti</t>
  </si>
  <si>
    <t>-1322174342</t>
  </si>
  <si>
    <t>Demontáž zábradlí do suti rovného nerozebíratelný spoj hmotnosti 1 m zábradlí do 20 kg</t>
  </si>
  <si>
    <t>https://podminky.urs.cz/item/CS_URS_2022_01/767161813</t>
  </si>
  <si>
    <t>"venkovní zábradlí"(3,5+1,5)*2+3,6+2,2+5,4*2+5,74</t>
  </si>
  <si>
    <t>70</t>
  </si>
  <si>
    <t>767161823</t>
  </si>
  <si>
    <t>Demontáž zábradlí schodišťového nerozebíratelného hmotnosti 1 m zábradlí do 20 kg do suti</t>
  </si>
  <si>
    <t>-938912534</t>
  </si>
  <si>
    <t>Demontáž zábradlí do suti schodišťového nerozebíratelný spoj hmotnosti 1 m zábradlí do 20 kg</t>
  </si>
  <si>
    <t>https://podminky.urs.cz/item/CS_URS_2022_01/767161823</t>
  </si>
  <si>
    <t>"venkovní schodiště"2,4</t>
  </si>
  <si>
    <t>767161851</t>
  </si>
  <si>
    <t>Demontáž madel schodišťových do suti</t>
  </si>
  <si>
    <t>196427652</t>
  </si>
  <si>
    <t>Demontáž zábradlí do suti madel schodišťových</t>
  </si>
  <si>
    <t>https://podminky.urs.cz/item/CS_URS_2022_01/767161851</t>
  </si>
  <si>
    <t>"venkovní schodiště"2,4*2</t>
  </si>
  <si>
    <t>767996702</t>
  </si>
  <si>
    <t>Demontáž atypických zámečnických konstrukcí řezáním hm jednotlivých dílů přes 50 do 100 kg</t>
  </si>
  <si>
    <t>kg</t>
  </si>
  <si>
    <t>-613106248</t>
  </si>
  <si>
    <t>Demontáž ostatních zámečnických konstrukcí  o hmotnosti jednotlivých dílů řezáním přes 50 do 100 kg</t>
  </si>
  <si>
    <t>https://podminky.urs.cz/item/CS_URS_2022_01/767996702</t>
  </si>
  <si>
    <t>"Rampa"650</t>
  </si>
  <si>
    <t>73</t>
  </si>
  <si>
    <t>767661811</t>
  </si>
  <si>
    <t>Demontáž mříží pevných nebo otevíravých</t>
  </si>
  <si>
    <t>1058329957</t>
  </si>
  <si>
    <t>https://podminky.urs.cz/item/CS_URS_2022_01/767661811</t>
  </si>
  <si>
    <t>767832802</t>
  </si>
  <si>
    <t>Demontáž venkovních požárních žebříků bez ochranného koše</t>
  </si>
  <si>
    <t>-1411849828</t>
  </si>
  <si>
    <t>https://podminky.urs.cz/item/CS_URS_2022_01/767832802</t>
  </si>
  <si>
    <t>"venkovní žebřík"3,6</t>
  </si>
  <si>
    <t>75</t>
  </si>
  <si>
    <t>767893811</t>
  </si>
  <si>
    <t>Demontáž stříšek nad vstupy s výplní z umělých hmot</t>
  </si>
  <si>
    <t>-747779292</t>
  </si>
  <si>
    <t>Demontáž stříšek nad venkovními vstupy z kovových profilů, výplň z umělých hmot</t>
  </si>
  <si>
    <t>https://podminky.urs.cz/item/CS_URS_2022_01/767893811</t>
  </si>
  <si>
    <t>"venkovní stříška"2</t>
  </si>
  <si>
    <t>OVN - Ostatní a vedlejší náklady</t>
  </si>
  <si>
    <t>Třebíč</t>
  </si>
  <si>
    <t>66610702</t>
  </si>
  <si>
    <t>SPŠ Třebíč</t>
  </si>
  <si>
    <t>CZ66610702</t>
  </si>
  <si>
    <t>28267419</t>
  </si>
  <si>
    <t>C.U.B.E. s.r.o.</t>
  </si>
  <si>
    <t>CZ28267419</t>
  </si>
  <si>
    <t>Milan Melichar</t>
  </si>
  <si>
    <t>OST - Ostatní</t>
  </si>
  <si>
    <t>VRN - Vedlejší rozpočtové náklady</t>
  </si>
  <si>
    <t>OST</t>
  </si>
  <si>
    <t>Ostatní</t>
  </si>
  <si>
    <t>101</t>
  </si>
  <si>
    <t xml:space="preserve">Autorizované ověření kontroly zhutnění zemin a sypanin </t>
  </si>
  <si>
    <t>512</t>
  </si>
  <si>
    <t>-2141504924</t>
  </si>
  <si>
    <t>102</t>
  </si>
  <si>
    <t xml:space="preserve">Zpracování harmonogramu výstavby a jeho aktualizace </t>
  </si>
  <si>
    <t>1490643278</t>
  </si>
  <si>
    <t>103</t>
  </si>
  <si>
    <t xml:space="preserve">Kompletace dokladů ke kolaudaci </t>
  </si>
  <si>
    <t>-275491298</t>
  </si>
  <si>
    <t>104</t>
  </si>
  <si>
    <t>Zajištění účasti autorizovaného statika na staveništi na náklady zhotovitele díla</t>
  </si>
  <si>
    <t>-212712351</t>
  </si>
  <si>
    <t>VRN</t>
  </si>
  <si>
    <t>Vedlejší rozpočtové náklady</t>
  </si>
  <si>
    <t>013274000</t>
  </si>
  <si>
    <t>Pasportizace objektu před započetím prací</t>
  </si>
  <si>
    <t>CS ÚRS 2020 01</t>
  </si>
  <si>
    <t>1024</t>
  </si>
  <si>
    <t>1027571006</t>
  </si>
  <si>
    <t>013284000</t>
  </si>
  <si>
    <t>Pasportizace objektu po provedení prací</t>
  </si>
  <si>
    <t>-1387081582</t>
  </si>
  <si>
    <t>201</t>
  </si>
  <si>
    <t xml:space="preserve">Zařízení a provoz staveniště </t>
  </si>
  <si>
    <t>900735063</t>
  </si>
  <si>
    <t>202</t>
  </si>
  <si>
    <t xml:space="preserve">Vytyčení vedení a rozvodů inženýrských sítí a zařízení </t>
  </si>
  <si>
    <t>-2101173522</t>
  </si>
  <si>
    <t>203</t>
  </si>
  <si>
    <t>Splnění požadavků a zajištění opatření vyplývajících z plánu BOZP</t>
  </si>
  <si>
    <t>2674623</t>
  </si>
  <si>
    <t>205</t>
  </si>
  <si>
    <t xml:space="preserve">Vyřízení záboru veřejného prostranství </t>
  </si>
  <si>
    <t>-1422106437</t>
  </si>
  <si>
    <t>206</t>
  </si>
  <si>
    <t xml:space="preserve">Úhrada správního poplatku za zábor veřejného prostranství </t>
  </si>
  <si>
    <t>1584228636</t>
  </si>
  <si>
    <t>207</t>
  </si>
  <si>
    <t>Vyřízení a zajištění dopravní uzavírky nebo omezení provozu</t>
  </si>
  <si>
    <t>1567333809</t>
  </si>
  <si>
    <t>208</t>
  </si>
  <si>
    <t>Dočasné dopravní značení související se stavbou</t>
  </si>
  <si>
    <t>1619516145</t>
  </si>
  <si>
    <t>209</t>
  </si>
  <si>
    <t>Průběžný úklid veřejných komunikací znečištěných při výjezdu vozidel ze staveniště</t>
  </si>
  <si>
    <t>-155075432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</si>
</sst>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i/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 locked="0"/>
    </xf>
    <xf numFmtId="4" fontId="12" fillId="0" borderId="0" xfId="0" applyNumberFormat="1" applyFont="1" applyAlignment="1" applyProtection="1">
      <alignment/>
      <protection/>
    </xf>
    <xf numFmtId="0" fontId="12" fillId="0" borderId="3" xfId="0" applyFont="1" applyBorder="1" applyAlignment="1">
      <alignment/>
    </xf>
    <xf numFmtId="0" fontId="12" fillId="0" borderId="14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166" fontId="12" fillId="0" borderId="0" xfId="0" applyNumberFormat="1" applyFont="1" applyBorder="1" applyAlignment="1" applyProtection="1">
      <alignment/>
      <protection/>
    </xf>
    <xf numFmtId="166" fontId="12" fillId="0" borderId="15" xfId="0" applyNumberFormat="1" applyFont="1" applyBorder="1" applyAlignment="1" applyProtection="1">
      <alignment/>
      <protection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211101" TargetMode="External" /><Relationship Id="rId2" Type="http://schemas.openxmlformats.org/officeDocument/2006/relationships/hyperlink" Target="https://podminky.urs.cz/item/CS_URS_2022_01/113107343" TargetMode="External" /><Relationship Id="rId3" Type="http://schemas.openxmlformats.org/officeDocument/2006/relationships/hyperlink" Target="https://podminky.urs.cz/item/CS_URS_2022_01/119003227" TargetMode="External" /><Relationship Id="rId4" Type="http://schemas.openxmlformats.org/officeDocument/2006/relationships/hyperlink" Target="https://podminky.urs.cz/item/CS_URS_2022_01/119003228" TargetMode="External" /><Relationship Id="rId5" Type="http://schemas.openxmlformats.org/officeDocument/2006/relationships/hyperlink" Target="https://podminky.urs.cz/item/CS_URS_2022_01/174151101" TargetMode="External" /><Relationship Id="rId6" Type="http://schemas.openxmlformats.org/officeDocument/2006/relationships/hyperlink" Target="https://podminky.urs.cz/item/CS_URS_2022_01/181951112" TargetMode="External" /><Relationship Id="rId7" Type="http://schemas.openxmlformats.org/officeDocument/2006/relationships/hyperlink" Target="https://podminky.urs.cz/item/CS_URS_2022_01/184818244" TargetMode="External" /><Relationship Id="rId8" Type="http://schemas.openxmlformats.org/officeDocument/2006/relationships/hyperlink" Target="https://podminky.urs.cz/item/CS_URS_2022_01/891241811" TargetMode="External" /><Relationship Id="rId9" Type="http://schemas.openxmlformats.org/officeDocument/2006/relationships/hyperlink" Target="https://podminky.urs.cz/item/CS_URS_2022_01/899101211" TargetMode="External" /><Relationship Id="rId10" Type="http://schemas.openxmlformats.org/officeDocument/2006/relationships/hyperlink" Target="https://podminky.urs.cz/item/CS_URS_2022_01/919735113" TargetMode="External" /><Relationship Id="rId11" Type="http://schemas.openxmlformats.org/officeDocument/2006/relationships/hyperlink" Target="https://podminky.urs.cz/item/CS_URS_2022_01/962081131" TargetMode="External" /><Relationship Id="rId12" Type="http://schemas.openxmlformats.org/officeDocument/2006/relationships/hyperlink" Target="https://podminky.urs.cz/item/CS_URS_2022_01/968062354" TargetMode="External" /><Relationship Id="rId13" Type="http://schemas.openxmlformats.org/officeDocument/2006/relationships/hyperlink" Target="https://podminky.urs.cz/item/CS_URS_2022_01/968062747" TargetMode="External" /><Relationship Id="rId14" Type="http://schemas.openxmlformats.org/officeDocument/2006/relationships/hyperlink" Target="https://podminky.urs.cz/item/CS_URS_2022_01/968072455" TargetMode="External" /><Relationship Id="rId15" Type="http://schemas.openxmlformats.org/officeDocument/2006/relationships/hyperlink" Target="https://podminky.urs.cz/item/CS_URS_2022_01/968072558" TargetMode="External" /><Relationship Id="rId16" Type="http://schemas.openxmlformats.org/officeDocument/2006/relationships/hyperlink" Target="https://podminky.urs.cz/item/CS_URS_2022_01/968072747" TargetMode="External" /><Relationship Id="rId17" Type="http://schemas.openxmlformats.org/officeDocument/2006/relationships/hyperlink" Target="https://podminky.urs.cz/item/CS_URS_2022_01/978059511" TargetMode="External" /><Relationship Id="rId18" Type="http://schemas.openxmlformats.org/officeDocument/2006/relationships/hyperlink" Target="https://podminky.urs.cz/item/CS_URS_2022_01/978059641" TargetMode="External" /><Relationship Id="rId19" Type="http://schemas.openxmlformats.org/officeDocument/2006/relationships/hyperlink" Target="https://podminky.urs.cz/item/CS_URS_2022_01/981013711" TargetMode="External" /><Relationship Id="rId20" Type="http://schemas.openxmlformats.org/officeDocument/2006/relationships/hyperlink" Target="https://podminky.urs.cz/item/CS_URS_2022_01/981511114" TargetMode="External" /><Relationship Id="rId21" Type="http://schemas.openxmlformats.org/officeDocument/2006/relationships/hyperlink" Target="https://podminky.urs.cz/item/CS_URS_2022_01/997006002" TargetMode="External" /><Relationship Id="rId22" Type="http://schemas.openxmlformats.org/officeDocument/2006/relationships/hyperlink" Target="https://podminky.urs.cz/item/CS_URS_2022_01/997006006" TargetMode="External" /><Relationship Id="rId23" Type="http://schemas.openxmlformats.org/officeDocument/2006/relationships/hyperlink" Target="https://podminky.urs.cz/item/CS_URS_2022_01/997006512" TargetMode="External" /><Relationship Id="rId24" Type="http://schemas.openxmlformats.org/officeDocument/2006/relationships/hyperlink" Target="https://podminky.urs.cz/item/CS_URS_2022_01/997006519" TargetMode="External" /><Relationship Id="rId25" Type="http://schemas.openxmlformats.org/officeDocument/2006/relationships/hyperlink" Target="https://podminky.urs.cz/item/CS_URS_2022_01/997013869" TargetMode="External" /><Relationship Id="rId26" Type="http://schemas.openxmlformats.org/officeDocument/2006/relationships/hyperlink" Target="https://podminky.urs.cz/item/CS_URS_2022_01/997013804" TargetMode="External" /><Relationship Id="rId27" Type="http://schemas.openxmlformats.org/officeDocument/2006/relationships/hyperlink" Target="https://podminky.urs.cz/item/CS_URS_2022_01/997013811" TargetMode="External" /><Relationship Id="rId28" Type="http://schemas.openxmlformats.org/officeDocument/2006/relationships/hyperlink" Target="https://podminky.urs.cz/item/CS_URS_2022_01/997013813" TargetMode="External" /><Relationship Id="rId29" Type="http://schemas.openxmlformats.org/officeDocument/2006/relationships/hyperlink" Target="https://podminky.urs.cz/item/CS_URS_2022_01/997013847" TargetMode="External" /><Relationship Id="rId30" Type="http://schemas.openxmlformats.org/officeDocument/2006/relationships/hyperlink" Target="https://podminky.urs.cz/item/CS_URS_2022_01/997221861" TargetMode="External" /><Relationship Id="rId31" Type="http://schemas.openxmlformats.org/officeDocument/2006/relationships/hyperlink" Target="https://podminky.urs.cz/item/CS_URS_2022_01/997221875" TargetMode="External" /><Relationship Id="rId32" Type="http://schemas.openxmlformats.org/officeDocument/2006/relationships/hyperlink" Target="https://podminky.urs.cz/item/CS_URS_2022_01/998012101" TargetMode="External" /><Relationship Id="rId33" Type="http://schemas.openxmlformats.org/officeDocument/2006/relationships/hyperlink" Target="https://podminky.urs.cz/item/CS_URS_2022_01/711131811" TargetMode="External" /><Relationship Id="rId34" Type="http://schemas.openxmlformats.org/officeDocument/2006/relationships/hyperlink" Target="https://podminky.urs.cz/item/CS_URS_2022_01/712331801" TargetMode="External" /><Relationship Id="rId35" Type="http://schemas.openxmlformats.org/officeDocument/2006/relationships/hyperlink" Target="https://podminky.urs.cz/item/CS_URS_2022_01/713130821" TargetMode="External" /><Relationship Id="rId36" Type="http://schemas.openxmlformats.org/officeDocument/2006/relationships/hyperlink" Target="https://podminky.urs.cz/item/CS_URS_2022_01/721171803" TargetMode="External" /><Relationship Id="rId37" Type="http://schemas.openxmlformats.org/officeDocument/2006/relationships/hyperlink" Target="https://podminky.urs.cz/item/CS_URS_2022_01/721171808" TargetMode="External" /><Relationship Id="rId38" Type="http://schemas.openxmlformats.org/officeDocument/2006/relationships/hyperlink" Target="https://podminky.urs.cz/item/CS_URS_2022_01/721290821" TargetMode="External" /><Relationship Id="rId39" Type="http://schemas.openxmlformats.org/officeDocument/2006/relationships/hyperlink" Target="https://podminky.urs.cz/item/CS_URS_2022_01/722130801" TargetMode="External" /><Relationship Id="rId40" Type="http://schemas.openxmlformats.org/officeDocument/2006/relationships/hyperlink" Target="https://podminky.urs.cz/item/CS_URS_2022_01/722170801" TargetMode="External" /><Relationship Id="rId41" Type="http://schemas.openxmlformats.org/officeDocument/2006/relationships/hyperlink" Target="https://podminky.urs.cz/item/CS_URS_2022_01/725110811" TargetMode="External" /><Relationship Id="rId42" Type="http://schemas.openxmlformats.org/officeDocument/2006/relationships/hyperlink" Target="https://podminky.urs.cz/item/CS_URS_2022_01/725210821" TargetMode="External" /><Relationship Id="rId43" Type="http://schemas.openxmlformats.org/officeDocument/2006/relationships/hyperlink" Target="https://podminky.urs.cz/item/CS_URS_2022_01/725320821" TargetMode="External" /><Relationship Id="rId44" Type="http://schemas.openxmlformats.org/officeDocument/2006/relationships/hyperlink" Target="https://podminky.urs.cz/item/CS_URS_2022_01/725590811" TargetMode="External" /><Relationship Id="rId45" Type="http://schemas.openxmlformats.org/officeDocument/2006/relationships/hyperlink" Target="https://podminky.urs.cz/item/CS_URS_2022_01/725810811" TargetMode="External" /><Relationship Id="rId46" Type="http://schemas.openxmlformats.org/officeDocument/2006/relationships/hyperlink" Target="https://podminky.urs.cz/item/CS_URS_2022_01/725820801" TargetMode="External" /><Relationship Id="rId47" Type="http://schemas.openxmlformats.org/officeDocument/2006/relationships/hyperlink" Target="https://podminky.urs.cz/item/CS_URS_2022_01/725850800" TargetMode="External" /><Relationship Id="rId48" Type="http://schemas.openxmlformats.org/officeDocument/2006/relationships/hyperlink" Target="https://podminky.urs.cz/item/CS_URS_2022_01/725860811" TargetMode="External" /><Relationship Id="rId49" Type="http://schemas.openxmlformats.org/officeDocument/2006/relationships/hyperlink" Target="https://podminky.urs.cz/item/CS_URS_2022_01/725860812" TargetMode="External" /><Relationship Id="rId50" Type="http://schemas.openxmlformats.org/officeDocument/2006/relationships/hyperlink" Target="https://podminky.urs.cz/item/CS_URS_2022_01/741112801" TargetMode="External" /><Relationship Id="rId51" Type="http://schemas.openxmlformats.org/officeDocument/2006/relationships/hyperlink" Target="https://podminky.urs.cz/item/CS_URS_2022_01/741121861" TargetMode="External" /><Relationship Id="rId52" Type="http://schemas.openxmlformats.org/officeDocument/2006/relationships/hyperlink" Target="https://podminky.urs.cz/item/CS_URS_2022_01/741211827" TargetMode="External" /><Relationship Id="rId53" Type="http://schemas.openxmlformats.org/officeDocument/2006/relationships/hyperlink" Target="https://podminky.urs.cz/item/CS_URS_2022_01/741213811" TargetMode="External" /><Relationship Id="rId54" Type="http://schemas.openxmlformats.org/officeDocument/2006/relationships/hyperlink" Target="https://podminky.urs.cz/item/CS_URS_2022_01/741311815" TargetMode="External" /><Relationship Id="rId55" Type="http://schemas.openxmlformats.org/officeDocument/2006/relationships/hyperlink" Target="https://podminky.urs.cz/item/CS_URS_2022_01/741315823" TargetMode="External" /><Relationship Id="rId56" Type="http://schemas.openxmlformats.org/officeDocument/2006/relationships/hyperlink" Target="https://podminky.urs.cz/item/CS_URS_2022_01/741322815" TargetMode="External" /><Relationship Id="rId57" Type="http://schemas.openxmlformats.org/officeDocument/2006/relationships/hyperlink" Target="https://podminky.urs.cz/item/CS_URS_2022_01/741322845" TargetMode="External" /><Relationship Id="rId58" Type="http://schemas.openxmlformats.org/officeDocument/2006/relationships/hyperlink" Target="https://podminky.urs.cz/item/CS_URS_2022_01/741324835" TargetMode="External" /><Relationship Id="rId59" Type="http://schemas.openxmlformats.org/officeDocument/2006/relationships/hyperlink" Target="https://podminky.urs.cz/item/CS_URS_2022_01/741371841" TargetMode="External" /><Relationship Id="rId60" Type="http://schemas.openxmlformats.org/officeDocument/2006/relationships/hyperlink" Target="https://podminky.urs.cz/item/CS_URS_2022_01/741371844" TargetMode="External" /><Relationship Id="rId61" Type="http://schemas.openxmlformats.org/officeDocument/2006/relationships/hyperlink" Target="https://podminky.urs.cz/item/CS_URS_2022_01/764001801" TargetMode="External" /><Relationship Id="rId62" Type="http://schemas.openxmlformats.org/officeDocument/2006/relationships/hyperlink" Target="https://podminky.urs.cz/item/CS_URS_2022_01/764001821" TargetMode="External" /><Relationship Id="rId63" Type="http://schemas.openxmlformats.org/officeDocument/2006/relationships/hyperlink" Target="https://podminky.urs.cz/item/CS_URS_2022_01/764002841" TargetMode="External" /><Relationship Id="rId64" Type="http://schemas.openxmlformats.org/officeDocument/2006/relationships/hyperlink" Target="https://podminky.urs.cz/item/CS_URS_2022_01/764002851" TargetMode="External" /><Relationship Id="rId65" Type="http://schemas.openxmlformats.org/officeDocument/2006/relationships/hyperlink" Target="https://podminky.urs.cz/item/CS_URS_2022_01/764002871" TargetMode="External" /><Relationship Id="rId66" Type="http://schemas.openxmlformats.org/officeDocument/2006/relationships/hyperlink" Target="https://podminky.urs.cz/item/CS_URS_2022_01/764004801" TargetMode="External" /><Relationship Id="rId67" Type="http://schemas.openxmlformats.org/officeDocument/2006/relationships/hyperlink" Target="https://podminky.urs.cz/item/CS_URS_2022_01/764004861" TargetMode="External" /><Relationship Id="rId68" Type="http://schemas.openxmlformats.org/officeDocument/2006/relationships/hyperlink" Target="https://podminky.urs.cz/item/CS_URS_2022_01/767161813" TargetMode="External" /><Relationship Id="rId69" Type="http://schemas.openxmlformats.org/officeDocument/2006/relationships/hyperlink" Target="https://podminky.urs.cz/item/CS_URS_2022_01/767161823" TargetMode="External" /><Relationship Id="rId70" Type="http://schemas.openxmlformats.org/officeDocument/2006/relationships/hyperlink" Target="https://podminky.urs.cz/item/CS_URS_2022_01/767161851" TargetMode="External" /><Relationship Id="rId71" Type="http://schemas.openxmlformats.org/officeDocument/2006/relationships/hyperlink" Target="https://podminky.urs.cz/item/CS_URS_2022_01/767996702" TargetMode="External" /><Relationship Id="rId72" Type="http://schemas.openxmlformats.org/officeDocument/2006/relationships/hyperlink" Target="https://podminky.urs.cz/item/CS_URS_2022_01/767661811" TargetMode="External" /><Relationship Id="rId73" Type="http://schemas.openxmlformats.org/officeDocument/2006/relationships/hyperlink" Target="https://podminky.urs.cz/item/CS_URS_2022_01/767832802" TargetMode="External" /><Relationship Id="rId74" Type="http://schemas.openxmlformats.org/officeDocument/2006/relationships/hyperlink" Target="https://podminky.urs.cz/item/CS_URS_2022_01/767893811" TargetMode="External" /><Relationship Id="rId7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29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37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40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41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42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43</v>
      </c>
      <c r="E29" s="47"/>
      <c r="F29" s="32" t="s">
        <v>44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45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46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47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48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50</v>
      </c>
      <c r="U35" s="54"/>
      <c r="V35" s="54"/>
      <c r="W35" s="54"/>
      <c r="X35" s="56" t="s">
        <v>51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52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53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54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55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54</v>
      </c>
      <c r="AI60" s="42"/>
      <c r="AJ60" s="42"/>
      <c r="AK60" s="42"/>
      <c r="AL60" s="42"/>
      <c r="AM60" s="64" t="s">
        <v>55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56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57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54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55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54</v>
      </c>
      <c r="AI75" s="42"/>
      <c r="AJ75" s="42"/>
      <c r="AK75" s="42"/>
      <c r="AL75" s="42"/>
      <c r="AM75" s="64" t="s">
        <v>55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58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22-29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Odstranění stavby bývalé prodejny č. p. 167 pro projekt Nemocnice Třebíč – Parkovací dům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Třebíč, Purkyňovo nám. č.p.176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10. 7. 2022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Třebíč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32</v>
      </c>
      <c r="AJ89" s="40"/>
      <c r="AK89" s="40"/>
      <c r="AL89" s="40"/>
      <c r="AM89" s="80" t="str">
        <f>IF(E17="","",E17)</f>
        <v>Iveta Vejvodová</v>
      </c>
      <c r="AN89" s="71"/>
      <c r="AO89" s="71"/>
      <c r="AP89" s="71"/>
      <c r="AQ89" s="40"/>
      <c r="AR89" s="44"/>
      <c r="AS89" s="81" t="s">
        <v>59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30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35</v>
      </c>
      <c r="AJ90" s="40"/>
      <c r="AK90" s="40"/>
      <c r="AL90" s="40"/>
      <c r="AM90" s="80" t="str">
        <f>IF(E20="","",E20)</f>
        <v>Ing. Radovan Vejvoda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60</v>
      </c>
      <c r="D92" s="94"/>
      <c r="E92" s="94"/>
      <c r="F92" s="94"/>
      <c r="G92" s="94"/>
      <c r="H92" s="95"/>
      <c r="I92" s="96" t="s">
        <v>61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62</v>
      </c>
      <c r="AH92" s="94"/>
      <c r="AI92" s="94"/>
      <c r="AJ92" s="94"/>
      <c r="AK92" s="94"/>
      <c r="AL92" s="94"/>
      <c r="AM92" s="94"/>
      <c r="AN92" s="96" t="s">
        <v>63</v>
      </c>
      <c r="AO92" s="94"/>
      <c r="AP92" s="98"/>
      <c r="AQ92" s="99" t="s">
        <v>64</v>
      </c>
      <c r="AR92" s="44"/>
      <c r="AS92" s="100" t="s">
        <v>65</v>
      </c>
      <c r="AT92" s="101" t="s">
        <v>66</v>
      </c>
      <c r="AU92" s="101" t="s">
        <v>67</v>
      </c>
      <c r="AV92" s="101" t="s">
        <v>68</v>
      </c>
      <c r="AW92" s="101" t="s">
        <v>69</v>
      </c>
      <c r="AX92" s="101" t="s">
        <v>70</v>
      </c>
      <c r="AY92" s="101" t="s">
        <v>71</v>
      </c>
      <c r="AZ92" s="101" t="s">
        <v>72</v>
      </c>
      <c r="BA92" s="101" t="s">
        <v>73</v>
      </c>
      <c r="BB92" s="101" t="s">
        <v>74</v>
      </c>
      <c r="BC92" s="101" t="s">
        <v>75</v>
      </c>
      <c r="BD92" s="102" t="s">
        <v>76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77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ROUND(SUM(AG95:AG96),2)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ROUND(SUM(AS95:AS96),2)</f>
        <v>0</v>
      </c>
      <c r="AT94" s="114">
        <f>ROUND(SUM(AV94:AW94),2)</f>
        <v>0</v>
      </c>
      <c r="AU94" s="115">
        <f>ROUND(SUM(AU95:AU96),5)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ROUND(SUM(AZ95:AZ96),2)</f>
        <v>0</v>
      </c>
      <c r="BA94" s="114">
        <f>ROUND(SUM(BA95:BA96),2)</f>
        <v>0</v>
      </c>
      <c r="BB94" s="114">
        <f>ROUND(SUM(BB95:BB96),2)</f>
        <v>0</v>
      </c>
      <c r="BC94" s="114">
        <f>ROUND(SUM(BC95:BC96),2)</f>
        <v>0</v>
      </c>
      <c r="BD94" s="116">
        <f>ROUND(SUM(BD95:BD96),2)</f>
        <v>0</v>
      </c>
      <c r="BE94" s="6"/>
      <c r="BS94" s="117" t="s">
        <v>78</v>
      </c>
      <c r="BT94" s="117" t="s">
        <v>79</v>
      </c>
      <c r="BU94" s="118" t="s">
        <v>80</v>
      </c>
      <c r="BV94" s="117" t="s">
        <v>81</v>
      </c>
      <c r="BW94" s="117" t="s">
        <v>5</v>
      </c>
      <c r="BX94" s="117" t="s">
        <v>82</v>
      </c>
      <c r="CL94" s="117" t="s">
        <v>1</v>
      </c>
    </row>
    <row r="95" spans="1:91" s="7" customFormat="1" ht="16.5" customHeight="1">
      <c r="A95" s="119" t="s">
        <v>83</v>
      </c>
      <c r="B95" s="120"/>
      <c r="C95" s="121"/>
      <c r="D95" s="122" t="s">
        <v>84</v>
      </c>
      <c r="E95" s="122"/>
      <c r="F95" s="122"/>
      <c r="G95" s="122"/>
      <c r="H95" s="122"/>
      <c r="I95" s="123"/>
      <c r="J95" s="122" t="s">
        <v>85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'SO01 - Objekt prodejny'!J30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86</v>
      </c>
      <c r="AR95" s="126"/>
      <c r="AS95" s="127">
        <v>0</v>
      </c>
      <c r="AT95" s="128">
        <f>ROUND(SUM(AV95:AW95),2)</f>
        <v>0</v>
      </c>
      <c r="AU95" s="129">
        <f>'SO01 - Objekt prodejny'!P145</f>
        <v>0</v>
      </c>
      <c r="AV95" s="128">
        <f>'SO01 - Objekt prodejny'!J33</f>
        <v>0</v>
      </c>
      <c r="AW95" s="128">
        <f>'SO01 - Objekt prodejny'!J34</f>
        <v>0</v>
      </c>
      <c r="AX95" s="128">
        <f>'SO01 - Objekt prodejny'!J35</f>
        <v>0</v>
      </c>
      <c r="AY95" s="128">
        <f>'SO01 - Objekt prodejny'!J36</f>
        <v>0</v>
      </c>
      <c r="AZ95" s="128">
        <f>'SO01 - Objekt prodejny'!F33</f>
        <v>0</v>
      </c>
      <c r="BA95" s="128">
        <f>'SO01 - Objekt prodejny'!F34</f>
        <v>0</v>
      </c>
      <c r="BB95" s="128">
        <f>'SO01 - Objekt prodejny'!F35</f>
        <v>0</v>
      </c>
      <c r="BC95" s="128">
        <f>'SO01 - Objekt prodejny'!F36</f>
        <v>0</v>
      </c>
      <c r="BD95" s="130">
        <f>'SO01 - Objekt prodejny'!F37</f>
        <v>0</v>
      </c>
      <c r="BE95" s="7"/>
      <c r="BT95" s="131" t="s">
        <v>87</v>
      </c>
      <c r="BV95" s="131" t="s">
        <v>81</v>
      </c>
      <c r="BW95" s="131" t="s">
        <v>88</v>
      </c>
      <c r="BX95" s="131" t="s">
        <v>5</v>
      </c>
      <c r="CL95" s="131" t="s">
        <v>1</v>
      </c>
      <c r="CM95" s="131" t="s">
        <v>89</v>
      </c>
    </row>
    <row r="96" spans="1:91" s="7" customFormat="1" ht="16.5" customHeight="1">
      <c r="A96" s="119" t="s">
        <v>83</v>
      </c>
      <c r="B96" s="120"/>
      <c r="C96" s="121"/>
      <c r="D96" s="122" t="s">
        <v>90</v>
      </c>
      <c r="E96" s="122"/>
      <c r="F96" s="122"/>
      <c r="G96" s="122"/>
      <c r="H96" s="122"/>
      <c r="I96" s="123"/>
      <c r="J96" s="122" t="s">
        <v>91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'OVN - Ostatní a vedlejší 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86</v>
      </c>
      <c r="AR96" s="126"/>
      <c r="AS96" s="132">
        <v>0</v>
      </c>
      <c r="AT96" s="133">
        <f>ROUND(SUM(AV96:AW96),2)</f>
        <v>0</v>
      </c>
      <c r="AU96" s="134">
        <f>'OVN - Ostatní a vedlejší ...'!P118</f>
        <v>0</v>
      </c>
      <c r="AV96" s="133">
        <f>'OVN - Ostatní a vedlejší ...'!J33</f>
        <v>0</v>
      </c>
      <c r="AW96" s="133">
        <f>'OVN - Ostatní a vedlejší ...'!J34</f>
        <v>0</v>
      </c>
      <c r="AX96" s="133">
        <f>'OVN - Ostatní a vedlejší ...'!J35</f>
        <v>0</v>
      </c>
      <c r="AY96" s="133">
        <f>'OVN - Ostatní a vedlejší ...'!J36</f>
        <v>0</v>
      </c>
      <c r="AZ96" s="133">
        <f>'OVN - Ostatní a vedlejší ...'!F33</f>
        <v>0</v>
      </c>
      <c r="BA96" s="133">
        <f>'OVN - Ostatní a vedlejší ...'!F34</f>
        <v>0</v>
      </c>
      <c r="BB96" s="133">
        <f>'OVN - Ostatní a vedlejší ...'!F35</f>
        <v>0</v>
      </c>
      <c r="BC96" s="133">
        <f>'OVN - Ostatní a vedlejší ...'!F36</f>
        <v>0</v>
      </c>
      <c r="BD96" s="135">
        <f>'OVN - Ostatní a vedlejší ...'!F37</f>
        <v>0</v>
      </c>
      <c r="BE96" s="7"/>
      <c r="BT96" s="131" t="s">
        <v>87</v>
      </c>
      <c r="BV96" s="131" t="s">
        <v>81</v>
      </c>
      <c r="BW96" s="131" t="s">
        <v>92</v>
      </c>
      <c r="BX96" s="131" t="s">
        <v>5</v>
      </c>
      <c r="CL96" s="131" t="s">
        <v>1</v>
      </c>
      <c r="CM96" s="131" t="s">
        <v>89</v>
      </c>
    </row>
    <row r="97" spans="1:57" s="2" customFormat="1" ht="30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s="2" customFormat="1" ht="6.95" customHeight="1">
      <c r="A98" s="38"/>
      <c r="B98" s="66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</sheetData>
  <sheetProtection password="CC35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SO01 - Objekt prodejny'!C2" display="/"/>
    <hyperlink ref="A96" location="'OVN - Ostatní a vedlejš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89</v>
      </c>
    </row>
    <row r="4" spans="2:46" s="1" customFormat="1" ht="24.95" customHeight="1">
      <c r="B4" s="20"/>
      <c r="D4" s="138" t="s">
        <v>93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26.25" customHeight="1">
      <c r="B7" s="20"/>
      <c r="E7" s="141" t="str">
        <f>'Rekapitulace stavby'!K6</f>
        <v>Odstranění stavby bývalé prodejny č. p. 167 pro projekt Nemocnice Třebíč – Parkovací dům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94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95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10. 7. 2022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34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35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36</v>
      </c>
      <c r="F24" s="38"/>
      <c r="G24" s="38"/>
      <c r="H24" s="38"/>
      <c r="I24" s="140" t="s">
        <v>28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38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346.5" customHeight="1">
      <c r="A27" s="145"/>
      <c r="B27" s="146"/>
      <c r="C27" s="145"/>
      <c r="D27" s="145"/>
      <c r="E27" s="147" t="s">
        <v>96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39</v>
      </c>
      <c r="E30" s="38"/>
      <c r="F30" s="38"/>
      <c r="G30" s="38"/>
      <c r="H30" s="38"/>
      <c r="I30" s="38"/>
      <c r="J30" s="151">
        <f>ROUND(J145,2)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41</v>
      </c>
      <c r="G32" s="38"/>
      <c r="H32" s="38"/>
      <c r="I32" s="152" t="s">
        <v>40</v>
      </c>
      <c r="J32" s="152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43</v>
      </c>
      <c r="E33" s="140" t="s">
        <v>44</v>
      </c>
      <c r="F33" s="154">
        <f>ROUND((SUM(BE145:BE522)),2)</f>
        <v>0</v>
      </c>
      <c r="G33" s="38"/>
      <c r="H33" s="38"/>
      <c r="I33" s="155">
        <v>0.21</v>
      </c>
      <c r="J33" s="154">
        <f>ROUND(((SUM(BE145:BE522))*I33),2)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45</v>
      </c>
      <c r="F34" s="154">
        <f>ROUND((SUM(BF145:BF522)),2)</f>
        <v>0</v>
      </c>
      <c r="G34" s="38"/>
      <c r="H34" s="38"/>
      <c r="I34" s="155">
        <v>0.15</v>
      </c>
      <c r="J34" s="154">
        <f>ROUND(((SUM(BF145:BF522))*I34),2)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46</v>
      </c>
      <c r="F35" s="154">
        <f>ROUND((SUM(BG145:BG522)),2)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47</v>
      </c>
      <c r="F36" s="154">
        <f>ROUND((SUM(BH145:BH522)),2)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48</v>
      </c>
      <c r="F37" s="154">
        <f>ROUND((SUM(BI145:BI522)),2)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49</v>
      </c>
      <c r="E39" s="158"/>
      <c r="F39" s="158"/>
      <c r="G39" s="159" t="s">
        <v>50</v>
      </c>
      <c r="H39" s="160" t="s">
        <v>51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52</v>
      </c>
      <c r="E50" s="164"/>
      <c r="F50" s="164"/>
      <c r="G50" s="163" t="s">
        <v>53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54</v>
      </c>
      <c r="E61" s="166"/>
      <c r="F61" s="167" t="s">
        <v>55</v>
      </c>
      <c r="G61" s="165" t="s">
        <v>54</v>
      </c>
      <c r="H61" s="166"/>
      <c r="I61" s="166"/>
      <c r="J61" s="168" t="s">
        <v>55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56</v>
      </c>
      <c r="E65" s="169"/>
      <c r="F65" s="169"/>
      <c r="G65" s="163" t="s">
        <v>57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54</v>
      </c>
      <c r="E76" s="166"/>
      <c r="F76" s="167" t="s">
        <v>55</v>
      </c>
      <c r="G76" s="165" t="s">
        <v>54</v>
      </c>
      <c r="H76" s="166"/>
      <c r="I76" s="166"/>
      <c r="J76" s="168" t="s">
        <v>55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74" t="str">
        <f>E7</f>
        <v>Odstranění stavby bývalé prodejny č. p. 167 pro projekt Nemocnice Třebíč – Parkovací dům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94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SO01 - Objekt prodejny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Třebíč, Purkyňovo nám. č.p.176</v>
      </c>
      <c r="G89" s="40"/>
      <c r="H89" s="40"/>
      <c r="I89" s="32" t="s">
        <v>22</v>
      </c>
      <c r="J89" s="79" t="str">
        <f>IF(J12="","",J12)</f>
        <v>10. 7. 2022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Třebíč</v>
      </c>
      <c r="G91" s="40"/>
      <c r="H91" s="40"/>
      <c r="I91" s="32" t="s">
        <v>32</v>
      </c>
      <c r="J91" s="36" t="str">
        <f>E21</f>
        <v>Iveta Vejvodová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Ing. Radovan Vejvoda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98</v>
      </c>
      <c r="D94" s="176"/>
      <c r="E94" s="176"/>
      <c r="F94" s="176"/>
      <c r="G94" s="176"/>
      <c r="H94" s="176"/>
      <c r="I94" s="176"/>
      <c r="J94" s="177" t="s">
        <v>99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100</v>
      </c>
      <c r="D96" s="40"/>
      <c r="E96" s="40"/>
      <c r="F96" s="40"/>
      <c r="G96" s="40"/>
      <c r="H96" s="40"/>
      <c r="I96" s="40"/>
      <c r="J96" s="110">
        <f>J145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101</v>
      </c>
    </row>
    <row r="97" spans="1:31" s="9" customFormat="1" ht="24.95" customHeight="1">
      <c r="A97" s="9"/>
      <c r="B97" s="179"/>
      <c r="C97" s="180"/>
      <c r="D97" s="181" t="s">
        <v>102</v>
      </c>
      <c r="E97" s="182"/>
      <c r="F97" s="182"/>
      <c r="G97" s="182"/>
      <c r="H97" s="182"/>
      <c r="I97" s="182"/>
      <c r="J97" s="183">
        <f>J146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103</v>
      </c>
      <c r="E98" s="188"/>
      <c r="F98" s="188"/>
      <c r="G98" s="188"/>
      <c r="H98" s="188"/>
      <c r="I98" s="188"/>
      <c r="J98" s="189">
        <f>J147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4.85" customHeight="1">
      <c r="A99" s="10"/>
      <c r="B99" s="185"/>
      <c r="C99" s="186"/>
      <c r="D99" s="187" t="s">
        <v>104</v>
      </c>
      <c r="E99" s="188"/>
      <c r="F99" s="188"/>
      <c r="G99" s="188"/>
      <c r="H99" s="188"/>
      <c r="I99" s="188"/>
      <c r="J99" s="189">
        <f>J148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4.85" customHeight="1">
      <c r="A100" s="10"/>
      <c r="B100" s="185"/>
      <c r="C100" s="186"/>
      <c r="D100" s="187" t="s">
        <v>105</v>
      </c>
      <c r="E100" s="188"/>
      <c r="F100" s="188"/>
      <c r="G100" s="188"/>
      <c r="H100" s="188"/>
      <c r="I100" s="188"/>
      <c r="J100" s="189">
        <f>J173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85"/>
      <c r="C101" s="186"/>
      <c r="D101" s="187" t="s">
        <v>106</v>
      </c>
      <c r="E101" s="188"/>
      <c r="F101" s="188"/>
      <c r="G101" s="188"/>
      <c r="H101" s="188"/>
      <c r="I101" s="188"/>
      <c r="J101" s="189">
        <f>J179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107</v>
      </c>
      <c r="E102" s="188"/>
      <c r="F102" s="188"/>
      <c r="G102" s="188"/>
      <c r="H102" s="188"/>
      <c r="I102" s="188"/>
      <c r="J102" s="189">
        <f>J190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185"/>
      <c r="C103" s="186"/>
      <c r="D103" s="187" t="s">
        <v>108</v>
      </c>
      <c r="E103" s="188"/>
      <c r="F103" s="188"/>
      <c r="G103" s="188"/>
      <c r="H103" s="188"/>
      <c r="I103" s="188"/>
      <c r="J103" s="189">
        <f>J191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109</v>
      </c>
      <c r="E104" s="188"/>
      <c r="F104" s="188"/>
      <c r="G104" s="188"/>
      <c r="H104" s="188"/>
      <c r="I104" s="188"/>
      <c r="J104" s="189">
        <f>J203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>
      <c r="A105" s="10"/>
      <c r="B105" s="185"/>
      <c r="C105" s="186"/>
      <c r="D105" s="187" t="s">
        <v>110</v>
      </c>
      <c r="E105" s="188"/>
      <c r="F105" s="188"/>
      <c r="G105" s="188"/>
      <c r="H105" s="188"/>
      <c r="I105" s="188"/>
      <c r="J105" s="189">
        <f>J204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4.85" customHeight="1">
      <c r="A106" s="10"/>
      <c r="B106" s="185"/>
      <c r="C106" s="186"/>
      <c r="D106" s="187" t="s">
        <v>111</v>
      </c>
      <c r="E106" s="188"/>
      <c r="F106" s="188"/>
      <c r="G106" s="188"/>
      <c r="H106" s="188"/>
      <c r="I106" s="188"/>
      <c r="J106" s="189">
        <f>J210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4.85" customHeight="1">
      <c r="A107" s="10"/>
      <c r="B107" s="185"/>
      <c r="C107" s="186"/>
      <c r="D107" s="187" t="s">
        <v>112</v>
      </c>
      <c r="E107" s="188"/>
      <c r="F107" s="188"/>
      <c r="G107" s="188"/>
      <c r="H107" s="188"/>
      <c r="I107" s="188"/>
      <c r="J107" s="189">
        <f>J241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4.85" customHeight="1">
      <c r="A108" s="10"/>
      <c r="B108" s="185"/>
      <c r="C108" s="186"/>
      <c r="D108" s="187" t="s">
        <v>113</v>
      </c>
      <c r="E108" s="188"/>
      <c r="F108" s="188"/>
      <c r="G108" s="188"/>
      <c r="H108" s="188"/>
      <c r="I108" s="188"/>
      <c r="J108" s="189">
        <f>J252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4.85" customHeight="1">
      <c r="A109" s="10"/>
      <c r="B109" s="185"/>
      <c r="C109" s="186"/>
      <c r="D109" s="187" t="s">
        <v>114</v>
      </c>
      <c r="E109" s="188"/>
      <c r="F109" s="188"/>
      <c r="G109" s="188"/>
      <c r="H109" s="188"/>
      <c r="I109" s="188"/>
      <c r="J109" s="189">
        <f>J263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21.8" customHeight="1">
      <c r="A110" s="10"/>
      <c r="B110" s="185"/>
      <c r="C110" s="186"/>
      <c r="D110" s="187" t="s">
        <v>115</v>
      </c>
      <c r="E110" s="188"/>
      <c r="F110" s="188"/>
      <c r="G110" s="188"/>
      <c r="H110" s="188"/>
      <c r="I110" s="188"/>
      <c r="J110" s="189">
        <f>J264</f>
        <v>0</v>
      </c>
      <c r="K110" s="186"/>
      <c r="L110" s="19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21.8" customHeight="1">
      <c r="A111" s="10"/>
      <c r="B111" s="185"/>
      <c r="C111" s="186"/>
      <c r="D111" s="187" t="s">
        <v>116</v>
      </c>
      <c r="E111" s="188"/>
      <c r="F111" s="188"/>
      <c r="G111" s="188"/>
      <c r="H111" s="188"/>
      <c r="I111" s="188"/>
      <c r="J111" s="189">
        <f>J299</f>
        <v>0</v>
      </c>
      <c r="K111" s="186"/>
      <c r="L111" s="19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9" customFormat="1" ht="24.95" customHeight="1">
      <c r="A112" s="9"/>
      <c r="B112" s="179"/>
      <c r="C112" s="180"/>
      <c r="D112" s="181" t="s">
        <v>117</v>
      </c>
      <c r="E112" s="182"/>
      <c r="F112" s="182"/>
      <c r="G112" s="182"/>
      <c r="H112" s="182"/>
      <c r="I112" s="182"/>
      <c r="J112" s="183">
        <f>J303</f>
        <v>0</v>
      </c>
      <c r="K112" s="180"/>
      <c r="L112" s="184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10" customFormat="1" ht="19.9" customHeight="1">
      <c r="A113" s="10"/>
      <c r="B113" s="185"/>
      <c r="C113" s="186"/>
      <c r="D113" s="187" t="s">
        <v>118</v>
      </c>
      <c r="E113" s="188"/>
      <c r="F113" s="188"/>
      <c r="G113" s="188"/>
      <c r="H113" s="188"/>
      <c r="I113" s="188"/>
      <c r="J113" s="189">
        <f>J304</f>
        <v>0</v>
      </c>
      <c r="K113" s="186"/>
      <c r="L113" s="19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4.85" customHeight="1">
      <c r="A114" s="10"/>
      <c r="B114" s="185"/>
      <c r="C114" s="186"/>
      <c r="D114" s="187" t="s">
        <v>119</v>
      </c>
      <c r="E114" s="188"/>
      <c r="F114" s="188"/>
      <c r="G114" s="188"/>
      <c r="H114" s="188"/>
      <c r="I114" s="188"/>
      <c r="J114" s="189">
        <f>J305</f>
        <v>0</v>
      </c>
      <c r="K114" s="186"/>
      <c r="L114" s="19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4.85" customHeight="1">
      <c r="A115" s="10"/>
      <c r="B115" s="185"/>
      <c r="C115" s="186"/>
      <c r="D115" s="187" t="s">
        <v>120</v>
      </c>
      <c r="E115" s="188"/>
      <c r="F115" s="188"/>
      <c r="G115" s="188"/>
      <c r="H115" s="188"/>
      <c r="I115" s="188"/>
      <c r="J115" s="189">
        <f>J311</f>
        <v>0</v>
      </c>
      <c r="K115" s="186"/>
      <c r="L115" s="19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4.85" customHeight="1">
      <c r="A116" s="10"/>
      <c r="B116" s="185"/>
      <c r="C116" s="186"/>
      <c r="D116" s="187" t="s">
        <v>121</v>
      </c>
      <c r="E116" s="188"/>
      <c r="F116" s="188"/>
      <c r="G116" s="188"/>
      <c r="H116" s="188"/>
      <c r="I116" s="188"/>
      <c r="J116" s="189">
        <f>J317</f>
        <v>0</v>
      </c>
      <c r="K116" s="186"/>
      <c r="L116" s="19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85"/>
      <c r="C117" s="186"/>
      <c r="D117" s="187" t="s">
        <v>122</v>
      </c>
      <c r="E117" s="188"/>
      <c r="F117" s="188"/>
      <c r="G117" s="188"/>
      <c r="H117" s="188"/>
      <c r="I117" s="188"/>
      <c r="J117" s="189">
        <f>J323</f>
        <v>0</v>
      </c>
      <c r="K117" s="186"/>
      <c r="L117" s="19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4.85" customHeight="1">
      <c r="A118" s="10"/>
      <c r="B118" s="185"/>
      <c r="C118" s="186"/>
      <c r="D118" s="187" t="s">
        <v>123</v>
      </c>
      <c r="E118" s="188"/>
      <c r="F118" s="188"/>
      <c r="G118" s="188"/>
      <c r="H118" s="188"/>
      <c r="I118" s="188"/>
      <c r="J118" s="189">
        <f>J324</f>
        <v>0</v>
      </c>
      <c r="K118" s="186"/>
      <c r="L118" s="19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4.85" customHeight="1">
      <c r="A119" s="10"/>
      <c r="B119" s="185"/>
      <c r="C119" s="186"/>
      <c r="D119" s="187" t="s">
        <v>124</v>
      </c>
      <c r="E119" s="188"/>
      <c r="F119" s="188"/>
      <c r="G119" s="188"/>
      <c r="H119" s="188"/>
      <c r="I119" s="188"/>
      <c r="J119" s="189">
        <f>J338</f>
        <v>0</v>
      </c>
      <c r="K119" s="186"/>
      <c r="L119" s="19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4.85" customHeight="1">
      <c r="A120" s="10"/>
      <c r="B120" s="185"/>
      <c r="C120" s="186"/>
      <c r="D120" s="187" t="s">
        <v>125</v>
      </c>
      <c r="E120" s="188"/>
      <c r="F120" s="188"/>
      <c r="G120" s="188"/>
      <c r="H120" s="188"/>
      <c r="I120" s="188"/>
      <c r="J120" s="189">
        <f>J349</f>
        <v>0</v>
      </c>
      <c r="K120" s="186"/>
      <c r="L120" s="19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85"/>
      <c r="C121" s="186"/>
      <c r="D121" s="187" t="s">
        <v>126</v>
      </c>
      <c r="E121" s="188"/>
      <c r="F121" s="188"/>
      <c r="G121" s="188"/>
      <c r="H121" s="188"/>
      <c r="I121" s="188"/>
      <c r="J121" s="189">
        <f>J393</f>
        <v>0</v>
      </c>
      <c r="K121" s="186"/>
      <c r="L121" s="19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4.85" customHeight="1">
      <c r="A122" s="10"/>
      <c r="B122" s="185"/>
      <c r="C122" s="186"/>
      <c r="D122" s="187" t="s">
        <v>127</v>
      </c>
      <c r="E122" s="188"/>
      <c r="F122" s="188"/>
      <c r="G122" s="188"/>
      <c r="H122" s="188"/>
      <c r="I122" s="188"/>
      <c r="J122" s="189">
        <f>J394</f>
        <v>0</v>
      </c>
      <c r="K122" s="186"/>
      <c r="L122" s="19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185"/>
      <c r="C123" s="186"/>
      <c r="D123" s="187" t="s">
        <v>128</v>
      </c>
      <c r="E123" s="188"/>
      <c r="F123" s="188"/>
      <c r="G123" s="188"/>
      <c r="H123" s="188"/>
      <c r="I123" s="188"/>
      <c r="J123" s="189">
        <f>J451</f>
        <v>0</v>
      </c>
      <c r="K123" s="186"/>
      <c r="L123" s="19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10" customFormat="1" ht="14.85" customHeight="1">
      <c r="A124" s="10"/>
      <c r="B124" s="185"/>
      <c r="C124" s="186"/>
      <c r="D124" s="187" t="s">
        <v>129</v>
      </c>
      <c r="E124" s="188"/>
      <c r="F124" s="188"/>
      <c r="G124" s="188"/>
      <c r="H124" s="188"/>
      <c r="I124" s="188"/>
      <c r="J124" s="189">
        <f>J452</f>
        <v>0</v>
      </c>
      <c r="K124" s="186"/>
      <c r="L124" s="19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10" customFormat="1" ht="14.85" customHeight="1">
      <c r="A125" s="10"/>
      <c r="B125" s="185"/>
      <c r="C125" s="186"/>
      <c r="D125" s="187" t="s">
        <v>130</v>
      </c>
      <c r="E125" s="188"/>
      <c r="F125" s="188"/>
      <c r="G125" s="188"/>
      <c r="H125" s="188"/>
      <c r="I125" s="188"/>
      <c r="J125" s="189">
        <f>J488</f>
        <v>0</v>
      </c>
      <c r="K125" s="186"/>
      <c r="L125" s="19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s="2" customFormat="1" ht="21.8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66"/>
      <c r="C127" s="67"/>
      <c r="D127" s="67"/>
      <c r="E127" s="67"/>
      <c r="F127" s="67"/>
      <c r="G127" s="67"/>
      <c r="H127" s="67"/>
      <c r="I127" s="67"/>
      <c r="J127" s="67"/>
      <c r="K127" s="67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31" spans="1:31" s="2" customFormat="1" ht="6.95" customHeight="1">
      <c r="A131" s="38"/>
      <c r="B131" s="68"/>
      <c r="C131" s="69"/>
      <c r="D131" s="69"/>
      <c r="E131" s="69"/>
      <c r="F131" s="69"/>
      <c r="G131" s="69"/>
      <c r="H131" s="69"/>
      <c r="I131" s="69"/>
      <c r="J131" s="69"/>
      <c r="K131" s="69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24.95" customHeight="1">
      <c r="A132" s="38"/>
      <c r="B132" s="39"/>
      <c r="C132" s="23" t="s">
        <v>131</v>
      </c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6.95" customHeight="1">
      <c r="A133" s="38"/>
      <c r="B133" s="39"/>
      <c r="C133" s="40"/>
      <c r="D133" s="40"/>
      <c r="E133" s="40"/>
      <c r="F133" s="40"/>
      <c r="G133" s="40"/>
      <c r="H133" s="40"/>
      <c r="I133" s="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2" customHeight="1">
      <c r="A134" s="38"/>
      <c r="B134" s="39"/>
      <c r="C134" s="32" t="s">
        <v>16</v>
      </c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26.25" customHeight="1">
      <c r="A135" s="38"/>
      <c r="B135" s="39"/>
      <c r="C135" s="40"/>
      <c r="D135" s="40"/>
      <c r="E135" s="174" t="str">
        <f>E7</f>
        <v>Odstranění stavby bývalé prodejny č. p. 167 pro projekt Nemocnice Třebíč – Parkovací dům</v>
      </c>
      <c r="F135" s="32"/>
      <c r="G135" s="32"/>
      <c r="H135" s="32"/>
      <c r="I135" s="40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2" customFormat="1" ht="12" customHeight="1">
      <c r="A136" s="38"/>
      <c r="B136" s="39"/>
      <c r="C136" s="32" t="s">
        <v>94</v>
      </c>
      <c r="D136" s="40"/>
      <c r="E136" s="40"/>
      <c r="F136" s="40"/>
      <c r="G136" s="40"/>
      <c r="H136" s="40"/>
      <c r="I136" s="40"/>
      <c r="J136" s="40"/>
      <c r="K136" s="40"/>
      <c r="L136" s="63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2" customFormat="1" ht="16.5" customHeight="1">
      <c r="A137" s="38"/>
      <c r="B137" s="39"/>
      <c r="C137" s="40"/>
      <c r="D137" s="40"/>
      <c r="E137" s="76" t="str">
        <f>E9</f>
        <v>SO01 - Objekt prodejny</v>
      </c>
      <c r="F137" s="40"/>
      <c r="G137" s="40"/>
      <c r="H137" s="40"/>
      <c r="I137" s="40"/>
      <c r="J137" s="40"/>
      <c r="K137" s="40"/>
      <c r="L137" s="63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  <row r="138" spans="1:31" s="2" customFormat="1" ht="6.95" customHeight="1">
      <c r="A138" s="38"/>
      <c r="B138" s="39"/>
      <c r="C138" s="40"/>
      <c r="D138" s="40"/>
      <c r="E138" s="40"/>
      <c r="F138" s="40"/>
      <c r="G138" s="40"/>
      <c r="H138" s="40"/>
      <c r="I138" s="40"/>
      <c r="J138" s="40"/>
      <c r="K138" s="40"/>
      <c r="L138" s="63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  <row r="139" spans="1:31" s="2" customFormat="1" ht="12" customHeight="1">
      <c r="A139" s="38"/>
      <c r="B139" s="39"/>
      <c r="C139" s="32" t="s">
        <v>20</v>
      </c>
      <c r="D139" s="40"/>
      <c r="E139" s="40"/>
      <c r="F139" s="27" t="str">
        <f>F12</f>
        <v>Třebíč, Purkyňovo nám. č.p.176</v>
      </c>
      <c r="G139" s="40"/>
      <c r="H139" s="40"/>
      <c r="I139" s="32" t="s">
        <v>22</v>
      </c>
      <c r="J139" s="79" t="str">
        <f>IF(J12="","",J12)</f>
        <v>10. 7. 2022</v>
      </c>
      <c r="K139" s="40"/>
      <c r="L139" s="63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  <row r="140" spans="1:31" s="2" customFormat="1" ht="6.95" customHeight="1">
      <c r="A140" s="38"/>
      <c r="B140" s="39"/>
      <c r="C140" s="40"/>
      <c r="D140" s="40"/>
      <c r="E140" s="40"/>
      <c r="F140" s="40"/>
      <c r="G140" s="40"/>
      <c r="H140" s="40"/>
      <c r="I140" s="40"/>
      <c r="J140" s="40"/>
      <c r="K140" s="40"/>
      <c r="L140" s="63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  <row r="141" spans="1:31" s="2" customFormat="1" ht="15.15" customHeight="1">
      <c r="A141" s="38"/>
      <c r="B141" s="39"/>
      <c r="C141" s="32" t="s">
        <v>24</v>
      </c>
      <c r="D141" s="40"/>
      <c r="E141" s="40"/>
      <c r="F141" s="27" t="str">
        <f>E15</f>
        <v>Město Třebíč</v>
      </c>
      <c r="G141" s="40"/>
      <c r="H141" s="40"/>
      <c r="I141" s="32" t="s">
        <v>32</v>
      </c>
      <c r="J141" s="36" t="str">
        <f>E21</f>
        <v>Iveta Vejvodová</v>
      </c>
      <c r="K141" s="40"/>
      <c r="L141" s="63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</row>
    <row r="142" spans="1:31" s="2" customFormat="1" ht="15.15" customHeight="1">
      <c r="A142" s="38"/>
      <c r="B142" s="39"/>
      <c r="C142" s="32" t="s">
        <v>30</v>
      </c>
      <c r="D142" s="40"/>
      <c r="E142" s="40"/>
      <c r="F142" s="27" t="str">
        <f>IF(E18="","",E18)</f>
        <v>Vyplň údaj</v>
      </c>
      <c r="G142" s="40"/>
      <c r="H142" s="40"/>
      <c r="I142" s="32" t="s">
        <v>35</v>
      </c>
      <c r="J142" s="36" t="str">
        <f>E24</f>
        <v>Ing. Radovan Vejvoda</v>
      </c>
      <c r="K142" s="40"/>
      <c r="L142" s="63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</row>
    <row r="143" spans="1:31" s="2" customFormat="1" ht="10.3" customHeight="1">
      <c r="A143" s="38"/>
      <c r="B143" s="39"/>
      <c r="C143" s="40"/>
      <c r="D143" s="40"/>
      <c r="E143" s="40"/>
      <c r="F143" s="40"/>
      <c r="G143" s="40"/>
      <c r="H143" s="40"/>
      <c r="I143" s="40"/>
      <c r="J143" s="40"/>
      <c r="K143" s="40"/>
      <c r="L143" s="63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</row>
    <row r="144" spans="1:31" s="11" customFormat="1" ht="29.25" customHeight="1">
      <c r="A144" s="191"/>
      <c r="B144" s="192"/>
      <c r="C144" s="193" t="s">
        <v>132</v>
      </c>
      <c r="D144" s="194" t="s">
        <v>64</v>
      </c>
      <c r="E144" s="194" t="s">
        <v>60</v>
      </c>
      <c r="F144" s="194" t="s">
        <v>61</v>
      </c>
      <c r="G144" s="194" t="s">
        <v>133</v>
      </c>
      <c r="H144" s="194" t="s">
        <v>134</v>
      </c>
      <c r="I144" s="194" t="s">
        <v>135</v>
      </c>
      <c r="J144" s="194" t="s">
        <v>99</v>
      </c>
      <c r="K144" s="195" t="s">
        <v>136</v>
      </c>
      <c r="L144" s="196"/>
      <c r="M144" s="100" t="s">
        <v>1</v>
      </c>
      <c r="N144" s="101" t="s">
        <v>43</v>
      </c>
      <c r="O144" s="101" t="s">
        <v>137</v>
      </c>
      <c r="P144" s="101" t="s">
        <v>138</v>
      </c>
      <c r="Q144" s="101" t="s">
        <v>139</v>
      </c>
      <c r="R144" s="101" t="s">
        <v>140</v>
      </c>
      <c r="S144" s="101" t="s">
        <v>141</v>
      </c>
      <c r="T144" s="102" t="s">
        <v>142</v>
      </c>
      <c r="U144" s="191"/>
      <c r="V144" s="191"/>
      <c r="W144" s="191"/>
      <c r="X144" s="191"/>
      <c r="Y144" s="191"/>
      <c r="Z144" s="191"/>
      <c r="AA144" s="191"/>
      <c r="AB144" s="191"/>
      <c r="AC144" s="191"/>
      <c r="AD144" s="191"/>
      <c r="AE144" s="191"/>
    </row>
    <row r="145" spans="1:63" s="2" customFormat="1" ht="22.8" customHeight="1">
      <c r="A145" s="38"/>
      <c r="B145" s="39"/>
      <c r="C145" s="107" t="s">
        <v>143</v>
      </c>
      <c r="D145" s="40"/>
      <c r="E145" s="40"/>
      <c r="F145" s="40"/>
      <c r="G145" s="40"/>
      <c r="H145" s="40"/>
      <c r="I145" s="40"/>
      <c r="J145" s="197">
        <f>BK145</f>
        <v>0</v>
      </c>
      <c r="K145" s="40"/>
      <c r="L145" s="44"/>
      <c r="M145" s="103"/>
      <c r="N145" s="198"/>
      <c r="O145" s="104"/>
      <c r="P145" s="199">
        <f>P146+P303</f>
        <v>0</v>
      </c>
      <c r="Q145" s="104"/>
      <c r="R145" s="199">
        <f>R146+R303</f>
        <v>0.5494695</v>
      </c>
      <c r="S145" s="104"/>
      <c r="T145" s="200">
        <f>T146+T303</f>
        <v>315.32448700000003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78</v>
      </c>
      <c r="AU145" s="17" t="s">
        <v>101</v>
      </c>
      <c r="BK145" s="201">
        <f>BK146+BK303</f>
        <v>0</v>
      </c>
    </row>
    <row r="146" spans="1:63" s="12" customFormat="1" ht="25.9" customHeight="1">
      <c r="A146" s="12"/>
      <c r="B146" s="202"/>
      <c r="C146" s="203"/>
      <c r="D146" s="204" t="s">
        <v>78</v>
      </c>
      <c r="E146" s="205" t="s">
        <v>144</v>
      </c>
      <c r="F146" s="205" t="s">
        <v>145</v>
      </c>
      <c r="G146" s="203"/>
      <c r="H146" s="203"/>
      <c r="I146" s="206"/>
      <c r="J146" s="207">
        <f>BK146</f>
        <v>0</v>
      </c>
      <c r="K146" s="203"/>
      <c r="L146" s="208"/>
      <c r="M146" s="209"/>
      <c r="N146" s="210"/>
      <c r="O146" s="210"/>
      <c r="P146" s="211">
        <f>P147+P190+P203</f>
        <v>0</v>
      </c>
      <c r="Q146" s="210"/>
      <c r="R146" s="211">
        <f>R147+R190+R203</f>
        <v>0.5494695</v>
      </c>
      <c r="S146" s="210"/>
      <c r="T146" s="212">
        <f>T147+T190+T203</f>
        <v>310.96481100000005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3" t="s">
        <v>89</v>
      </c>
      <c r="AT146" s="214" t="s">
        <v>78</v>
      </c>
      <c r="AU146" s="214" t="s">
        <v>79</v>
      </c>
      <c r="AY146" s="213" t="s">
        <v>146</v>
      </c>
      <c r="BK146" s="215">
        <f>BK147+BK190+BK203</f>
        <v>0</v>
      </c>
    </row>
    <row r="147" spans="1:63" s="12" customFormat="1" ht="22.8" customHeight="1">
      <c r="A147" s="12"/>
      <c r="B147" s="202"/>
      <c r="C147" s="203"/>
      <c r="D147" s="204" t="s">
        <v>78</v>
      </c>
      <c r="E147" s="216" t="s">
        <v>87</v>
      </c>
      <c r="F147" s="216" t="s">
        <v>147</v>
      </c>
      <c r="G147" s="203"/>
      <c r="H147" s="203"/>
      <c r="I147" s="206"/>
      <c r="J147" s="217">
        <f>BK147</f>
        <v>0</v>
      </c>
      <c r="K147" s="203"/>
      <c r="L147" s="208"/>
      <c r="M147" s="209"/>
      <c r="N147" s="210"/>
      <c r="O147" s="210"/>
      <c r="P147" s="211">
        <f>P148+P173+P179</f>
        <v>0</v>
      </c>
      <c r="Q147" s="210"/>
      <c r="R147" s="211">
        <f>R148+R173+R179</f>
        <v>0.54495</v>
      </c>
      <c r="S147" s="210"/>
      <c r="T147" s="212">
        <f>T148+T173+T179</f>
        <v>13.7618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3" t="s">
        <v>89</v>
      </c>
      <c r="AT147" s="214" t="s">
        <v>78</v>
      </c>
      <c r="AU147" s="214" t="s">
        <v>87</v>
      </c>
      <c r="AY147" s="213" t="s">
        <v>146</v>
      </c>
      <c r="BK147" s="215">
        <f>BK148+BK173+BK179</f>
        <v>0</v>
      </c>
    </row>
    <row r="148" spans="1:63" s="12" customFormat="1" ht="20.85" customHeight="1">
      <c r="A148" s="12"/>
      <c r="B148" s="202"/>
      <c r="C148" s="203"/>
      <c r="D148" s="204" t="s">
        <v>78</v>
      </c>
      <c r="E148" s="216" t="s">
        <v>148</v>
      </c>
      <c r="F148" s="216" t="s">
        <v>149</v>
      </c>
      <c r="G148" s="203"/>
      <c r="H148" s="203"/>
      <c r="I148" s="206"/>
      <c r="J148" s="217">
        <f>BK148</f>
        <v>0</v>
      </c>
      <c r="K148" s="203"/>
      <c r="L148" s="208"/>
      <c r="M148" s="209"/>
      <c r="N148" s="210"/>
      <c r="O148" s="210"/>
      <c r="P148" s="211">
        <f>SUM(P149:P172)</f>
        <v>0</v>
      </c>
      <c r="Q148" s="210"/>
      <c r="R148" s="211">
        <f>SUM(R149:R172)</f>
        <v>0.372</v>
      </c>
      <c r="S148" s="210"/>
      <c r="T148" s="212">
        <f>SUM(T149:T172)</f>
        <v>13.7618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3" t="s">
        <v>89</v>
      </c>
      <c r="AT148" s="214" t="s">
        <v>78</v>
      </c>
      <c r="AU148" s="214" t="s">
        <v>89</v>
      </c>
      <c r="AY148" s="213" t="s">
        <v>146</v>
      </c>
      <c r="BK148" s="215">
        <f>SUM(BK149:BK172)</f>
        <v>0</v>
      </c>
    </row>
    <row r="149" spans="1:65" s="2" customFormat="1" ht="33" customHeight="1">
      <c r="A149" s="38"/>
      <c r="B149" s="39"/>
      <c r="C149" s="218" t="s">
        <v>87</v>
      </c>
      <c r="D149" s="218" t="s">
        <v>150</v>
      </c>
      <c r="E149" s="219" t="s">
        <v>151</v>
      </c>
      <c r="F149" s="220" t="s">
        <v>152</v>
      </c>
      <c r="G149" s="221" t="s">
        <v>153</v>
      </c>
      <c r="H149" s="222">
        <v>30</v>
      </c>
      <c r="I149" s="223"/>
      <c r="J149" s="224">
        <f>ROUND(I149*H149,2)</f>
        <v>0</v>
      </c>
      <c r="K149" s="220" t="s">
        <v>154</v>
      </c>
      <c r="L149" s="44"/>
      <c r="M149" s="225" t="s">
        <v>1</v>
      </c>
      <c r="N149" s="226" t="s">
        <v>44</v>
      </c>
      <c r="O149" s="91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155</v>
      </c>
      <c r="AT149" s="229" t="s">
        <v>150</v>
      </c>
      <c r="AU149" s="229" t="s">
        <v>156</v>
      </c>
      <c r="AY149" s="17" t="s">
        <v>146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87</v>
      </c>
      <c r="BK149" s="230">
        <f>ROUND(I149*H149,2)</f>
        <v>0</v>
      </c>
      <c r="BL149" s="17" t="s">
        <v>155</v>
      </c>
      <c r="BM149" s="229" t="s">
        <v>157</v>
      </c>
    </row>
    <row r="150" spans="1:47" s="2" customFormat="1" ht="12">
      <c r="A150" s="38"/>
      <c r="B150" s="39"/>
      <c r="C150" s="40"/>
      <c r="D150" s="231" t="s">
        <v>158</v>
      </c>
      <c r="E150" s="40"/>
      <c r="F150" s="232" t="s">
        <v>159</v>
      </c>
      <c r="G150" s="40"/>
      <c r="H150" s="40"/>
      <c r="I150" s="233"/>
      <c r="J150" s="40"/>
      <c r="K150" s="40"/>
      <c r="L150" s="44"/>
      <c r="M150" s="234"/>
      <c r="N150" s="235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158</v>
      </c>
      <c r="AU150" s="17" t="s">
        <v>156</v>
      </c>
    </row>
    <row r="151" spans="1:47" s="2" customFormat="1" ht="12">
      <c r="A151" s="38"/>
      <c r="B151" s="39"/>
      <c r="C151" s="40"/>
      <c r="D151" s="236" t="s">
        <v>160</v>
      </c>
      <c r="E151" s="40"/>
      <c r="F151" s="237" t="s">
        <v>161</v>
      </c>
      <c r="G151" s="40"/>
      <c r="H151" s="40"/>
      <c r="I151" s="233"/>
      <c r="J151" s="40"/>
      <c r="K151" s="40"/>
      <c r="L151" s="44"/>
      <c r="M151" s="234"/>
      <c r="N151" s="235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160</v>
      </c>
      <c r="AU151" s="17" t="s">
        <v>156</v>
      </c>
    </row>
    <row r="152" spans="1:51" s="13" customFormat="1" ht="12">
      <c r="A152" s="13"/>
      <c r="B152" s="238"/>
      <c r="C152" s="239"/>
      <c r="D152" s="231" t="s">
        <v>162</v>
      </c>
      <c r="E152" s="240" t="s">
        <v>1</v>
      </c>
      <c r="F152" s="241" t="s">
        <v>163</v>
      </c>
      <c r="G152" s="239"/>
      <c r="H152" s="242">
        <v>30</v>
      </c>
      <c r="I152" s="243"/>
      <c r="J152" s="239"/>
      <c r="K152" s="239"/>
      <c r="L152" s="244"/>
      <c r="M152" s="245"/>
      <c r="N152" s="246"/>
      <c r="O152" s="246"/>
      <c r="P152" s="246"/>
      <c r="Q152" s="246"/>
      <c r="R152" s="246"/>
      <c r="S152" s="246"/>
      <c r="T152" s="24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8" t="s">
        <v>162</v>
      </c>
      <c r="AU152" s="248" t="s">
        <v>156</v>
      </c>
      <c r="AV152" s="13" t="s">
        <v>89</v>
      </c>
      <c r="AW152" s="13" t="s">
        <v>37</v>
      </c>
      <c r="AX152" s="13" t="s">
        <v>87</v>
      </c>
      <c r="AY152" s="248" t="s">
        <v>146</v>
      </c>
    </row>
    <row r="153" spans="1:65" s="2" customFormat="1" ht="24.15" customHeight="1">
      <c r="A153" s="38"/>
      <c r="B153" s="39"/>
      <c r="C153" s="218" t="s">
        <v>89</v>
      </c>
      <c r="D153" s="218" t="s">
        <v>150</v>
      </c>
      <c r="E153" s="219" t="s">
        <v>164</v>
      </c>
      <c r="F153" s="220" t="s">
        <v>165</v>
      </c>
      <c r="G153" s="221" t="s">
        <v>153</v>
      </c>
      <c r="H153" s="222">
        <v>43.55</v>
      </c>
      <c r="I153" s="223"/>
      <c r="J153" s="224">
        <f>ROUND(I153*H153,2)</f>
        <v>0</v>
      </c>
      <c r="K153" s="220" t="s">
        <v>154</v>
      </c>
      <c r="L153" s="44"/>
      <c r="M153" s="225" t="s">
        <v>1</v>
      </c>
      <c r="N153" s="226" t="s">
        <v>44</v>
      </c>
      <c r="O153" s="91"/>
      <c r="P153" s="227">
        <f>O153*H153</f>
        <v>0</v>
      </c>
      <c r="Q153" s="227">
        <v>0</v>
      </c>
      <c r="R153" s="227">
        <f>Q153*H153</f>
        <v>0</v>
      </c>
      <c r="S153" s="227">
        <v>0.316</v>
      </c>
      <c r="T153" s="228">
        <f>S153*H153</f>
        <v>13.7618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155</v>
      </c>
      <c r="AT153" s="229" t="s">
        <v>150</v>
      </c>
      <c r="AU153" s="229" t="s">
        <v>156</v>
      </c>
      <c r="AY153" s="17" t="s">
        <v>146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87</v>
      </c>
      <c r="BK153" s="230">
        <f>ROUND(I153*H153,2)</f>
        <v>0</v>
      </c>
      <c r="BL153" s="17" t="s">
        <v>155</v>
      </c>
      <c r="BM153" s="229" t="s">
        <v>166</v>
      </c>
    </row>
    <row r="154" spans="1:47" s="2" customFormat="1" ht="12">
      <c r="A154" s="38"/>
      <c r="B154" s="39"/>
      <c r="C154" s="40"/>
      <c r="D154" s="231" t="s">
        <v>158</v>
      </c>
      <c r="E154" s="40"/>
      <c r="F154" s="232" t="s">
        <v>167</v>
      </c>
      <c r="G154" s="40"/>
      <c r="H154" s="40"/>
      <c r="I154" s="233"/>
      <c r="J154" s="40"/>
      <c r="K154" s="40"/>
      <c r="L154" s="44"/>
      <c r="M154" s="234"/>
      <c r="N154" s="235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158</v>
      </c>
      <c r="AU154" s="17" t="s">
        <v>156</v>
      </c>
    </row>
    <row r="155" spans="1:47" s="2" customFormat="1" ht="12">
      <c r="A155" s="38"/>
      <c r="B155" s="39"/>
      <c r="C155" s="40"/>
      <c r="D155" s="236" t="s">
        <v>160</v>
      </c>
      <c r="E155" s="40"/>
      <c r="F155" s="237" t="s">
        <v>168</v>
      </c>
      <c r="G155" s="40"/>
      <c r="H155" s="40"/>
      <c r="I155" s="233"/>
      <c r="J155" s="40"/>
      <c r="K155" s="40"/>
      <c r="L155" s="44"/>
      <c r="M155" s="234"/>
      <c r="N155" s="235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160</v>
      </c>
      <c r="AU155" s="17" t="s">
        <v>156</v>
      </c>
    </row>
    <row r="156" spans="1:51" s="13" customFormat="1" ht="12">
      <c r="A156" s="13"/>
      <c r="B156" s="238"/>
      <c r="C156" s="239"/>
      <c r="D156" s="231" t="s">
        <v>162</v>
      </c>
      <c r="E156" s="240" t="s">
        <v>1</v>
      </c>
      <c r="F156" s="241" t="s">
        <v>169</v>
      </c>
      <c r="G156" s="239"/>
      <c r="H156" s="242">
        <v>43.55</v>
      </c>
      <c r="I156" s="243"/>
      <c r="J156" s="239"/>
      <c r="K156" s="239"/>
      <c r="L156" s="244"/>
      <c r="M156" s="245"/>
      <c r="N156" s="246"/>
      <c r="O156" s="246"/>
      <c r="P156" s="246"/>
      <c r="Q156" s="246"/>
      <c r="R156" s="246"/>
      <c r="S156" s="246"/>
      <c r="T156" s="24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8" t="s">
        <v>162</v>
      </c>
      <c r="AU156" s="248" t="s">
        <v>156</v>
      </c>
      <c r="AV156" s="13" t="s">
        <v>89</v>
      </c>
      <c r="AW156" s="13" t="s">
        <v>37</v>
      </c>
      <c r="AX156" s="13" t="s">
        <v>79</v>
      </c>
      <c r="AY156" s="248" t="s">
        <v>146</v>
      </c>
    </row>
    <row r="157" spans="1:51" s="14" customFormat="1" ht="12">
      <c r="A157" s="14"/>
      <c r="B157" s="249"/>
      <c r="C157" s="250"/>
      <c r="D157" s="231" t="s">
        <v>162</v>
      </c>
      <c r="E157" s="251" t="s">
        <v>1</v>
      </c>
      <c r="F157" s="252" t="s">
        <v>170</v>
      </c>
      <c r="G157" s="250"/>
      <c r="H157" s="253">
        <v>43.55</v>
      </c>
      <c r="I157" s="254"/>
      <c r="J157" s="250"/>
      <c r="K157" s="250"/>
      <c r="L157" s="255"/>
      <c r="M157" s="256"/>
      <c r="N157" s="257"/>
      <c r="O157" s="257"/>
      <c r="P157" s="257"/>
      <c r="Q157" s="257"/>
      <c r="R157" s="257"/>
      <c r="S157" s="257"/>
      <c r="T157" s="258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9" t="s">
        <v>162</v>
      </c>
      <c r="AU157" s="259" t="s">
        <v>156</v>
      </c>
      <c r="AV157" s="14" t="s">
        <v>155</v>
      </c>
      <c r="AW157" s="14" t="s">
        <v>37</v>
      </c>
      <c r="AX157" s="14" t="s">
        <v>87</v>
      </c>
      <c r="AY157" s="259" t="s">
        <v>146</v>
      </c>
    </row>
    <row r="158" spans="1:65" s="2" customFormat="1" ht="33" customHeight="1">
      <c r="A158" s="38"/>
      <c r="B158" s="39"/>
      <c r="C158" s="218" t="s">
        <v>156</v>
      </c>
      <c r="D158" s="218" t="s">
        <v>150</v>
      </c>
      <c r="E158" s="219" t="s">
        <v>171</v>
      </c>
      <c r="F158" s="220" t="s">
        <v>172</v>
      </c>
      <c r="G158" s="221" t="s">
        <v>173</v>
      </c>
      <c r="H158" s="222">
        <v>80</v>
      </c>
      <c r="I158" s="223"/>
      <c r="J158" s="224">
        <f>ROUND(I158*H158,2)</f>
        <v>0</v>
      </c>
      <c r="K158" s="220" t="s">
        <v>154</v>
      </c>
      <c r="L158" s="44"/>
      <c r="M158" s="225" t="s">
        <v>1</v>
      </c>
      <c r="N158" s="226" t="s">
        <v>44</v>
      </c>
      <c r="O158" s="91"/>
      <c r="P158" s="227">
        <f>O158*H158</f>
        <v>0</v>
      </c>
      <c r="Q158" s="227">
        <v>0.00015</v>
      </c>
      <c r="R158" s="227">
        <f>Q158*H158</f>
        <v>0.011999999999999999</v>
      </c>
      <c r="S158" s="227">
        <v>0</v>
      </c>
      <c r="T158" s="228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9" t="s">
        <v>155</v>
      </c>
      <c r="AT158" s="229" t="s">
        <v>150</v>
      </c>
      <c r="AU158" s="229" t="s">
        <v>156</v>
      </c>
      <c r="AY158" s="17" t="s">
        <v>146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7" t="s">
        <v>87</v>
      </c>
      <c r="BK158" s="230">
        <f>ROUND(I158*H158,2)</f>
        <v>0</v>
      </c>
      <c r="BL158" s="17" t="s">
        <v>155</v>
      </c>
      <c r="BM158" s="229" t="s">
        <v>174</v>
      </c>
    </row>
    <row r="159" spans="1:47" s="2" customFormat="1" ht="12">
      <c r="A159" s="38"/>
      <c r="B159" s="39"/>
      <c r="C159" s="40"/>
      <c r="D159" s="231" t="s">
        <v>158</v>
      </c>
      <c r="E159" s="40"/>
      <c r="F159" s="232" t="s">
        <v>175</v>
      </c>
      <c r="G159" s="40"/>
      <c r="H159" s="40"/>
      <c r="I159" s="233"/>
      <c r="J159" s="40"/>
      <c r="K159" s="40"/>
      <c r="L159" s="44"/>
      <c r="M159" s="234"/>
      <c r="N159" s="235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158</v>
      </c>
      <c r="AU159" s="17" t="s">
        <v>156</v>
      </c>
    </row>
    <row r="160" spans="1:47" s="2" customFormat="1" ht="12">
      <c r="A160" s="38"/>
      <c r="B160" s="39"/>
      <c r="C160" s="40"/>
      <c r="D160" s="236" t="s">
        <v>160</v>
      </c>
      <c r="E160" s="40"/>
      <c r="F160" s="237" t="s">
        <v>176</v>
      </c>
      <c r="G160" s="40"/>
      <c r="H160" s="40"/>
      <c r="I160" s="233"/>
      <c r="J160" s="40"/>
      <c r="K160" s="40"/>
      <c r="L160" s="44"/>
      <c r="M160" s="234"/>
      <c r="N160" s="235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160</v>
      </c>
      <c r="AU160" s="17" t="s">
        <v>156</v>
      </c>
    </row>
    <row r="161" spans="1:51" s="13" customFormat="1" ht="12">
      <c r="A161" s="13"/>
      <c r="B161" s="238"/>
      <c r="C161" s="239"/>
      <c r="D161" s="231" t="s">
        <v>162</v>
      </c>
      <c r="E161" s="240" t="s">
        <v>1</v>
      </c>
      <c r="F161" s="241" t="s">
        <v>177</v>
      </c>
      <c r="G161" s="239"/>
      <c r="H161" s="242">
        <v>80</v>
      </c>
      <c r="I161" s="243"/>
      <c r="J161" s="239"/>
      <c r="K161" s="239"/>
      <c r="L161" s="244"/>
      <c r="M161" s="245"/>
      <c r="N161" s="246"/>
      <c r="O161" s="246"/>
      <c r="P161" s="246"/>
      <c r="Q161" s="246"/>
      <c r="R161" s="246"/>
      <c r="S161" s="246"/>
      <c r="T161" s="24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8" t="s">
        <v>162</v>
      </c>
      <c r="AU161" s="248" t="s">
        <v>156</v>
      </c>
      <c r="AV161" s="13" t="s">
        <v>89</v>
      </c>
      <c r="AW161" s="13" t="s">
        <v>37</v>
      </c>
      <c r="AX161" s="13" t="s">
        <v>79</v>
      </c>
      <c r="AY161" s="248" t="s">
        <v>146</v>
      </c>
    </row>
    <row r="162" spans="1:51" s="14" customFormat="1" ht="12">
      <c r="A162" s="14"/>
      <c r="B162" s="249"/>
      <c r="C162" s="250"/>
      <c r="D162" s="231" t="s">
        <v>162</v>
      </c>
      <c r="E162" s="251" t="s">
        <v>1</v>
      </c>
      <c r="F162" s="252" t="s">
        <v>170</v>
      </c>
      <c r="G162" s="250"/>
      <c r="H162" s="253">
        <v>80</v>
      </c>
      <c r="I162" s="254"/>
      <c r="J162" s="250"/>
      <c r="K162" s="250"/>
      <c r="L162" s="255"/>
      <c r="M162" s="256"/>
      <c r="N162" s="257"/>
      <c r="O162" s="257"/>
      <c r="P162" s="257"/>
      <c r="Q162" s="257"/>
      <c r="R162" s="257"/>
      <c r="S162" s="257"/>
      <c r="T162" s="25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9" t="s">
        <v>162</v>
      </c>
      <c r="AU162" s="259" t="s">
        <v>156</v>
      </c>
      <c r="AV162" s="14" t="s">
        <v>155</v>
      </c>
      <c r="AW162" s="14" t="s">
        <v>37</v>
      </c>
      <c r="AX162" s="14" t="s">
        <v>87</v>
      </c>
      <c r="AY162" s="259" t="s">
        <v>146</v>
      </c>
    </row>
    <row r="163" spans="1:65" s="2" customFormat="1" ht="37.8" customHeight="1">
      <c r="A163" s="38"/>
      <c r="B163" s="39"/>
      <c r="C163" s="218" t="s">
        <v>155</v>
      </c>
      <c r="D163" s="218" t="s">
        <v>150</v>
      </c>
      <c r="E163" s="219" t="s">
        <v>178</v>
      </c>
      <c r="F163" s="220" t="s">
        <v>179</v>
      </c>
      <c r="G163" s="221" t="s">
        <v>173</v>
      </c>
      <c r="H163" s="222">
        <v>2400</v>
      </c>
      <c r="I163" s="223"/>
      <c r="J163" s="224">
        <f>ROUND(I163*H163,2)</f>
        <v>0</v>
      </c>
      <c r="K163" s="220" t="s">
        <v>1</v>
      </c>
      <c r="L163" s="44"/>
      <c r="M163" s="225" t="s">
        <v>1</v>
      </c>
      <c r="N163" s="226" t="s">
        <v>44</v>
      </c>
      <c r="O163" s="91"/>
      <c r="P163" s="227">
        <f>O163*H163</f>
        <v>0</v>
      </c>
      <c r="Q163" s="227">
        <v>0.00015</v>
      </c>
      <c r="R163" s="227">
        <f>Q163*H163</f>
        <v>0.36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155</v>
      </c>
      <c r="AT163" s="229" t="s">
        <v>150</v>
      </c>
      <c r="AU163" s="229" t="s">
        <v>156</v>
      </c>
      <c r="AY163" s="17" t="s">
        <v>146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87</v>
      </c>
      <c r="BK163" s="230">
        <f>ROUND(I163*H163,2)</f>
        <v>0</v>
      </c>
      <c r="BL163" s="17" t="s">
        <v>155</v>
      </c>
      <c r="BM163" s="229" t="s">
        <v>180</v>
      </c>
    </row>
    <row r="164" spans="1:47" s="2" customFormat="1" ht="12">
      <c r="A164" s="38"/>
      <c r="B164" s="39"/>
      <c r="C164" s="40"/>
      <c r="D164" s="231" t="s">
        <v>158</v>
      </c>
      <c r="E164" s="40"/>
      <c r="F164" s="232" t="s">
        <v>175</v>
      </c>
      <c r="G164" s="40"/>
      <c r="H164" s="40"/>
      <c r="I164" s="233"/>
      <c r="J164" s="40"/>
      <c r="K164" s="40"/>
      <c r="L164" s="44"/>
      <c r="M164" s="234"/>
      <c r="N164" s="235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158</v>
      </c>
      <c r="AU164" s="17" t="s">
        <v>156</v>
      </c>
    </row>
    <row r="165" spans="1:51" s="13" customFormat="1" ht="12">
      <c r="A165" s="13"/>
      <c r="B165" s="238"/>
      <c r="C165" s="239"/>
      <c r="D165" s="231" t="s">
        <v>162</v>
      </c>
      <c r="E165" s="240" t="s">
        <v>1</v>
      </c>
      <c r="F165" s="241" t="s">
        <v>177</v>
      </c>
      <c r="G165" s="239"/>
      <c r="H165" s="242">
        <v>80</v>
      </c>
      <c r="I165" s="243"/>
      <c r="J165" s="239"/>
      <c r="K165" s="239"/>
      <c r="L165" s="244"/>
      <c r="M165" s="245"/>
      <c r="N165" s="246"/>
      <c r="O165" s="246"/>
      <c r="P165" s="246"/>
      <c r="Q165" s="246"/>
      <c r="R165" s="246"/>
      <c r="S165" s="246"/>
      <c r="T165" s="24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8" t="s">
        <v>162</v>
      </c>
      <c r="AU165" s="248" t="s">
        <v>156</v>
      </c>
      <c r="AV165" s="13" t="s">
        <v>89</v>
      </c>
      <c r="AW165" s="13" t="s">
        <v>37</v>
      </c>
      <c r="AX165" s="13" t="s">
        <v>79</v>
      </c>
      <c r="AY165" s="248" t="s">
        <v>146</v>
      </c>
    </row>
    <row r="166" spans="1:51" s="14" customFormat="1" ht="12">
      <c r="A166" s="14"/>
      <c r="B166" s="249"/>
      <c r="C166" s="250"/>
      <c r="D166" s="231" t="s">
        <v>162</v>
      </c>
      <c r="E166" s="251" t="s">
        <v>1</v>
      </c>
      <c r="F166" s="252" t="s">
        <v>170</v>
      </c>
      <c r="G166" s="250"/>
      <c r="H166" s="253">
        <v>80</v>
      </c>
      <c r="I166" s="254"/>
      <c r="J166" s="250"/>
      <c r="K166" s="250"/>
      <c r="L166" s="255"/>
      <c r="M166" s="256"/>
      <c r="N166" s="257"/>
      <c r="O166" s="257"/>
      <c r="P166" s="257"/>
      <c r="Q166" s="257"/>
      <c r="R166" s="257"/>
      <c r="S166" s="257"/>
      <c r="T166" s="258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9" t="s">
        <v>162</v>
      </c>
      <c r="AU166" s="259" t="s">
        <v>156</v>
      </c>
      <c r="AV166" s="14" t="s">
        <v>155</v>
      </c>
      <c r="AW166" s="14" t="s">
        <v>37</v>
      </c>
      <c r="AX166" s="14" t="s">
        <v>87</v>
      </c>
      <c r="AY166" s="259" t="s">
        <v>146</v>
      </c>
    </row>
    <row r="167" spans="1:51" s="13" customFormat="1" ht="12">
      <c r="A167" s="13"/>
      <c r="B167" s="238"/>
      <c r="C167" s="239"/>
      <c r="D167" s="231" t="s">
        <v>162</v>
      </c>
      <c r="E167" s="239"/>
      <c r="F167" s="241" t="s">
        <v>181</v>
      </c>
      <c r="G167" s="239"/>
      <c r="H167" s="242">
        <v>2400</v>
      </c>
      <c r="I167" s="243"/>
      <c r="J167" s="239"/>
      <c r="K167" s="239"/>
      <c r="L167" s="244"/>
      <c r="M167" s="245"/>
      <c r="N167" s="246"/>
      <c r="O167" s="246"/>
      <c r="P167" s="246"/>
      <c r="Q167" s="246"/>
      <c r="R167" s="246"/>
      <c r="S167" s="246"/>
      <c r="T167" s="24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8" t="s">
        <v>162</v>
      </c>
      <c r="AU167" s="248" t="s">
        <v>156</v>
      </c>
      <c r="AV167" s="13" t="s">
        <v>89</v>
      </c>
      <c r="AW167" s="13" t="s">
        <v>4</v>
      </c>
      <c r="AX167" s="13" t="s">
        <v>87</v>
      </c>
      <c r="AY167" s="248" t="s">
        <v>146</v>
      </c>
    </row>
    <row r="168" spans="1:65" s="2" customFormat="1" ht="33" customHeight="1">
      <c r="A168" s="38"/>
      <c r="B168" s="39"/>
      <c r="C168" s="218" t="s">
        <v>182</v>
      </c>
      <c r="D168" s="218" t="s">
        <v>150</v>
      </c>
      <c r="E168" s="219" t="s">
        <v>183</v>
      </c>
      <c r="F168" s="220" t="s">
        <v>184</v>
      </c>
      <c r="G168" s="221" t="s">
        <v>173</v>
      </c>
      <c r="H168" s="222">
        <v>80</v>
      </c>
      <c r="I168" s="223"/>
      <c r="J168" s="224">
        <f>ROUND(I168*H168,2)</f>
        <v>0</v>
      </c>
      <c r="K168" s="220" t="s">
        <v>154</v>
      </c>
      <c r="L168" s="44"/>
      <c r="M168" s="225" t="s">
        <v>1</v>
      </c>
      <c r="N168" s="226" t="s">
        <v>44</v>
      </c>
      <c r="O168" s="91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9" t="s">
        <v>155</v>
      </c>
      <c r="AT168" s="229" t="s">
        <v>150</v>
      </c>
      <c r="AU168" s="229" t="s">
        <v>156</v>
      </c>
      <c r="AY168" s="17" t="s">
        <v>146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7" t="s">
        <v>87</v>
      </c>
      <c r="BK168" s="230">
        <f>ROUND(I168*H168,2)</f>
        <v>0</v>
      </c>
      <c r="BL168" s="17" t="s">
        <v>155</v>
      </c>
      <c r="BM168" s="229" t="s">
        <v>185</v>
      </c>
    </row>
    <row r="169" spans="1:47" s="2" customFormat="1" ht="12">
      <c r="A169" s="38"/>
      <c r="B169" s="39"/>
      <c r="C169" s="40"/>
      <c r="D169" s="231" t="s">
        <v>158</v>
      </c>
      <c r="E169" s="40"/>
      <c r="F169" s="232" t="s">
        <v>186</v>
      </c>
      <c r="G169" s="40"/>
      <c r="H169" s="40"/>
      <c r="I169" s="233"/>
      <c r="J169" s="40"/>
      <c r="K169" s="40"/>
      <c r="L169" s="44"/>
      <c r="M169" s="234"/>
      <c r="N169" s="235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158</v>
      </c>
      <c r="AU169" s="17" t="s">
        <v>156</v>
      </c>
    </row>
    <row r="170" spans="1:47" s="2" customFormat="1" ht="12">
      <c r="A170" s="38"/>
      <c r="B170" s="39"/>
      <c r="C170" s="40"/>
      <c r="D170" s="236" t="s">
        <v>160</v>
      </c>
      <c r="E170" s="40"/>
      <c r="F170" s="237" t="s">
        <v>187</v>
      </c>
      <c r="G170" s="40"/>
      <c r="H170" s="40"/>
      <c r="I170" s="233"/>
      <c r="J170" s="40"/>
      <c r="K170" s="40"/>
      <c r="L170" s="44"/>
      <c r="M170" s="234"/>
      <c r="N170" s="235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160</v>
      </c>
      <c r="AU170" s="17" t="s">
        <v>156</v>
      </c>
    </row>
    <row r="171" spans="1:51" s="13" customFormat="1" ht="12">
      <c r="A171" s="13"/>
      <c r="B171" s="238"/>
      <c r="C171" s="239"/>
      <c r="D171" s="231" t="s">
        <v>162</v>
      </c>
      <c r="E171" s="240" t="s">
        <v>1</v>
      </c>
      <c r="F171" s="241" t="s">
        <v>177</v>
      </c>
      <c r="G171" s="239"/>
      <c r="H171" s="242">
        <v>80</v>
      </c>
      <c r="I171" s="243"/>
      <c r="J171" s="239"/>
      <c r="K171" s="239"/>
      <c r="L171" s="244"/>
      <c r="M171" s="245"/>
      <c r="N171" s="246"/>
      <c r="O171" s="246"/>
      <c r="P171" s="246"/>
      <c r="Q171" s="246"/>
      <c r="R171" s="246"/>
      <c r="S171" s="246"/>
      <c r="T171" s="24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8" t="s">
        <v>162</v>
      </c>
      <c r="AU171" s="248" t="s">
        <v>156</v>
      </c>
      <c r="AV171" s="13" t="s">
        <v>89</v>
      </c>
      <c r="AW171" s="13" t="s">
        <v>37</v>
      </c>
      <c r="AX171" s="13" t="s">
        <v>79</v>
      </c>
      <c r="AY171" s="248" t="s">
        <v>146</v>
      </c>
    </row>
    <row r="172" spans="1:51" s="14" customFormat="1" ht="12">
      <c r="A172" s="14"/>
      <c r="B172" s="249"/>
      <c r="C172" s="250"/>
      <c r="D172" s="231" t="s">
        <v>162</v>
      </c>
      <c r="E172" s="251" t="s">
        <v>1</v>
      </c>
      <c r="F172" s="252" t="s">
        <v>170</v>
      </c>
      <c r="G172" s="250"/>
      <c r="H172" s="253">
        <v>80</v>
      </c>
      <c r="I172" s="254"/>
      <c r="J172" s="250"/>
      <c r="K172" s="250"/>
      <c r="L172" s="255"/>
      <c r="M172" s="256"/>
      <c r="N172" s="257"/>
      <c r="O172" s="257"/>
      <c r="P172" s="257"/>
      <c r="Q172" s="257"/>
      <c r="R172" s="257"/>
      <c r="S172" s="257"/>
      <c r="T172" s="258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9" t="s">
        <v>162</v>
      </c>
      <c r="AU172" s="259" t="s">
        <v>156</v>
      </c>
      <c r="AV172" s="14" t="s">
        <v>155</v>
      </c>
      <c r="AW172" s="14" t="s">
        <v>37</v>
      </c>
      <c r="AX172" s="14" t="s">
        <v>87</v>
      </c>
      <c r="AY172" s="259" t="s">
        <v>146</v>
      </c>
    </row>
    <row r="173" spans="1:63" s="12" customFormat="1" ht="20.85" customHeight="1">
      <c r="A173" s="12"/>
      <c r="B173" s="202"/>
      <c r="C173" s="203"/>
      <c r="D173" s="204" t="s">
        <v>78</v>
      </c>
      <c r="E173" s="216" t="s">
        <v>188</v>
      </c>
      <c r="F173" s="216" t="s">
        <v>189</v>
      </c>
      <c r="G173" s="203"/>
      <c r="H173" s="203"/>
      <c r="I173" s="206"/>
      <c r="J173" s="217">
        <f>BK173</f>
        <v>0</v>
      </c>
      <c r="K173" s="203"/>
      <c r="L173" s="208"/>
      <c r="M173" s="209"/>
      <c r="N173" s="210"/>
      <c r="O173" s="210"/>
      <c r="P173" s="211">
        <f>SUM(P174:P178)</f>
        <v>0</v>
      </c>
      <c r="Q173" s="210"/>
      <c r="R173" s="211">
        <f>SUM(R174:R178)</f>
        <v>0</v>
      </c>
      <c r="S173" s="210"/>
      <c r="T173" s="212">
        <f>SUM(T174:T178)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3" t="s">
        <v>89</v>
      </c>
      <c r="AT173" s="214" t="s">
        <v>78</v>
      </c>
      <c r="AU173" s="214" t="s">
        <v>89</v>
      </c>
      <c r="AY173" s="213" t="s">
        <v>146</v>
      </c>
      <c r="BK173" s="215">
        <f>SUM(BK174:BK178)</f>
        <v>0</v>
      </c>
    </row>
    <row r="174" spans="1:65" s="2" customFormat="1" ht="24.15" customHeight="1">
      <c r="A174" s="38"/>
      <c r="B174" s="39"/>
      <c r="C174" s="218" t="s">
        <v>190</v>
      </c>
      <c r="D174" s="218" t="s">
        <v>150</v>
      </c>
      <c r="E174" s="219" t="s">
        <v>191</v>
      </c>
      <c r="F174" s="220" t="s">
        <v>192</v>
      </c>
      <c r="G174" s="221" t="s">
        <v>193</v>
      </c>
      <c r="H174" s="222">
        <v>200</v>
      </c>
      <c r="I174" s="223"/>
      <c r="J174" s="224">
        <f>ROUND(I174*H174,2)</f>
        <v>0</v>
      </c>
      <c r="K174" s="220" t="s">
        <v>154</v>
      </c>
      <c r="L174" s="44"/>
      <c r="M174" s="225" t="s">
        <v>1</v>
      </c>
      <c r="N174" s="226" t="s">
        <v>44</v>
      </c>
      <c r="O174" s="91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9" t="s">
        <v>155</v>
      </c>
      <c r="AT174" s="229" t="s">
        <v>150</v>
      </c>
      <c r="AU174" s="229" t="s">
        <v>156</v>
      </c>
      <c r="AY174" s="17" t="s">
        <v>146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7" t="s">
        <v>87</v>
      </c>
      <c r="BK174" s="230">
        <f>ROUND(I174*H174,2)</f>
        <v>0</v>
      </c>
      <c r="BL174" s="17" t="s">
        <v>155</v>
      </c>
      <c r="BM174" s="229" t="s">
        <v>194</v>
      </c>
    </row>
    <row r="175" spans="1:47" s="2" customFormat="1" ht="12">
      <c r="A175" s="38"/>
      <c r="B175" s="39"/>
      <c r="C175" s="40"/>
      <c r="D175" s="231" t="s">
        <v>158</v>
      </c>
      <c r="E175" s="40"/>
      <c r="F175" s="232" t="s">
        <v>195</v>
      </c>
      <c r="G175" s="40"/>
      <c r="H175" s="40"/>
      <c r="I175" s="233"/>
      <c r="J175" s="40"/>
      <c r="K175" s="40"/>
      <c r="L175" s="44"/>
      <c r="M175" s="234"/>
      <c r="N175" s="235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158</v>
      </c>
      <c r="AU175" s="17" t="s">
        <v>156</v>
      </c>
    </row>
    <row r="176" spans="1:47" s="2" customFormat="1" ht="12">
      <c r="A176" s="38"/>
      <c r="B176" s="39"/>
      <c r="C176" s="40"/>
      <c r="D176" s="236" t="s">
        <v>160</v>
      </c>
      <c r="E176" s="40"/>
      <c r="F176" s="237" t="s">
        <v>196</v>
      </c>
      <c r="G176" s="40"/>
      <c r="H176" s="40"/>
      <c r="I176" s="233"/>
      <c r="J176" s="40"/>
      <c r="K176" s="40"/>
      <c r="L176" s="44"/>
      <c r="M176" s="234"/>
      <c r="N176" s="235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160</v>
      </c>
      <c r="AU176" s="17" t="s">
        <v>156</v>
      </c>
    </row>
    <row r="177" spans="1:51" s="13" customFormat="1" ht="12">
      <c r="A177" s="13"/>
      <c r="B177" s="238"/>
      <c r="C177" s="239"/>
      <c r="D177" s="231" t="s">
        <v>162</v>
      </c>
      <c r="E177" s="240" t="s">
        <v>1</v>
      </c>
      <c r="F177" s="241" t="s">
        <v>197</v>
      </c>
      <c r="G177" s="239"/>
      <c r="H177" s="242">
        <v>200</v>
      </c>
      <c r="I177" s="243"/>
      <c r="J177" s="239"/>
      <c r="K177" s="239"/>
      <c r="L177" s="244"/>
      <c r="M177" s="245"/>
      <c r="N177" s="246"/>
      <c r="O177" s="246"/>
      <c r="P177" s="246"/>
      <c r="Q177" s="246"/>
      <c r="R177" s="246"/>
      <c r="S177" s="246"/>
      <c r="T177" s="24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8" t="s">
        <v>162</v>
      </c>
      <c r="AU177" s="248" t="s">
        <v>156</v>
      </c>
      <c r="AV177" s="13" t="s">
        <v>89</v>
      </c>
      <c r="AW177" s="13" t="s">
        <v>37</v>
      </c>
      <c r="AX177" s="13" t="s">
        <v>79</v>
      </c>
      <c r="AY177" s="248" t="s">
        <v>146</v>
      </c>
    </row>
    <row r="178" spans="1:51" s="14" customFormat="1" ht="12">
      <c r="A178" s="14"/>
      <c r="B178" s="249"/>
      <c r="C178" s="250"/>
      <c r="D178" s="231" t="s">
        <v>162</v>
      </c>
      <c r="E178" s="251" t="s">
        <v>1</v>
      </c>
      <c r="F178" s="252" t="s">
        <v>170</v>
      </c>
      <c r="G178" s="250"/>
      <c r="H178" s="253">
        <v>200</v>
      </c>
      <c r="I178" s="254"/>
      <c r="J178" s="250"/>
      <c r="K178" s="250"/>
      <c r="L178" s="255"/>
      <c r="M178" s="256"/>
      <c r="N178" s="257"/>
      <c r="O178" s="257"/>
      <c r="P178" s="257"/>
      <c r="Q178" s="257"/>
      <c r="R178" s="257"/>
      <c r="S178" s="257"/>
      <c r="T178" s="258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9" t="s">
        <v>162</v>
      </c>
      <c r="AU178" s="259" t="s">
        <v>156</v>
      </c>
      <c r="AV178" s="14" t="s">
        <v>155</v>
      </c>
      <c r="AW178" s="14" t="s">
        <v>37</v>
      </c>
      <c r="AX178" s="14" t="s">
        <v>87</v>
      </c>
      <c r="AY178" s="259" t="s">
        <v>146</v>
      </c>
    </row>
    <row r="179" spans="1:63" s="12" customFormat="1" ht="20.85" customHeight="1">
      <c r="A179" s="12"/>
      <c r="B179" s="202"/>
      <c r="C179" s="203"/>
      <c r="D179" s="204" t="s">
        <v>78</v>
      </c>
      <c r="E179" s="216" t="s">
        <v>198</v>
      </c>
      <c r="F179" s="216" t="s">
        <v>199</v>
      </c>
      <c r="G179" s="203"/>
      <c r="H179" s="203"/>
      <c r="I179" s="206"/>
      <c r="J179" s="217">
        <f>BK179</f>
        <v>0</v>
      </c>
      <c r="K179" s="203"/>
      <c r="L179" s="208"/>
      <c r="M179" s="209"/>
      <c r="N179" s="210"/>
      <c r="O179" s="210"/>
      <c r="P179" s="211">
        <f>SUM(P180:P189)</f>
        <v>0</v>
      </c>
      <c r="Q179" s="210"/>
      <c r="R179" s="211">
        <f>SUM(R180:R189)</f>
        <v>0.17295</v>
      </c>
      <c r="S179" s="210"/>
      <c r="T179" s="212">
        <f>SUM(T180:T189)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3" t="s">
        <v>89</v>
      </c>
      <c r="AT179" s="214" t="s">
        <v>78</v>
      </c>
      <c r="AU179" s="214" t="s">
        <v>89</v>
      </c>
      <c r="AY179" s="213" t="s">
        <v>146</v>
      </c>
      <c r="BK179" s="215">
        <f>SUM(BK180:BK189)</f>
        <v>0</v>
      </c>
    </row>
    <row r="180" spans="1:65" s="2" customFormat="1" ht="24.15" customHeight="1">
      <c r="A180" s="38"/>
      <c r="B180" s="39"/>
      <c r="C180" s="218" t="s">
        <v>200</v>
      </c>
      <c r="D180" s="218" t="s">
        <v>150</v>
      </c>
      <c r="E180" s="219" t="s">
        <v>201</v>
      </c>
      <c r="F180" s="220" t="s">
        <v>202</v>
      </c>
      <c r="G180" s="221" t="s">
        <v>153</v>
      </c>
      <c r="H180" s="222">
        <v>250</v>
      </c>
      <c r="I180" s="223"/>
      <c r="J180" s="224">
        <f>ROUND(I180*H180,2)</f>
        <v>0</v>
      </c>
      <c r="K180" s="220" t="s">
        <v>154</v>
      </c>
      <c r="L180" s="44"/>
      <c r="M180" s="225" t="s">
        <v>1</v>
      </c>
      <c r="N180" s="226" t="s">
        <v>44</v>
      </c>
      <c r="O180" s="91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9" t="s">
        <v>155</v>
      </c>
      <c r="AT180" s="229" t="s">
        <v>150</v>
      </c>
      <c r="AU180" s="229" t="s">
        <v>156</v>
      </c>
      <c r="AY180" s="17" t="s">
        <v>146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7" t="s">
        <v>87</v>
      </c>
      <c r="BK180" s="230">
        <f>ROUND(I180*H180,2)</f>
        <v>0</v>
      </c>
      <c r="BL180" s="17" t="s">
        <v>155</v>
      </c>
      <c r="BM180" s="229" t="s">
        <v>203</v>
      </c>
    </row>
    <row r="181" spans="1:47" s="2" customFormat="1" ht="12">
      <c r="A181" s="38"/>
      <c r="B181" s="39"/>
      <c r="C181" s="40"/>
      <c r="D181" s="231" t="s">
        <v>158</v>
      </c>
      <c r="E181" s="40"/>
      <c r="F181" s="232" t="s">
        <v>204</v>
      </c>
      <c r="G181" s="40"/>
      <c r="H181" s="40"/>
      <c r="I181" s="233"/>
      <c r="J181" s="40"/>
      <c r="K181" s="40"/>
      <c r="L181" s="44"/>
      <c r="M181" s="234"/>
      <c r="N181" s="235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158</v>
      </c>
      <c r="AU181" s="17" t="s">
        <v>156</v>
      </c>
    </row>
    <row r="182" spans="1:47" s="2" customFormat="1" ht="12">
      <c r="A182" s="38"/>
      <c r="B182" s="39"/>
      <c r="C182" s="40"/>
      <c r="D182" s="236" t="s">
        <v>160</v>
      </c>
      <c r="E182" s="40"/>
      <c r="F182" s="237" t="s">
        <v>205</v>
      </c>
      <c r="G182" s="40"/>
      <c r="H182" s="40"/>
      <c r="I182" s="233"/>
      <c r="J182" s="40"/>
      <c r="K182" s="40"/>
      <c r="L182" s="44"/>
      <c r="M182" s="234"/>
      <c r="N182" s="235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160</v>
      </c>
      <c r="AU182" s="17" t="s">
        <v>156</v>
      </c>
    </row>
    <row r="183" spans="1:51" s="13" customFormat="1" ht="12">
      <c r="A183" s="13"/>
      <c r="B183" s="238"/>
      <c r="C183" s="239"/>
      <c r="D183" s="231" t="s">
        <v>162</v>
      </c>
      <c r="E183" s="240" t="s">
        <v>1</v>
      </c>
      <c r="F183" s="241" t="s">
        <v>206</v>
      </c>
      <c r="G183" s="239"/>
      <c r="H183" s="242">
        <v>250</v>
      </c>
      <c r="I183" s="243"/>
      <c r="J183" s="239"/>
      <c r="K183" s="239"/>
      <c r="L183" s="244"/>
      <c r="M183" s="245"/>
      <c r="N183" s="246"/>
      <c r="O183" s="246"/>
      <c r="P183" s="246"/>
      <c r="Q183" s="246"/>
      <c r="R183" s="246"/>
      <c r="S183" s="246"/>
      <c r="T183" s="24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8" t="s">
        <v>162</v>
      </c>
      <c r="AU183" s="248" t="s">
        <v>156</v>
      </c>
      <c r="AV183" s="13" t="s">
        <v>89</v>
      </c>
      <c r="AW183" s="13" t="s">
        <v>37</v>
      </c>
      <c r="AX183" s="13" t="s">
        <v>79</v>
      </c>
      <c r="AY183" s="248" t="s">
        <v>146</v>
      </c>
    </row>
    <row r="184" spans="1:51" s="14" customFormat="1" ht="12">
      <c r="A184" s="14"/>
      <c r="B184" s="249"/>
      <c r="C184" s="250"/>
      <c r="D184" s="231" t="s">
        <v>162</v>
      </c>
      <c r="E184" s="251" t="s">
        <v>1</v>
      </c>
      <c r="F184" s="252" t="s">
        <v>170</v>
      </c>
      <c r="G184" s="250"/>
      <c r="H184" s="253">
        <v>250</v>
      </c>
      <c r="I184" s="254"/>
      <c r="J184" s="250"/>
      <c r="K184" s="250"/>
      <c r="L184" s="255"/>
      <c r="M184" s="256"/>
      <c r="N184" s="257"/>
      <c r="O184" s="257"/>
      <c r="P184" s="257"/>
      <c r="Q184" s="257"/>
      <c r="R184" s="257"/>
      <c r="S184" s="257"/>
      <c r="T184" s="258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9" t="s">
        <v>162</v>
      </c>
      <c r="AU184" s="259" t="s">
        <v>156</v>
      </c>
      <c r="AV184" s="14" t="s">
        <v>155</v>
      </c>
      <c r="AW184" s="14" t="s">
        <v>37</v>
      </c>
      <c r="AX184" s="14" t="s">
        <v>87</v>
      </c>
      <c r="AY184" s="259" t="s">
        <v>146</v>
      </c>
    </row>
    <row r="185" spans="1:65" s="2" customFormat="1" ht="24.15" customHeight="1">
      <c r="A185" s="38"/>
      <c r="B185" s="39"/>
      <c r="C185" s="218" t="s">
        <v>207</v>
      </c>
      <c r="D185" s="218" t="s">
        <v>150</v>
      </c>
      <c r="E185" s="219" t="s">
        <v>208</v>
      </c>
      <c r="F185" s="220" t="s">
        <v>209</v>
      </c>
      <c r="G185" s="221" t="s">
        <v>210</v>
      </c>
      <c r="H185" s="222">
        <v>3</v>
      </c>
      <c r="I185" s="223"/>
      <c r="J185" s="224">
        <f>ROUND(I185*H185,2)</f>
        <v>0</v>
      </c>
      <c r="K185" s="220" t="s">
        <v>154</v>
      </c>
      <c r="L185" s="44"/>
      <c r="M185" s="225" t="s">
        <v>1</v>
      </c>
      <c r="N185" s="226" t="s">
        <v>44</v>
      </c>
      <c r="O185" s="91"/>
      <c r="P185" s="227">
        <f>O185*H185</f>
        <v>0</v>
      </c>
      <c r="Q185" s="227">
        <v>0.05765</v>
      </c>
      <c r="R185" s="227">
        <f>Q185*H185</f>
        <v>0.17295</v>
      </c>
      <c r="S185" s="227">
        <v>0</v>
      </c>
      <c r="T185" s="228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9" t="s">
        <v>155</v>
      </c>
      <c r="AT185" s="229" t="s">
        <v>150</v>
      </c>
      <c r="AU185" s="229" t="s">
        <v>156</v>
      </c>
      <c r="AY185" s="17" t="s">
        <v>146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7" t="s">
        <v>87</v>
      </c>
      <c r="BK185" s="230">
        <f>ROUND(I185*H185,2)</f>
        <v>0</v>
      </c>
      <c r="BL185" s="17" t="s">
        <v>155</v>
      </c>
      <c r="BM185" s="229" t="s">
        <v>211</v>
      </c>
    </row>
    <row r="186" spans="1:47" s="2" customFormat="1" ht="12">
      <c r="A186" s="38"/>
      <c r="B186" s="39"/>
      <c r="C186" s="40"/>
      <c r="D186" s="231" t="s">
        <v>158</v>
      </c>
      <c r="E186" s="40"/>
      <c r="F186" s="232" t="s">
        <v>212</v>
      </c>
      <c r="G186" s="40"/>
      <c r="H186" s="40"/>
      <c r="I186" s="233"/>
      <c r="J186" s="40"/>
      <c r="K186" s="40"/>
      <c r="L186" s="44"/>
      <c r="M186" s="234"/>
      <c r="N186" s="235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158</v>
      </c>
      <c r="AU186" s="17" t="s">
        <v>156</v>
      </c>
    </row>
    <row r="187" spans="1:47" s="2" customFormat="1" ht="12">
      <c r="A187" s="38"/>
      <c r="B187" s="39"/>
      <c r="C187" s="40"/>
      <c r="D187" s="236" t="s">
        <v>160</v>
      </c>
      <c r="E187" s="40"/>
      <c r="F187" s="237" t="s">
        <v>213</v>
      </c>
      <c r="G187" s="40"/>
      <c r="H187" s="40"/>
      <c r="I187" s="233"/>
      <c r="J187" s="40"/>
      <c r="K187" s="40"/>
      <c r="L187" s="44"/>
      <c r="M187" s="234"/>
      <c r="N187" s="235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160</v>
      </c>
      <c r="AU187" s="17" t="s">
        <v>156</v>
      </c>
    </row>
    <row r="188" spans="1:51" s="13" customFormat="1" ht="12">
      <c r="A188" s="13"/>
      <c r="B188" s="238"/>
      <c r="C188" s="239"/>
      <c r="D188" s="231" t="s">
        <v>162</v>
      </c>
      <c r="E188" s="240" t="s">
        <v>1</v>
      </c>
      <c r="F188" s="241" t="s">
        <v>214</v>
      </c>
      <c r="G188" s="239"/>
      <c r="H188" s="242">
        <v>3</v>
      </c>
      <c r="I188" s="243"/>
      <c r="J188" s="239"/>
      <c r="K188" s="239"/>
      <c r="L188" s="244"/>
      <c r="M188" s="245"/>
      <c r="N188" s="246"/>
      <c r="O188" s="246"/>
      <c r="P188" s="246"/>
      <c r="Q188" s="246"/>
      <c r="R188" s="246"/>
      <c r="S188" s="246"/>
      <c r="T188" s="247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8" t="s">
        <v>162</v>
      </c>
      <c r="AU188" s="248" t="s">
        <v>156</v>
      </c>
      <c r="AV188" s="13" t="s">
        <v>89</v>
      </c>
      <c r="AW188" s="13" t="s">
        <v>37</v>
      </c>
      <c r="AX188" s="13" t="s">
        <v>79</v>
      </c>
      <c r="AY188" s="248" t="s">
        <v>146</v>
      </c>
    </row>
    <row r="189" spans="1:51" s="14" customFormat="1" ht="12">
      <c r="A189" s="14"/>
      <c r="B189" s="249"/>
      <c r="C189" s="250"/>
      <c r="D189" s="231" t="s">
        <v>162</v>
      </c>
      <c r="E189" s="251" t="s">
        <v>1</v>
      </c>
      <c r="F189" s="252" t="s">
        <v>170</v>
      </c>
      <c r="G189" s="250"/>
      <c r="H189" s="253">
        <v>3</v>
      </c>
      <c r="I189" s="254"/>
      <c r="J189" s="250"/>
      <c r="K189" s="250"/>
      <c r="L189" s="255"/>
      <c r="M189" s="256"/>
      <c r="N189" s="257"/>
      <c r="O189" s="257"/>
      <c r="P189" s="257"/>
      <c r="Q189" s="257"/>
      <c r="R189" s="257"/>
      <c r="S189" s="257"/>
      <c r="T189" s="258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9" t="s">
        <v>162</v>
      </c>
      <c r="AU189" s="259" t="s">
        <v>156</v>
      </c>
      <c r="AV189" s="14" t="s">
        <v>155</v>
      </c>
      <c r="AW189" s="14" t="s">
        <v>37</v>
      </c>
      <c r="AX189" s="14" t="s">
        <v>87</v>
      </c>
      <c r="AY189" s="259" t="s">
        <v>146</v>
      </c>
    </row>
    <row r="190" spans="1:63" s="12" customFormat="1" ht="22.8" customHeight="1">
      <c r="A190" s="12"/>
      <c r="B190" s="202"/>
      <c r="C190" s="203"/>
      <c r="D190" s="204" t="s">
        <v>78</v>
      </c>
      <c r="E190" s="216" t="s">
        <v>207</v>
      </c>
      <c r="F190" s="216" t="s">
        <v>215</v>
      </c>
      <c r="G190" s="203"/>
      <c r="H190" s="203"/>
      <c r="I190" s="206"/>
      <c r="J190" s="217">
        <f>BK190</f>
        <v>0</v>
      </c>
      <c r="K190" s="203"/>
      <c r="L190" s="208"/>
      <c r="M190" s="209"/>
      <c r="N190" s="210"/>
      <c r="O190" s="210"/>
      <c r="P190" s="211">
        <f>P191</f>
        <v>0</v>
      </c>
      <c r="Q190" s="210"/>
      <c r="R190" s="211">
        <f>R191</f>
        <v>0</v>
      </c>
      <c r="S190" s="210"/>
      <c r="T190" s="212">
        <f>T191</f>
        <v>0.08460000000000001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3" t="s">
        <v>89</v>
      </c>
      <c r="AT190" s="214" t="s">
        <v>78</v>
      </c>
      <c r="AU190" s="214" t="s">
        <v>87</v>
      </c>
      <c r="AY190" s="213" t="s">
        <v>146</v>
      </c>
      <c r="BK190" s="215">
        <f>BK191</f>
        <v>0</v>
      </c>
    </row>
    <row r="191" spans="1:63" s="12" customFormat="1" ht="20.85" customHeight="1">
      <c r="A191" s="12"/>
      <c r="B191" s="202"/>
      <c r="C191" s="203"/>
      <c r="D191" s="204" t="s">
        <v>78</v>
      </c>
      <c r="E191" s="216" t="s">
        <v>216</v>
      </c>
      <c r="F191" s="216" t="s">
        <v>217</v>
      </c>
      <c r="G191" s="203"/>
      <c r="H191" s="203"/>
      <c r="I191" s="206"/>
      <c r="J191" s="217">
        <f>BK191</f>
        <v>0</v>
      </c>
      <c r="K191" s="203"/>
      <c r="L191" s="208"/>
      <c r="M191" s="209"/>
      <c r="N191" s="210"/>
      <c r="O191" s="210"/>
      <c r="P191" s="211">
        <f>SUM(P192:P202)</f>
        <v>0</v>
      </c>
      <c r="Q191" s="210"/>
      <c r="R191" s="211">
        <f>SUM(R192:R202)</f>
        <v>0</v>
      </c>
      <c r="S191" s="210"/>
      <c r="T191" s="212">
        <f>SUM(T192:T202)</f>
        <v>0.08460000000000001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3" t="s">
        <v>89</v>
      </c>
      <c r="AT191" s="214" t="s">
        <v>78</v>
      </c>
      <c r="AU191" s="214" t="s">
        <v>89</v>
      </c>
      <c r="AY191" s="213" t="s">
        <v>146</v>
      </c>
      <c r="BK191" s="215">
        <f>SUM(BK192:BK202)</f>
        <v>0</v>
      </c>
    </row>
    <row r="192" spans="1:65" s="2" customFormat="1" ht="21.75" customHeight="1">
      <c r="A192" s="38"/>
      <c r="B192" s="39"/>
      <c r="C192" s="218" t="s">
        <v>218</v>
      </c>
      <c r="D192" s="218" t="s">
        <v>150</v>
      </c>
      <c r="E192" s="219" t="s">
        <v>219</v>
      </c>
      <c r="F192" s="220" t="s">
        <v>220</v>
      </c>
      <c r="G192" s="221" t="s">
        <v>210</v>
      </c>
      <c r="H192" s="222">
        <v>2</v>
      </c>
      <c r="I192" s="223"/>
      <c r="J192" s="224">
        <f>ROUND(I192*H192,2)</f>
        <v>0</v>
      </c>
      <c r="K192" s="220" t="s">
        <v>154</v>
      </c>
      <c r="L192" s="44"/>
      <c r="M192" s="225" t="s">
        <v>1</v>
      </c>
      <c r="N192" s="226" t="s">
        <v>44</v>
      </c>
      <c r="O192" s="91"/>
      <c r="P192" s="227">
        <f>O192*H192</f>
        <v>0</v>
      </c>
      <c r="Q192" s="227">
        <v>0</v>
      </c>
      <c r="R192" s="227">
        <f>Q192*H192</f>
        <v>0</v>
      </c>
      <c r="S192" s="227">
        <v>0.0173</v>
      </c>
      <c r="T192" s="228">
        <f>S192*H192</f>
        <v>0.0346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9" t="s">
        <v>221</v>
      </c>
      <c r="AT192" s="229" t="s">
        <v>150</v>
      </c>
      <c r="AU192" s="229" t="s">
        <v>156</v>
      </c>
      <c r="AY192" s="17" t="s">
        <v>146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7" t="s">
        <v>87</v>
      </c>
      <c r="BK192" s="230">
        <f>ROUND(I192*H192,2)</f>
        <v>0</v>
      </c>
      <c r="BL192" s="17" t="s">
        <v>221</v>
      </c>
      <c r="BM192" s="229" t="s">
        <v>222</v>
      </c>
    </row>
    <row r="193" spans="1:47" s="2" customFormat="1" ht="12">
      <c r="A193" s="38"/>
      <c r="B193" s="39"/>
      <c r="C193" s="40"/>
      <c r="D193" s="231" t="s">
        <v>158</v>
      </c>
      <c r="E193" s="40"/>
      <c r="F193" s="232" t="s">
        <v>223</v>
      </c>
      <c r="G193" s="40"/>
      <c r="H193" s="40"/>
      <c r="I193" s="233"/>
      <c r="J193" s="40"/>
      <c r="K193" s="40"/>
      <c r="L193" s="44"/>
      <c r="M193" s="234"/>
      <c r="N193" s="235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158</v>
      </c>
      <c r="AU193" s="17" t="s">
        <v>156</v>
      </c>
    </row>
    <row r="194" spans="1:47" s="2" customFormat="1" ht="12">
      <c r="A194" s="38"/>
      <c r="B194" s="39"/>
      <c r="C194" s="40"/>
      <c r="D194" s="236" t="s">
        <v>160</v>
      </c>
      <c r="E194" s="40"/>
      <c r="F194" s="237" t="s">
        <v>224</v>
      </c>
      <c r="G194" s="40"/>
      <c r="H194" s="40"/>
      <c r="I194" s="233"/>
      <c r="J194" s="40"/>
      <c r="K194" s="40"/>
      <c r="L194" s="44"/>
      <c r="M194" s="234"/>
      <c r="N194" s="235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160</v>
      </c>
      <c r="AU194" s="17" t="s">
        <v>156</v>
      </c>
    </row>
    <row r="195" spans="1:51" s="13" customFormat="1" ht="12">
      <c r="A195" s="13"/>
      <c r="B195" s="238"/>
      <c r="C195" s="239"/>
      <c r="D195" s="231" t="s">
        <v>162</v>
      </c>
      <c r="E195" s="240" t="s">
        <v>1</v>
      </c>
      <c r="F195" s="241" t="s">
        <v>225</v>
      </c>
      <c r="G195" s="239"/>
      <c r="H195" s="242">
        <v>1</v>
      </c>
      <c r="I195" s="243"/>
      <c r="J195" s="239"/>
      <c r="K195" s="239"/>
      <c r="L195" s="244"/>
      <c r="M195" s="245"/>
      <c r="N195" s="246"/>
      <c r="O195" s="246"/>
      <c r="P195" s="246"/>
      <c r="Q195" s="246"/>
      <c r="R195" s="246"/>
      <c r="S195" s="246"/>
      <c r="T195" s="24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8" t="s">
        <v>162</v>
      </c>
      <c r="AU195" s="248" t="s">
        <v>156</v>
      </c>
      <c r="AV195" s="13" t="s">
        <v>89</v>
      </c>
      <c r="AW195" s="13" t="s">
        <v>37</v>
      </c>
      <c r="AX195" s="13" t="s">
        <v>79</v>
      </c>
      <c r="AY195" s="248" t="s">
        <v>146</v>
      </c>
    </row>
    <row r="196" spans="1:51" s="13" customFormat="1" ht="12">
      <c r="A196" s="13"/>
      <c r="B196" s="238"/>
      <c r="C196" s="239"/>
      <c r="D196" s="231" t="s">
        <v>162</v>
      </c>
      <c r="E196" s="240" t="s">
        <v>1</v>
      </c>
      <c r="F196" s="241" t="s">
        <v>226</v>
      </c>
      <c r="G196" s="239"/>
      <c r="H196" s="242">
        <v>1</v>
      </c>
      <c r="I196" s="243"/>
      <c r="J196" s="239"/>
      <c r="K196" s="239"/>
      <c r="L196" s="244"/>
      <c r="M196" s="245"/>
      <c r="N196" s="246"/>
      <c r="O196" s="246"/>
      <c r="P196" s="246"/>
      <c r="Q196" s="246"/>
      <c r="R196" s="246"/>
      <c r="S196" s="246"/>
      <c r="T196" s="247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8" t="s">
        <v>162</v>
      </c>
      <c r="AU196" s="248" t="s">
        <v>156</v>
      </c>
      <c r="AV196" s="13" t="s">
        <v>89</v>
      </c>
      <c r="AW196" s="13" t="s">
        <v>37</v>
      </c>
      <c r="AX196" s="13" t="s">
        <v>79</v>
      </c>
      <c r="AY196" s="248" t="s">
        <v>146</v>
      </c>
    </row>
    <row r="197" spans="1:51" s="14" customFormat="1" ht="12">
      <c r="A197" s="14"/>
      <c r="B197" s="249"/>
      <c r="C197" s="250"/>
      <c r="D197" s="231" t="s">
        <v>162</v>
      </c>
      <c r="E197" s="251" t="s">
        <v>1</v>
      </c>
      <c r="F197" s="252" t="s">
        <v>170</v>
      </c>
      <c r="G197" s="250"/>
      <c r="H197" s="253">
        <v>2</v>
      </c>
      <c r="I197" s="254"/>
      <c r="J197" s="250"/>
      <c r="K197" s="250"/>
      <c r="L197" s="255"/>
      <c r="M197" s="256"/>
      <c r="N197" s="257"/>
      <c r="O197" s="257"/>
      <c r="P197" s="257"/>
      <c r="Q197" s="257"/>
      <c r="R197" s="257"/>
      <c r="S197" s="257"/>
      <c r="T197" s="258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9" t="s">
        <v>162</v>
      </c>
      <c r="AU197" s="259" t="s">
        <v>156</v>
      </c>
      <c r="AV197" s="14" t="s">
        <v>155</v>
      </c>
      <c r="AW197" s="14" t="s">
        <v>37</v>
      </c>
      <c r="AX197" s="14" t="s">
        <v>87</v>
      </c>
      <c r="AY197" s="259" t="s">
        <v>146</v>
      </c>
    </row>
    <row r="198" spans="1:65" s="2" customFormat="1" ht="24.15" customHeight="1">
      <c r="A198" s="38"/>
      <c r="B198" s="39"/>
      <c r="C198" s="218" t="s">
        <v>227</v>
      </c>
      <c r="D198" s="218" t="s">
        <v>150</v>
      </c>
      <c r="E198" s="219" t="s">
        <v>228</v>
      </c>
      <c r="F198" s="220" t="s">
        <v>229</v>
      </c>
      <c r="G198" s="221" t="s">
        <v>210</v>
      </c>
      <c r="H198" s="222">
        <v>1</v>
      </c>
      <c r="I198" s="223"/>
      <c r="J198" s="224">
        <f>ROUND(I198*H198,2)</f>
        <v>0</v>
      </c>
      <c r="K198" s="220" t="s">
        <v>154</v>
      </c>
      <c r="L198" s="44"/>
      <c r="M198" s="225" t="s">
        <v>1</v>
      </c>
      <c r="N198" s="226" t="s">
        <v>44</v>
      </c>
      <c r="O198" s="91"/>
      <c r="P198" s="227">
        <f>O198*H198</f>
        <v>0</v>
      </c>
      <c r="Q198" s="227">
        <v>0</v>
      </c>
      <c r="R198" s="227">
        <f>Q198*H198</f>
        <v>0</v>
      </c>
      <c r="S198" s="227">
        <v>0.05</v>
      </c>
      <c r="T198" s="228">
        <f>S198*H198</f>
        <v>0.05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9" t="s">
        <v>221</v>
      </c>
      <c r="AT198" s="229" t="s">
        <v>150</v>
      </c>
      <c r="AU198" s="229" t="s">
        <v>156</v>
      </c>
      <c r="AY198" s="17" t="s">
        <v>146</v>
      </c>
      <c r="BE198" s="230">
        <f>IF(N198="základní",J198,0)</f>
        <v>0</v>
      </c>
      <c r="BF198" s="230">
        <f>IF(N198="snížená",J198,0)</f>
        <v>0</v>
      </c>
      <c r="BG198" s="230">
        <f>IF(N198="zákl. přenesená",J198,0)</f>
        <v>0</v>
      </c>
      <c r="BH198" s="230">
        <f>IF(N198="sníž. přenesená",J198,0)</f>
        <v>0</v>
      </c>
      <c r="BI198" s="230">
        <f>IF(N198="nulová",J198,0)</f>
        <v>0</v>
      </c>
      <c r="BJ198" s="17" t="s">
        <v>87</v>
      </c>
      <c r="BK198" s="230">
        <f>ROUND(I198*H198,2)</f>
        <v>0</v>
      </c>
      <c r="BL198" s="17" t="s">
        <v>221</v>
      </c>
      <c r="BM198" s="229" t="s">
        <v>230</v>
      </c>
    </row>
    <row r="199" spans="1:47" s="2" customFormat="1" ht="12">
      <c r="A199" s="38"/>
      <c r="B199" s="39"/>
      <c r="C199" s="40"/>
      <c r="D199" s="231" t="s">
        <v>158</v>
      </c>
      <c r="E199" s="40"/>
      <c r="F199" s="232" t="s">
        <v>231</v>
      </c>
      <c r="G199" s="40"/>
      <c r="H199" s="40"/>
      <c r="I199" s="233"/>
      <c r="J199" s="40"/>
      <c r="K199" s="40"/>
      <c r="L199" s="44"/>
      <c r="M199" s="234"/>
      <c r="N199" s="235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158</v>
      </c>
      <c r="AU199" s="17" t="s">
        <v>156</v>
      </c>
    </row>
    <row r="200" spans="1:47" s="2" customFormat="1" ht="12">
      <c r="A200" s="38"/>
      <c r="B200" s="39"/>
      <c r="C200" s="40"/>
      <c r="D200" s="236" t="s">
        <v>160</v>
      </c>
      <c r="E200" s="40"/>
      <c r="F200" s="237" t="s">
        <v>232</v>
      </c>
      <c r="G200" s="40"/>
      <c r="H200" s="40"/>
      <c r="I200" s="233"/>
      <c r="J200" s="40"/>
      <c r="K200" s="40"/>
      <c r="L200" s="44"/>
      <c r="M200" s="234"/>
      <c r="N200" s="235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160</v>
      </c>
      <c r="AU200" s="17" t="s">
        <v>156</v>
      </c>
    </row>
    <row r="201" spans="1:51" s="13" customFormat="1" ht="12">
      <c r="A201" s="13"/>
      <c r="B201" s="238"/>
      <c r="C201" s="239"/>
      <c r="D201" s="231" t="s">
        <v>162</v>
      </c>
      <c r="E201" s="240" t="s">
        <v>1</v>
      </c>
      <c r="F201" s="241" t="s">
        <v>225</v>
      </c>
      <c r="G201" s="239"/>
      <c r="H201" s="242">
        <v>1</v>
      </c>
      <c r="I201" s="243"/>
      <c r="J201" s="239"/>
      <c r="K201" s="239"/>
      <c r="L201" s="244"/>
      <c r="M201" s="245"/>
      <c r="N201" s="246"/>
      <c r="O201" s="246"/>
      <c r="P201" s="246"/>
      <c r="Q201" s="246"/>
      <c r="R201" s="246"/>
      <c r="S201" s="246"/>
      <c r="T201" s="247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8" t="s">
        <v>162</v>
      </c>
      <c r="AU201" s="248" t="s">
        <v>156</v>
      </c>
      <c r="AV201" s="13" t="s">
        <v>89</v>
      </c>
      <c r="AW201" s="13" t="s">
        <v>37</v>
      </c>
      <c r="AX201" s="13" t="s">
        <v>79</v>
      </c>
      <c r="AY201" s="248" t="s">
        <v>146</v>
      </c>
    </row>
    <row r="202" spans="1:51" s="14" customFormat="1" ht="12">
      <c r="A202" s="14"/>
      <c r="B202" s="249"/>
      <c r="C202" s="250"/>
      <c r="D202" s="231" t="s">
        <v>162</v>
      </c>
      <c r="E202" s="251" t="s">
        <v>1</v>
      </c>
      <c r="F202" s="252" t="s">
        <v>170</v>
      </c>
      <c r="G202" s="250"/>
      <c r="H202" s="253">
        <v>1</v>
      </c>
      <c r="I202" s="254"/>
      <c r="J202" s="250"/>
      <c r="K202" s="250"/>
      <c r="L202" s="255"/>
      <c r="M202" s="256"/>
      <c r="N202" s="257"/>
      <c r="O202" s="257"/>
      <c r="P202" s="257"/>
      <c r="Q202" s="257"/>
      <c r="R202" s="257"/>
      <c r="S202" s="257"/>
      <c r="T202" s="258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9" t="s">
        <v>162</v>
      </c>
      <c r="AU202" s="259" t="s">
        <v>156</v>
      </c>
      <c r="AV202" s="14" t="s">
        <v>155</v>
      </c>
      <c r="AW202" s="14" t="s">
        <v>37</v>
      </c>
      <c r="AX202" s="14" t="s">
        <v>87</v>
      </c>
      <c r="AY202" s="259" t="s">
        <v>146</v>
      </c>
    </row>
    <row r="203" spans="1:63" s="12" customFormat="1" ht="22.8" customHeight="1">
      <c r="A203" s="12"/>
      <c r="B203" s="202"/>
      <c r="C203" s="203"/>
      <c r="D203" s="204" t="s">
        <v>78</v>
      </c>
      <c r="E203" s="216" t="s">
        <v>218</v>
      </c>
      <c r="F203" s="216" t="s">
        <v>233</v>
      </c>
      <c r="G203" s="203"/>
      <c r="H203" s="203"/>
      <c r="I203" s="206"/>
      <c r="J203" s="217">
        <f>BK203</f>
        <v>0</v>
      </c>
      <c r="K203" s="203"/>
      <c r="L203" s="208"/>
      <c r="M203" s="209"/>
      <c r="N203" s="210"/>
      <c r="O203" s="210"/>
      <c r="P203" s="211">
        <f>P204+P210+P241+P252+P263</f>
        <v>0</v>
      </c>
      <c r="Q203" s="210"/>
      <c r="R203" s="211">
        <f>R204+R210+R241+R252+R263</f>
        <v>0.0045195</v>
      </c>
      <c r="S203" s="210"/>
      <c r="T203" s="212">
        <f>T204+T210+T241+T252+T263</f>
        <v>297.11841100000004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13" t="s">
        <v>89</v>
      </c>
      <c r="AT203" s="214" t="s">
        <v>78</v>
      </c>
      <c r="AU203" s="214" t="s">
        <v>87</v>
      </c>
      <c r="AY203" s="213" t="s">
        <v>146</v>
      </c>
      <c r="BK203" s="215">
        <f>BK204+BK210+BK241+BK252+BK263</f>
        <v>0</v>
      </c>
    </row>
    <row r="204" spans="1:63" s="12" customFormat="1" ht="20.85" customHeight="1">
      <c r="A204" s="12"/>
      <c r="B204" s="202"/>
      <c r="C204" s="203"/>
      <c r="D204" s="204" t="s">
        <v>78</v>
      </c>
      <c r="E204" s="216" t="s">
        <v>234</v>
      </c>
      <c r="F204" s="216" t="s">
        <v>235</v>
      </c>
      <c r="G204" s="203"/>
      <c r="H204" s="203"/>
      <c r="I204" s="206"/>
      <c r="J204" s="217">
        <f>BK204</f>
        <v>0</v>
      </c>
      <c r="K204" s="203"/>
      <c r="L204" s="208"/>
      <c r="M204" s="209"/>
      <c r="N204" s="210"/>
      <c r="O204" s="210"/>
      <c r="P204" s="211">
        <f>SUM(P205:P209)</f>
        <v>0</v>
      </c>
      <c r="Q204" s="210"/>
      <c r="R204" s="211">
        <f>SUM(R205:R209)</f>
        <v>0</v>
      </c>
      <c r="S204" s="210"/>
      <c r="T204" s="212">
        <f>SUM(T205:T209)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3" t="s">
        <v>89</v>
      </c>
      <c r="AT204" s="214" t="s">
        <v>78</v>
      </c>
      <c r="AU204" s="214" t="s">
        <v>89</v>
      </c>
      <c r="AY204" s="213" t="s">
        <v>146</v>
      </c>
      <c r="BK204" s="215">
        <f>SUM(BK205:BK209)</f>
        <v>0</v>
      </c>
    </row>
    <row r="205" spans="1:65" s="2" customFormat="1" ht="24.15" customHeight="1">
      <c r="A205" s="38"/>
      <c r="B205" s="39"/>
      <c r="C205" s="218" t="s">
        <v>148</v>
      </c>
      <c r="D205" s="218" t="s">
        <v>150</v>
      </c>
      <c r="E205" s="219" t="s">
        <v>236</v>
      </c>
      <c r="F205" s="220" t="s">
        <v>237</v>
      </c>
      <c r="G205" s="221" t="s">
        <v>173</v>
      </c>
      <c r="H205" s="222">
        <v>3.35</v>
      </c>
      <c r="I205" s="223"/>
      <c r="J205" s="224">
        <f>ROUND(I205*H205,2)</f>
        <v>0</v>
      </c>
      <c r="K205" s="220" t="s">
        <v>154</v>
      </c>
      <c r="L205" s="44"/>
      <c r="M205" s="225" t="s">
        <v>1</v>
      </c>
      <c r="N205" s="226" t="s">
        <v>44</v>
      </c>
      <c r="O205" s="91"/>
      <c r="P205" s="227">
        <f>O205*H205</f>
        <v>0</v>
      </c>
      <c r="Q205" s="227">
        <v>0</v>
      </c>
      <c r="R205" s="227">
        <f>Q205*H205</f>
        <v>0</v>
      </c>
      <c r="S205" s="227">
        <v>0</v>
      </c>
      <c r="T205" s="228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9" t="s">
        <v>155</v>
      </c>
      <c r="AT205" s="229" t="s">
        <v>150</v>
      </c>
      <c r="AU205" s="229" t="s">
        <v>156</v>
      </c>
      <c r="AY205" s="17" t="s">
        <v>146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17" t="s">
        <v>87</v>
      </c>
      <c r="BK205" s="230">
        <f>ROUND(I205*H205,2)</f>
        <v>0</v>
      </c>
      <c r="BL205" s="17" t="s">
        <v>155</v>
      </c>
      <c r="BM205" s="229" t="s">
        <v>238</v>
      </c>
    </row>
    <row r="206" spans="1:47" s="2" customFormat="1" ht="12">
      <c r="A206" s="38"/>
      <c r="B206" s="39"/>
      <c r="C206" s="40"/>
      <c r="D206" s="231" t="s">
        <v>158</v>
      </c>
      <c r="E206" s="40"/>
      <c r="F206" s="232" t="s">
        <v>239</v>
      </c>
      <c r="G206" s="40"/>
      <c r="H206" s="40"/>
      <c r="I206" s="233"/>
      <c r="J206" s="40"/>
      <c r="K206" s="40"/>
      <c r="L206" s="44"/>
      <c r="M206" s="234"/>
      <c r="N206" s="235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158</v>
      </c>
      <c r="AU206" s="17" t="s">
        <v>156</v>
      </c>
    </row>
    <row r="207" spans="1:47" s="2" customFormat="1" ht="12">
      <c r="A207" s="38"/>
      <c r="B207" s="39"/>
      <c r="C207" s="40"/>
      <c r="D207" s="236" t="s">
        <v>160</v>
      </c>
      <c r="E207" s="40"/>
      <c r="F207" s="237" t="s">
        <v>240</v>
      </c>
      <c r="G207" s="40"/>
      <c r="H207" s="40"/>
      <c r="I207" s="233"/>
      <c r="J207" s="40"/>
      <c r="K207" s="40"/>
      <c r="L207" s="44"/>
      <c r="M207" s="234"/>
      <c r="N207" s="235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160</v>
      </c>
      <c r="AU207" s="17" t="s">
        <v>156</v>
      </c>
    </row>
    <row r="208" spans="1:51" s="13" customFormat="1" ht="12">
      <c r="A208" s="13"/>
      <c r="B208" s="238"/>
      <c r="C208" s="239"/>
      <c r="D208" s="231" t="s">
        <v>162</v>
      </c>
      <c r="E208" s="240" t="s">
        <v>1</v>
      </c>
      <c r="F208" s="241" t="s">
        <v>241</v>
      </c>
      <c r="G208" s="239"/>
      <c r="H208" s="242">
        <v>3.35</v>
      </c>
      <c r="I208" s="243"/>
      <c r="J208" s="239"/>
      <c r="K208" s="239"/>
      <c r="L208" s="244"/>
      <c r="M208" s="245"/>
      <c r="N208" s="246"/>
      <c r="O208" s="246"/>
      <c r="P208" s="246"/>
      <c r="Q208" s="246"/>
      <c r="R208" s="246"/>
      <c r="S208" s="246"/>
      <c r="T208" s="24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8" t="s">
        <v>162</v>
      </c>
      <c r="AU208" s="248" t="s">
        <v>156</v>
      </c>
      <c r="AV208" s="13" t="s">
        <v>89</v>
      </c>
      <c r="AW208" s="13" t="s">
        <v>37</v>
      </c>
      <c r="AX208" s="13" t="s">
        <v>79</v>
      </c>
      <c r="AY208" s="248" t="s">
        <v>146</v>
      </c>
    </row>
    <row r="209" spans="1:51" s="14" customFormat="1" ht="12">
      <c r="A209" s="14"/>
      <c r="B209" s="249"/>
      <c r="C209" s="250"/>
      <c r="D209" s="231" t="s">
        <v>162</v>
      </c>
      <c r="E209" s="251" t="s">
        <v>1</v>
      </c>
      <c r="F209" s="252" t="s">
        <v>170</v>
      </c>
      <c r="G209" s="250"/>
      <c r="H209" s="253">
        <v>3.35</v>
      </c>
      <c r="I209" s="254"/>
      <c r="J209" s="250"/>
      <c r="K209" s="250"/>
      <c r="L209" s="255"/>
      <c r="M209" s="256"/>
      <c r="N209" s="257"/>
      <c r="O209" s="257"/>
      <c r="P209" s="257"/>
      <c r="Q209" s="257"/>
      <c r="R209" s="257"/>
      <c r="S209" s="257"/>
      <c r="T209" s="258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9" t="s">
        <v>162</v>
      </c>
      <c r="AU209" s="259" t="s">
        <v>156</v>
      </c>
      <c r="AV209" s="14" t="s">
        <v>155</v>
      </c>
      <c r="AW209" s="14" t="s">
        <v>37</v>
      </c>
      <c r="AX209" s="14" t="s">
        <v>87</v>
      </c>
      <c r="AY209" s="259" t="s">
        <v>146</v>
      </c>
    </row>
    <row r="210" spans="1:63" s="12" customFormat="1" ht="20.85" customHeight="1">
      <c r="A210" s="12"/>
      <c r="B210" s="202"/>
      <c r="C210" s="203"/>
      <c r="D210" s="204" t="s">
        <v>78</v>
      </c>
      <c r="E210" s="216" t="s">
        <v>242</v>
      </c>
      <c r="F210" s="216" t="s">
        <v>243</v>
      </c>
      <c r="G210" s="203"/>
      <c r="H210" s="203"/>
      <c r="I210" s="206"/>
      <c r="J210" s="217">
        <f>BK210</f>
        <v>0</v>
      </c>
      <c r="K210" s="203"/>
      <c r="L210" s="208"/>
      <c r="M210" s="209"/>
      <c r="N210" s="210"/>
      <c r="O210" s="210"/>
      <c r="P210" s="211">
        <f>SUM(P211:P240)</f>
        <v>0</v>
      </c>
      <c r="Q210" s="210"/>
      <c r="R210" s="211">
        <f>SUM(R211:R240)</f>
        <v>0</v>
      </c>
      <c r="S210" s="210"/>
      <c r="T210" s="212">
        <f>SUM(T211:T240)</f>
        <v>2.044173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13" t="s">
        <v>89</v>
      </c>
      <c r="AT210" s="214" t="s">
        <v>78</v>
      </c>
      <c r="AU210" s="214" t="s">
        <v>89</v>
      </c>
      <c r="AY210" s="213" t="s">
        <v>146</v>
      </c>
      <c r="BK210" s="215">
        <f>SUM(BK211:BK240)</f>
        <v>0</v>
      </c>
    </row>
    <row r="211" spans="1:65" s="2" customFormat="1" ht="21.75" customHeight="1">
      <c r="A211" s="38"/>
      <c r="B211" s="39"/>
      <c r="C211" s="218" t="s">
        <v>244</v>
      </c>
      <c r="D211" s="218" t="s">
        <v>150</v>
      </c>
      <c r="E211" s="219" t="s">
        <v>245</v>
      </c>
      <c r="F211" s="220" t="s">
        <v>246</v>
      </c>
      <c r="G211" s="221" t="s">
        <v>153</v>
      </c>
      <c r="H211" s="222">
        <v>1.04</v>
      </c>
      <c r="I211" s="223"/>
      <c r="J211" s="224">
        <f>ROUND(I211*H211,2)</f>
        <v>0</v>
      </c>
      <c r="K211" s="220" t="s">
        <v>154</v>
      </c>
      <c r="L211" s="44"/>
      <c r="M211" s="225" t="s">
        <v>1</v>
      </c>
      <c r="N211" s="226" t="s">
        <v>44</v>
      </c>
      <c r="O211" s="91"/>
      <c r="P211" s="227">
        <f>O211*H211</f>
        <v>0</v>
      </c>
      <c r="Q211" s="227">
        <v>0</v>
      </c>
      <c r="R211" s="227">
        <f>Q211*H211</f>
        <v>0</v>
      </c>
      <c r="S211" s="227">
        <v>0.055</v>
      </c>
      <c r="T211" s="228">
        <f>S211*H211</f>
        <v>0.0572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9" t="s">
        <v>155</v>
      </c>
      <c r="AT211" s="229" t="s">
        <v>150</v>
      </c>
      <c r="AU211" s="229" t="s">
        <v>156</v>
      </c>
      <c r="AY211" s="17" t="s">
        <v>146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7" t="s">
        <v>87</v>
      </c>
      <c r="BK211" s="230">
        <f>ROUND(I211*H211,2)</f>
        <v>0</v>
      </c>
      <c r="BL211" s="17" t="s">
        <v>155</v>
      </c>
      <c r="BM211" s="229" t="s">
        <v>247</v>
      </c>
    </row>
    <row r="212" spans="1:47" s="2" customFormat="1" ht="12">
      <c r="A212" s="38"/>
      <c r="B212" s="39"/>
      <c r="C212" s="40"/>
      <c r="D212" s="231" t="s">
        <v>158</v>
      </c>
      <c r="E212" s="40"/>
      <c r="F212" s="232" t="s">
        <v>248</v>
      </c>
      <c r="G212" s="40"/>
      <c r="H212" s="40"/>
      <c r="I212" s="233"/>
      <c r="J212" s="40"/>
      <c r="K212" s="40"/>
      <c r="L212" s="44"/>
      <c r="M212" s="234"/>
      <c r="N212" s="235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158</v>
      </c>
      <c r="AU212" s="17" t="s">
        <v>156</v>
      </c>
    </row>
    <row r="213" spans="1:47" s="2" customFormat="1" ht="12">
      <c r="A213" s="38"/>
      <c r="B213" s="39"/>
      <c r="C213" s="40"/>
      <c r="D213" s="236" t="s">
        <v>160</v>
      </c>
      <c r="E213" s="40"/>
      <c r="F213" s="237" t="s">
        <v>249</v>
      </c>
      <c r="G213" s="40"/>
      <c r="H213" s="40"/>
      <c r="I213" s="233"/>
      <c r="J213" s="40"/>
      <c r="K213" s="40"/>
      <c r="L213" s="44"/>
      <c r="M213" s="234"/>
      <c r="N213" s="235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160</v>
      </c>
      <c r="AU213" s="17" t="s">
        <v>156</v>
      </c>
    </row>
    <row r="214" spans="1:51" s="13" customFormat="1" ht="12">
      <c r="A214" s="13"/>
      <c r="B214" s="238"/>
      <c r="C214" s="239"/>
      <c r="D214" s="231" t="s">
        <v>162</v>
      </c>
      <c r="E214" s="240" t="s">
        <v>1</v>
      </c>
      <c r="F214" s="241" t="s">
        <v>250</v>
      </c>
      <c r="G214" s="239"/>
      <c r="H214" s="242">
        <v>1.04</v>
      </c>
      <c r="I214" s="243"/>
      <c r="J214" s="239"/>
      <c r="K214" s="239"/>
      <c r="L214" s="244"/>
      <c r="M214" s="245"/>
      <c r="N214" s="246"/>
      <c r="O214" s="246"/>
      <c r="P214" s="246"/>
      <c r="Q214" s="246"/>
      <c r="R214" s="246"/>
      <c r="S214" s="246"/>
      <c r="T214" s="24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8" t="s">
        <v>162</v>
      </c>
      <c r="AU214" s="248" t="s">
        <v>156</v>
      </c>
      <c r="AV214" s="13" t="s">
        <v>89</v>
      </c>
      <c r="AW214" s="13" t="s">
        <v>37</v>
      </c>
      <c r="AX214" s="13" t="s">
        <v>79</v>
      </c>
      <c r="AY214" s="248" t="s">
        <v>146</v>
      </c>
    </row>
    <row r="215" spans="1:51" s="14" customFormat="1" ht="12">
      <c r="A215" s="14"/>
      <c r="B215" s="249"/>
      <c r="C215" s="250"/>
      <c r="D215" s="231" t="s">
        <v>162</v>
      </c>
      <c r="E215" s="251" t="s">
        <v>1</v>
      </c>
      <c r="F215" s="252" t="s">
        <v>170</v>
      </c>
      <c r="G215" s="250"/>
      <c r="H215" s="253">
        <v>1.04</v>
      </c>
      <c r="I215" s="254"/>
      <c r="J215" s="250"/>
      <c r="K215" s="250"/>
      <c r="L215" s="255"/>
      <c r="M215" s="256"/>
      <c r="N215" s="257"/>
      <c r="O215" s="257"/>
      <c r="P215" s="257"/>
      <c r="Q215" s="257"/>
      <c r="R215" s="257"/>
      <c r="S215" s="257"/>
      <c r="T215" s="258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9" t="s">
        <v>162</v>
      </c>
      <c r="AU215" s="259" t="s">
        <v>156</v>
      </c>
      <c r="AV215" s="14" t="s">
        <v>155</v>
      </c>
      <c r="AW215" s="14" t="s">
        <v>37</v>
      </c>
      <c r="AX215" s="14" t="s">
        <v>87</v>
      </c>
      <c r="AY215" s="259" t="s">
        <v>146</v>
      </c>
    </row>
    <row r="216" spans="1:65" s="2" customFormat="1" ht="24.15" customHeight="1">
      <c r="A216" s="38"/>
      <c r="B216" s="39"/>
      <c r="C216" s="218" t="s">
        <v>251</v>
      </c>
      <c r="D216" s="218" t="s">
        <v>150</v>
      </c>
      <c r="E216" s="219" t="s">
        <v>252</v>
      </c>
      <c r="F216" s="220" t="s">
        <v>253</v>
      </c>
      <c r="G216" s="221" t="s">
        <v>153</v>
      </c>
      <c r="H216" s="222">
        <v>8.37</v>
      </c>
      <c r="I216" s="223"/>
      <c r="J216" s="224">
        <f>ROUND(I216*H216,2)</f>
        <v>0</v>
      </c>
      <c r="K216" s="220" t="s">
        <v>154</v>
      </c>
      <c r="L216" s="44"/>
      <c r="M216" s="225" t="s">
        <v>1</v>
      </c>
      <c r="N216" s="226" t="s">
        <v>44</v>
      </c>
      <c r="O216" s="91"/>
      <c r="P216" s="227">
        <f>O216*H216</f>
        <v>0</v>
      </c>
      <c r="Q216" s="227">
        <v>0</v>
      </c>
      <c r="R216" s="227">
        <f>Q216*H216</f>
        <v>0</v>
      </c>
      <c r="S216" s="227">
        <v>0.075</v>
      </c>
      <c r="T216" s="228">
        <f>S216*H216</f>
        <v>0.6277499999999999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9" t="s">
        <v>155</v>
      </c>
      <c r="AT216" s="229" t="s">
        <v>150</v>
      </c>
      <c r="AU216" s="229" t="s">
        <v>156</v>
      </c>
      <c r="AY216" s="17" t="s">
        <v>146</v>
      </c>
      <c r="BE216" s="230">
        <f>IF(N216="základní",J216,0)</f>
        <v>0</v>
      </c>
      <c r="BF216" s="230">
        <f>IF(N216="snížená",J216,0)</f>
        <v>0</v>
      </c>
      <c r="BG216" s="230">
        <f>IF(N216="zákl. přenesená",J216,0)</f>
        <v>0</v>
      </c>
      <c r="BH216" s="230">
        <f>IF(N216="sníž. přenesená",J216,0)</f>
        <v>0</v>
      </c>
      <c r="BI216" s="230">
        <f>IF(N216="nulová",J216,0)</f>
        <v>0</v>
      </c>
      <c r="BJ216" s="17" t="s">
        <v>87</v>
      </c>
      <c r="BK216" s="230">
        <f>ROUND(I216*H216,2)</f>
        <v>0</v>
      </c>
      <c r="BL216" s="17" t="s">
        <v>155</v>
      </c>
      <c r="BM216" s="229" t="s">
        <v>254</v>
      </c>
    </row>
    <row r="217" spans="1:47" s="2" customFormat="1" ht="12">
      <c r="A217" s="38"/>
      <c r="B217" s="39"/>
      <c r="C217" s="40"/>
      <c r="D217" s="231" t="s">
        <v>158</v>
      </c>
      <c r="E217" s="40"/>
      <c r="F217" s="232" t="s">
        <v>255</v>
      </c>
      <c r="G217" s="40"/>
      <c r="H217" s="40"/>
      <c r="I217" s="233"/>
      <c r="J217" s="40"/>
      <c r="K217" s="40"/>
      <c r="L217" s="44"/>
      <c r="M217" s="234"/>
      <c r="N217" s="235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158</v>
      </c>
      <c r="AU217" s="17" t="s">
        <v>156</v>
      </c>
    </row>
    <row r="218" spans="1:47" s="2" customFormat="1" ht="12">
      <c r="A218" s="38"/>
      <c r="B218" s="39"/>
      <c r="C218" s="40"/>
      <c r="D218" s="236" t="s">
        <v>160</v>
      </c>
      <c r="E218" s="40"/>
      <c r="F218" s="237" t="s">
        <v>256</v>
      </c>
      <c r="G218" s="40"/>
      <c r="H218" s="40"/>
      <c r="I218" s="233"/>
      <c r="J218" s="40"/>
      <c r="K218" s="40"/>
      <c r="L218" s="44"/>
      <c r="M218" s="234"/>
      <c r="N218" s="235"/>
      <c r="O218" s="91"/>
      <c r="P218" s="91"/>
      <c r="Q218" s="91"/>
      <c r="R218" s="91"/>
      <c r="S218" s="91"/>
      <c r="T218" s="92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160</v>
      </c>
      <c r="AU218" s="17" t="s">
        <v>156</v>
      </c>
    </row>
    <row r="219" spans="1:51" s="13" customFormat="1" ht="12">
      <c r="A219" s="13"/>
      <c r="B219" s="238"/>
      <c r="C219" s="239"/>
      <c r="D219" s="231" t="s">
        <v>162</v>
      </c>
      <c r="E219" s="240" t="s">
        <v>1</v>
      </c>
      <c r="F219" s="241" t="s">
        <v>257</v>
      </c>
      <c r="G219" s="239"/>
      <c r="H219" s="242">
        <v>8.37</v>
      </c>
      <c r="I219" s="243"/>
      <c r="J219" s="239"/>
      <c r="K219" s="239"/>
      <c r="L219" s="244"/>
      <c r="M219" s="245"/>
      <c r="N219" s="246"/>
      <c r="O219" s="246"/>
      <c r="P219" s="246"/>
      <c r="Q219" s="246"/>
      <c r="R219" s="246"/>
      <c r="S219" s="246"/>
      <c r="T219" s="247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8" t="s">
        <v>162</v>
      </c>
      <c r="AU219" s="248" t="s">
        <v>156</v>
      </c>
      <c r="AV219" s="13" t="s">
        <v>89</v>
      </c>
      <c r="AW219" s="13" t="s">
        <v>37</v>
      </c>
      <c r="AX219" s="13" t="s">
        <v>79</v>
      </c>
      <c r="AY219" s="248" t="s">
        <v>146</v>
      </c>
    </row>
    <row r="220" spans="1:51" s="14" customFormat="1" ht="12">
      <c r="A220" s="14"/>
      <c r="B220" s="249"/>
      <c r="C220" s="250"/>
      <c r="D220" s="231" t="s">
        <v>162</v>
      </c>
      <c r="E220" s="251" t="s">
        <v>1</v>
      </c>
      <c r="F220" s="252" t="s">
        <v>170</v>
      </c>
      <c r="G220" s="250"/>
      <c r="H220" s="253">
        <v>8.37</v>
      </c>
      <c r="I220" s="254"/>
      <c r="J220" s="250"/>
      <c r="K220" s="250"/>
      <c r="L220" s="255"/>
      <c r="M220" s="256"/>
      <c r="N220" s="257"/>
      <c r="O220" s="257"/>
      <c r="P220" s="257"/>
      <c r="Q220" s="257"/>
      <c r="R220" s="257"/>
      <c r="S220" s="257"/>
      <c r="T220" s="258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9" t="s">
        <v>162</v>
      </c>
      <c r="AU220" s="259" t="s">
        <v>156</v>
      </c>
      <c r="AV220" s="14" t="s">
        <v>155</v>
      </c>
      <c r="AW220" s="14" t="s">
        <v>37</v>
      </c>
      <c r="AX220" s="14" t="s">
        <v>87</v>
      </c>
      <c r="AY220" s="259" t="s">
        <v>146</v>
      </c>
    </row>
    <row r="221" spans="1:65" s="2" customFormat="1" ht="24.15" customHeight="1">
      <c r="A221" s="38"/>
      <c r="B221" s="39"/>
      <c r="C221" s="218" t="s">
        <v>258</v>
      </c>
      <c r="D221" s="218" t="s">
        <v>150</v>
      </c>
      <c r="E221" s="219" t="s">
        <v>259</v>
      </c>
      <c r="F221" s="220" t="s">
        <v>260</v>
      </c>
      <c r="G221" s="221" t="s">
        <v>153</v>
      </c>
      <c r="H221" s="222">
        <v>19.899</v>
      </c>
      <c r="I221" s="223"/>
      <c r="J221" s="224">
        <f>ROUND(I221*H221,2)</f>
        <v>0</v>
      </c>
      <c r="K221" s="220" t="s">
        <v>154</v>
      </c>
      <c r="L221" s="44"/>
      <c r="M221" s="225" t="s">
        <v>1</v>
      </c>
      <c r="N221" s="226" t="s">
        <v>44</v>
      </c>
      <c r="O221" s="91"/>
      <c r="P221" s="227">
        <f>O221*H221</f>
        <v>0</v>
      </c>
      <c r="Q221" s="227">
        <v>0</v>
      </c>
      <c r="R221" s="227">
        <f>Q221*H221</f>
        <v>0</v>
      </c>
      <c r="S221" s="227">
        <v>0.015</v>
      </c>
      <c r="T221" s="228">
        <f>S221*H221</f>
        <v>0.298485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9" t="s">
        <v>155</v>
      </c>
      <c r="AT221" s="229" t="s">
        <v>150</v>
      </c>
      <c r="AU221" s="229" t="s">
        <v>156</v>
      </c>
      <c r="AY221" s="17" t="s">
        <v>146</v>
      </c>
      <c r="BE221" s="230">
        <f>IF(N221="základní",J221,0)</f>
        <v>0</v>
      </c>
      <c r="BF221" s="230">
        <f>IF(N221="snížená",J221,0)</f>
        <v>0</v>
      </c>
      <c r="BG221" s="230">
        <f>IF(N221="zákl. přenesená",J221,0)</f>
        <v>0</v>
      </c>
      <c r="BH221" s="230">
        <f>IF(N221="sníž. přenesená",J221,0)</f>
        <v>0</v>
      </c>
      <c r="BI221" s="230">
        <f>IF(N221="nulová",J221,0)</f>
        <v>0</v>
      </c>
      <c r="BJ221" s="17" t="s">
        <v>87</v>
      </c>
      <c r="BK221" s="230">
        <f>ROUND(I221*H221,2)</f>
        <v>0</v>
      </c>
      <c r="BL221" s="17" t="s">
        <v>155</v>
      </c>
      <c r="BM221" s="229" t="s">
        <v>261</v>
      </c>
    </row>
    <row r="222" spans="1:47" s="2" customFormat="1" ht="12">
      <c r="A222" s="38"/>
      <c r="B222" s="39"/>
      <c r="C222" s="40"/>
      <c r="D222" s="231" t="s">
        <v>158</v>
      </c>
      <c r="E222" s="40"/>
      <c r="F222" s="232" t="s">
        <v>262</v>
      </c>
      <c r="G222" s="40"/>
      <c r="H222" s="40"/>
      <c r="I222" s="233"/>
      <c r="J222" s="40"/>
      <c r="K222" s="40"/>
      <c r="L222" s="44"/>
      <c r="M222" s="234"/>
      <c r="N222" s="235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158</v>
      </c>
      <c r="AU222" s="17" t="s">
        <v>156</v>
      </c>
    </row>
    <row r="223" spans="1:47" s="2" customFormat="1" ht="12">
      <c r="A223" s="38"/>
      <c r="B223" s="39"/>
      <c r="C223" s="40"/>
      <c r="D223" s="236" t="s">
        <v>160</v>
      </c>
      <c r="E223" s="40"/>
      <c r="F223" s="237" t="s">
        <v>263</v>
      </c>
      <c r="G223" s="40"/>
      <c r="H223" s="40"/>
      <c r="I223" s="233"/>
      <c r="J223" s="40"/>
      <c r="K223" s="40"/>
      <c r="L223" s="44"/>
      <c r="M223" s="234"/>
      <c r="N223" s="235"/>
      <c r="O223" s="91"/>
      <c r="P223" s="91"/>
      <c r="Q223" s="91"/>
      <c r="R223" s="91"/>
      <c r="S223" s="91"/>
      <c r="T223" s="92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160</v>
      </c>
      <c r="AU223" s="17" t="s">
        <v>156</v>
      </c>
    </row>
    <row r="224" spans="1:51" s="13" customFormat="1" ht="12">
      <c r="A224" s="13"/>
      <c r="B224" s="238"/>
      <c r="C224" s="239"/>
      <c r="D224" s="231" t="s">
        <v>162</v>
      </c>
      <c r="E224" s="240" t="s">
        <v>1</v>
      </c>
      <c r="F224" s="241" t="s">
        <v>264</v>
      </c>
      <c r="G224" s="239"/>
      <c r="H224" s="242">
        <v>19.899</v>
      </c>
      <c r="I224" s="243"/>
      <c r="J224" s="239"/>
      <c r="K224" s="239"/>
      <c r="L224" s="244"/>
      <c r="M224" s="245"/>
      <c r="N224" s="246"/>
      <c r="O224" s="246"/>
      <c r="P224" s="246"/>
      <c r="Q224" s="246"/>
      <c r="R224" s="246"/>
      <c r="S224" s="246"/>
      <c r="T224" s="247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8" t="s">
        <v>162</v>
      </c>
      <c r="AU224" s="248" t="s">
        <v>156</v>
      </c>
      <c r="AV224" s="13" t="s">
        <v>89</v>
      </c>
      <c r="AW224" s="13" t="s">
        <v>37</v>
      </c>
      <c r="AX224" s="13" t="s">
        <v>79</v>
      </c>
      <c r="AY224" s="248" t="s">
        <v>146</v>
      </c>
    </row>
    <row r="225" spans="1:51" s="14" customFormat="1" ht="12">
      <c r="A225" s="14"/>
      <c r="B225" s="249"/>
      <c r="C225" s="250"/>
      <c r="D225" s="231" t="s">
        <v>162</v>
      </c>
      <c r="E225" s="251" t="s">
        <v>1</v>
      </c>
      <c r="F225" s="252" t="s">
        <v>170</v>
      </c>
      <c r="G225" s="250"/>
      <c r="H225" s="253">
        <v>19.899</v>
      </c>
      <c r="I225" s="254"/>
      <c r="J225" s="250"/>
      <c r="K225" s="250"/>
      <c r="L225" s="255"/>
      <c r="M225" s="256"/>
      <c r="N225" s="257"/>
      <c r="O225" s="257"/>
      <c r="P225" s="257"/>
      <c r="Q225" s="257"/>
      <c r="R225" s="257"/>
      <c r="S225" s="257"/>
      <c r="T225" s="258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9" t="s">
        <v>162</v>
      </c>
      <c r="AU225" s="259" t="s">
        <v>156</v>
      </c>
      <c r="AV225" s="14" t="s">
        <v>155</v>
      </c>
      <c r="AW225" s="14" t="s">
        <v>37</v>
      </c>
      <c r="AX225" s="14" t="s">
        <v>87</v>
      </c>
      <c r="AY225" s="259" t="s">
        <v>146</v>
      </c>
    </row>
    <row r="226" spans="1:65" s="2" customFormat="1" ht="21.75" customHeight="1">
      <c r="A226" s="38"/>
      <c r="B226" s="39"/>
      <c r="C226" s="218" t="s">
        <v>8</v>
      </c>
      <c r="D226" s="218" t="s">
        <v>150</v>
      </c>
      <c r="E226" s="219" t="s">
        <v>265</v>
      </c>
      <c r="F226" s="220" t="s">
        <v>266</v>
      </c>
      <c r="G226" s="221" t="s">
        <v>153</v>
      </c>
      <c r="H226" s="222">
        <v>3.94</v>
      </c>
      <c r="I226" s="223"/>
      <c r="J226" s="224">
        <f>ROUND(I226*H226,2)</f>
        <v>0</v>
      </c>
      <c r="K226" s="220" t="s">
        <v>154</v>
      </c>
      <c r="L226" s="44"/>
      <c r="M226" s="225" t="s">
        <v>1</v>
      </c>
      <c r="N226" s="226" t="s">
        <v>44</v>
      </c>
      <c r="O226" s="91"/>
      <c r="P226" s="227">
        <f>O226*H226</f>
        <v>0</v>
      </c>
      <c r="Q226" s="227">
        <v>0</v>
      </c>
      <c r="R226" s="227">
        <f>Q226*H226</f>
        <v>0</v>
      </c>
      <c r="S226" s="227">
        <v>0.076</v>
      </c>
      <c r="T226" s="228">
        <f>S226*H226</f>
        <v>0.29944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9" t="s">
        <v>155</v>
      </c>
      <c r="AT226" s="229" t="s">
        <v>150</v>
      </c>
      <c r="AU226" s="229" t="s">
        <v>156</v>
      </c>
      <c r="AY226" s="17" t="s">
        <v>146</v>
      </c>
      <c r="BE226" s="230">
        <f>IF(N226="základní",J226,0)</f>
        <v>0</v>
      </c>
      <c r="BF226" s="230">
        <f>IF(N226="snížená",J226,0)</f>
        <v>0</v>
      </c>
      <c r="BG226" s="230">
        <f>IF(N226="zákl. přenesená",J226,0)</f>
        <v>0</v>
      </c>
      <c r="BH226" s="230">
        <f>IF(N226="sníž. přenesená",J226,0)</f>
        <v>0</v>
      </c>
      <c r="BI226" s="230">
        <f>IF(N226="nulová",J226,0)</f>
        <v>0</v>
      </c>
      <c r="BJ226" s="17" t="s">
        <v>87</v>
      </c>
      <c r="BK226" s="230">
        <f>ROUND(I226*H226,2)</f>
        <v>0</v>
      </c>
      <c r="BL226" s="17" t="s">
        <v>155</v>
      </c>
      <c r="BM226" s="229" t="s">
        <v>267</v>
      </c>
    </row>
    <row r="227" spans="1:47" s="2" customFormat="1" ht="12">
      <c r="A227" s="38"/>
      <c r="B227" s="39"/>
      <c r="C227" s="40"/>
      <c r="D227" s="231" t="s">
        <v>158</v>
      </c>
      <c r="E227" s="40"/>
      <c r="F227" s="232" t="s">
        <v>268</v>
      </c>
      <c r="G227" s="40"/>
      <c r="H227" s="40"/>
      <c r="I227" s="233"/>
      <c r="J227" s="40"/>
      <c r="K227" s="40"/>
      <c r="L227" s="44"/>
      <c r="M227" s="234"/>
      <c r="N227" s="235"/>
      <c r="O227" s="91"/>
      <c r="P227" s="91"/>
      <c r="Q227" s="91"/>
      <c r="R227" s="91"/>
      <c r="S227" s="91"/>
      <c r="T227" s="92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158</v>
      </c>
      <c r="AU227" s="17" t="s">
        <v>156</v>
      </c>
    </row>
    <row r="228" spans="1:47" s="2" customFormat="1" ht="12">
      <c r="A228" s="38"/>
      <c r="B228" s="39"/>
      <c r="C228" s="40"/>
      <c r="D228" s="236" t="s">
        <v>160</v>
      </c>
      <c r="E228" s="40"/>
      <c r="F228" s="237" t="s">
        <v>269</v>
      </c>
      <c r="G228" s="40"/>
      <c r="H228" s="40"/>
      <c r="I228" s="233"/>
      <c r="J228" s="40"/>
      <c r="K228" s="40"/>
      <c r="L228" s="44"/>
      <c r="M228" s="234"/>
      <c r="N228" s="235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160</v>
      </c>
      <c r="AU228" s="17" t="s">
        <v>156</v>
      </c>
    </row>
    <row r="229" spans="1:51" s="13" customFormat="1" ht="12">
      <c r="A229" s="13"/>
      <c r="B229" s="238"/>
      <c r="C229" s="239"/>
      <c r="D229" s="231" t="s">
        <v>162</v>
      </c>
      <c r="E229" s="240" t="s">
        <v>1</v>
      </c>
      <c r="F229" s="241" t="s">
        <v>270</v>
      </c>
      <c r="G229" s="239"/>
      <c r="H229" s="242">
        <v>3.94</v>
      </c>
      <c r="I229" s="243"/>
      <c r="J229" s="239"/>
      <c r="K229" s="239"/>
      <c r="L229" s="244"/>
      <c r="M229" s="245"/>
      <c r="N229" s="246"/>
      <c r="O229" s="246"/>
      <c r="P229" s="246"/>
      <c r="Q229" s="246"/>
      <c r="R229" s="246"/>
      <c r="S229" s="246"/>
      <c r="T229" s="24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8" t="s">
        <v>162</v>
      </c>
      <c r="AU229" s="248" t="s">
        <v>156</v>
      </c>
      <c r="AV229" s="13" t="s">
        <v>89</v>
      </c>
      <c r="AW229" s="13" t="s">
        <v>37</v>
      </c>
      <c r="AX229" s="13" t="s">
        <v>79</v>
      </c>
      <c r="AY229" s="248" t="s">
        <v>146</v>
      </c>
    </row>
    <row r="230" spans="1:51" s="14" customFormat="1" ht="12">
      <c r="A230" s="14"/>
      <c r="B230" s="249"/>
      <c r="C230" s="250"/>
      <c r="D230" s="231" t="s">
        <v>162</v>
      </c>
      <c r="E230" s="251" t="s">
        <v>1</v>
      </c>
      <c r="F230" s="252" t="s">
        <v>170</v>
      </c>
      <c r="G230" s="250"/>
      <c r="H230" s="253">
        <v>3.94</v>
      </c>
      <c r="I230" s="254"/>
      <c r="J230" s="250"/>
      <c r="K230" s="250"/>
      <c r="L230" s="255"/>
      <c r="M230" s="256"/>
      <c r="N230" s="257"/>
      <c r="O230" s="257"/>
      <c r="P230" s="257"/>
      <c r="Q230" s="257"/>
      <c r="R230" s="257"/>
      <c r="S230" s="257"/>
      <c r="T230" s="258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9" t="s">
        <v>162</v>
      </c>
      <c r="AU230" s="259" t="s">
        <v>156</v>
      </c>
      <c r="AV230" s="14" t="s">
        <v>155</v>
      </c>
      <c r="AW230" s="14" t="s">
        <v>37</v>
      </c>
      <c r="AX230" s="14" t="s">
        <v>87</v>
      </c>
      <c r="AY230" s="259" t="s">
        <v>146</v>
      </c>
    </row>
    <row r="231" spans="1:65" s="2" customFormat="1" ht="16.5" customHeight="1">
      <c r="A231" s="38"/>
      <c r="B231" s="39"/>
      <c r="C231" s="218" t="s">
        <v>221</v>
      </c>
      <c r="D231" s="218" t="s">
        <v>150</v>
      </c>
      <c r="E231" s="219" t="s">
        <v>271</v>
      </c>
      <c r="F231" s="220" t="s">
        <v>272</v>
      </c>
      <c r="G231" s="221" t="s">
        <v>153</v>
      </c>
      <c r="H231" s="222">
        <v>3.118</v>
      </c>
      <c r="I231" s="223"/>
      <c r="J231" s="224">
        <f>ROUND(I231*H231,2)</f>
        <v>0</v>
      </c>
      <c r="K231" s="220" t="s">
        <v>154</v>
      </c>
      <c r="L231" s="44"/>
      <c r="M231" s="225" t="s">
        <v>1</v>
      </c>
      <c r="N231" s="226" t="s">
        <v>44</v>
      </c>
      <c r="O231" s="91"/>
      <c r="P231" s="227">
        <f>O231*H231</f>
        <v>0</v>
      </c>
      <c r="Q231" s="227">
        <v>0</v>
      </c>
      <c r="R231" s="227">
        <f>Q231*H231</f>
        <v>0</v>
      </c>
      <c r="S231" s="227">
        <v>0.06</v>
      </c>
      <c r="T231" s="228">
        <f>S231*H231</f>
        <v>0.18708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9" t="s">
        <v>155</v>
      </c>
      <c r="AT231" s="229" t="s">
        <v>150</v>
      </c>
      <c r="AU231" s="229" t="s">
        <v>156</v>
      </c>
      <c r="AY231" s="17" t="s">
        <v>146</v>
      </c>
      <c r="BE231" s="230">
        <f>IF(N231="základní",J231,0)</f>
        <v>0</v>
      </c>
      <c r="BF231" s="230">
        <f>IF(N231="snížená",J231,0)</f>
        <v>0</v>
      </c>
      <c r="BG231" s="230">
        <f>IF(N231="zákl. přenesená",J231,0)</f>
        <v>0</v>
      </c>
      <c r="BH231" s="230">
        <f>IF(N231="sníž. přenesená",J231,0)</f>
        <v>0</v>
      </c>
      <c r="BI231" s="230">
        <f>IF(N231="nulová",J231,0)</f>
        <v>0</v>
      </c>
      <c r="BJ231" s="17" t="s">
        <v>87</v>
      </c>
      <c r="BK231" s="230">
        <f>ROUND(I231*H231,2)</f>
        <v>0</v>
      </c>
      <c r="BL231" s="17" t="s">
        <v>155</v>
      </c>
      <c r="BM231" s="229" t="s">
        <v>273</v>
      </c>
    </row>
    <row r="232" spans="1:47" s="2" customFormat="1" ht="12">
      <c r="A232" s="38"/>
      <c r="B232" s="39"/>
      <c r="C232" s="40"/>
      <c r="D232" s="231" t="s">
        <v>158</v>
      </c>
      <c r="E232" s="40"/>
      <c r="F232" s="232" t="s">
        <v>274</v>
      </c>
      <c r="G232" s="40"/>
      <c r="H232" s="40"/>
      <c r="I232" s="233"/>
      <c r="J232" s="40"/>
      <c r="K232" s="40"/>
      <c r="L232" s="44"/>
      <c r="M232" s="234"/>
      <c r="N232" s="235"/>
      <c r="O232" s="91"/>
      <c r="P232" s="91"/>
      <c r="Q232" s="91"/>
      <c r="R232" s="91"/>
      <c r="S232" s="91"/>
      <c r="T232" s="92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158</v>
      </c>
      <c r="AU232" s="17" t="s">
        <v>156</v>
      </c>
    </row>
    <row r="233" spans="1:47" s="2" customFormat="1" ht="12">
      <c r="A233" s="38"/>
      <c r="B233" s="39"/>
      <c r="C233" s="40"/>
      <c r="D233" s="236" t="s">
        <v>160</v>
      </c>
      <c r="E233" s="40"/>
      <c r="F233" s="237" t="s">
        <v>275</v>
      </c>
      <c r="G233" s="40"/>
      <c r="H233" s="40"/>
      <c r="I233" s="233"/>
      <c r="J233" s="40"/>
      <c r="K233" s="40"/>
      <c r="L233" s="44"/>
      <c r="M233" s="234"/>
      <c r="N233" s="235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160</v>
      </c>
      <c r="AU233" s="17" t="s">
        <v>156</v>
      </c>
    </row>
    <row r="234" spans="1:51" s="13" customFormat="1" ht="12">
      <c r="A234" s="13"/>
      <c r="B234" s="238"/>
      <c r="C234" s="239"/>
      <c r="D234" s="231" t="s">
        <v>162</v>
      </c>
      <c r="E234" s="240" t="s">
        <v>1</v>
      </c>
      <c r="F234" s="241" t="s">
        <v>276</v>
      </c>
      <c r="G234" s="239"/>
      <c r="H234" s="242">
        <v>3.1175</v>
      </c>
      <c r="I234" s="243"/>
      <c r="J234" s="239"/>
      <c r="K234" s="239"/>
      <c r="L234" s="244"/>
      <c r="M234" s="245"/>
      <c r="N234" s="246"/>
      <c r="O234" s="246"/>
      <c r="P234" s="246"/>
      <c r="Q234" s="246"/>
      <c r="R234" s="246"/>
      <c r="S234" s="246"/>
      <c r="T234" s="247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8" t="s">
        <v>162</v>
      </c>
      <c r="AU234" s="248" t="s">
        <v>156</v>
      </c>
      <c r="AV234" s="13" t="s">
        <v>89</v>
      </c>
      <c r="AW234" s="13" t="s">
        <v>37</v>
      </c>
      <c r="AX234" s="13" t="s">
        <v>79</v>
      </c>
      <c r="AY234" s="248" t="s">
        <v>146</v>
      </c>
    </row>
    <row r="235" spans="1:51" s="14" customFormat="1" ht="12">
      <c r="A235" s="14"/>
      <c r="B235" s="249"/>
      <c r="C235" s="250"/>
      <c r="D235" s="231" t="s">
        <v>162</v>
      </c>
      <c r="E235" s="251" t="s">
        <v>1</v>
      </c>
      <c r="F235" s="252" t="s">
        <v>170</v>
      </c>
      <c r="G235" s="250"/>
      <c r="H235" s="253">
        <v>3.1175</v>
      </c>
      <c r="I235" s="254"/>
      <c r="J235" s="250"/>
      <c r="K235" s="250"/>
      <c r="L235" s="255"/>
      <c r="M235" s="256"/>
      <c r="N235" s="257"/>
      <c r="O235" s="257"/>
      <c r="P235" s="257"/>
      <c r="Q235" s="257"/>
      <c r="R235" s="257"/>
      <c r="S235" s="257"/>
      <c r="T235" s="258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9" t="s">
        <v>162</v>
      </c>
      <c r="AU235" s="259" t="s">
        <v>156</v>
      </c>
      <c r="AV235" s="14" t="s">
        <v>155</v>
      </c>
      <c r="AW235" s="14" t="s">
        <v>37</v>
      </c>
      <c r="AX235" s="14" t="s">
        <v>87</v>
      </c>
      <c r="AY235" s="259" t="s">
        <v>146</v>
      </c>
    </row>
    <row r="236" spans="1:65" s="2" customFormat="1" ht="24.15" customHeight="1">
      <c r="A236" s="38"/>
      <c r="B236" s="39"/>
      <c r="C236" s="218" t="s">
        <v>188</v>
      </c>
      <c r="D236" s="218" t="s">
        <v>150</v>
      </c>
      <c r="E236" s="219" t="s">
        <v>277</v>
      </c>
      <c r="F236" s="220" t="s">
        <v>278</v>
      </c>
      <c r="G236" s="221" t="s">
        <v>153</v>
      </c>
      <c r="H236" s="222">
        <v>30.222</v>
      </c>
      <c r="I236" s="223"/>
      <c r="J236" s="224">
        <f>ROUND(I236*H236,2)</f>
        <v>0</v>
      </c>
      <c r="K236" s="220" t="s">
        <v>154</v>
      </c>
      <c r="L236" s="44"/>
      <c r="M236" s="225" t="s">
        <v>1</v>
      </c>
      <c r="N236" s="226" t="s">
        <v>44</v>
      </c>
      <c r="O236" s="91"/>
      <c r="P236" s="227">
        <f>O236*H236</f>
        <v>0</v>
      </c>
      <c r="Q236" s="227">
        <v>0</v>
      </c>
      <c r="R236" s="227">
        <f>Q236*H236</f>
        <v>0</v>
      </c>
      <c r="S236" s="227">
        <v>0.019</v>
      </c>
      <c r="T236" s="228">
        <f>S236*H236</f>
        <v>0.574218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9" t="s">
        <v>155</v>
      </c>
      <c r="AT236" s="229" t="s">
        <v>150</v>
      </c>
      <c r="AU236" s="229" t="s">
        <v>156</v>
      </c>
      <c r="AY236" s="17" t="s">
        <v>146</v>
      </c>
      <c r="BE236" s="230">
        <f>IF(N236="základní",J236,0)</f>
        <v>0</v>
      </c>
      <c r="BF236" s="230">
        <f>IF(N236="snížená",J236,0)</f>
        <v>0</v>
      </c>
      <c r="BG236" s="230">
        <f>IF(N236="zákl. přenesená",J236,0)</f>
        <v>0</v>
      </c>
      <c r="BH236" s="230">
        <f>IF(N236="sníž. přenesená",J236,0)</f>
        <v>0</v>
      </c>
      <c r="BI236" s="230">
        <f>IF(N236="nulová",J236,0)</f>
        <v>0</v>
      </c>
      <c r="BJ236" s="17" t="s">
        <v>87</v>
      </c>
      <c r="BK236" s="230">
        <f>ROUND(I236*H236,2)</f>
        <v>0</v>
      </c>
      <c r="BL236" s="17" t="s">
        <v>155</v>
      </c>
      <c r="BM236" s="229" t="s">
        <v>279</v>
      </c>
    </row>
    <row r="237" spans="1:47" s="2" customFormat="1" ht="12">
      <c r="A237" s="38"/>
      <c r="B237" s="39"/>
      <c r="C237" s="40"/>
      <c r="D237" s="231" t="s">
        <v>158</v>
      </c>
      <c r="E237" s="40"/>
      <c r="F237" s="232" t="s">
        <v>280</v>
      </c>
      <c r="G237" s="40"/>
      <c r="H237" s="40"/>
      <c r="I237" s="233"/>
      <c r="J237" s="40"/>
      <c r="K237" s="40"/>
      <c r="L237" s="44"/>
      <c r="M237" s="234"/>
      <c r="N237" s="235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158</v>
      </c>
      <c r="AU237" s="17" t="s">
        <v>156</v>
      </c>
    </row>
    <row r="238" spans="1:47" s="2" customFormat="1" ht="12">
      <c r="A238" s="38"/>
      <c r="B238" s="39"/>
      <c r="C238" s="40"/>
      <c r="D238" s="236" t="s">
        <v>160</v>
      </c>
      <c r="E238" s="40"/>
      <c r="F238" s="237" t="s">
        <v>281</v>
      </c>
      <c r="G238" s="40"/>
      <c r="H238" s="40"/>
      <c r="I238" s="233"/>
      <c r="J238" s="40"/>
      <c r="K238" s="40"/>
      <c r="L238" s="44"/>
      <c r="M238" s="234"/>
      <c r="N238" s="235"/>
      <c r="O238" s="91"/>
      <c r="P238" s="91"/>
      <c r="Q238" s="91"/>
      <c r="R238" s="91"/>
      <c r="S238" s="91"/>
      <c r="T238" s="92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160</v>
      </c>
      <c r="AU238" s="17" t="s">
        <v>156</v>
      </c>
    </row>
    <row r="239" spans="1:51" s="13" customFormat="1" ht="12">
      <c r="A239" s="13"/>
      <c r="B239" s="238"/>
      <c r="C239" s="239"/>
      <c r="D239" s="231" t="s">
        <v>162</v>
      </c>
      <c r="E239" s="240" t="s">
        <v>1</v>
      </c>
      <c r="F239" s="241" t="s">
        <v>282</v>
      </c>
      <c r="G239" s="239"/>
      <c r="H239" s="242">
        <v>30.222</v>
      </c>
      <c r="I239" s="243"/>
      <c r="J239" s="239"/>
      <c r="K239" s="239"/>
      <c r="L239" s="244"/>
      <c r="M239" s="245"/>
      <c r="N239" s="246"/>
      <c r="O239" s="246"/>
      <c r="P239" s="246"/>
      <c r="Q239" s="246"/>
      <c r="R239" s="246"/>
      <c r="S239" s="246"/>
      <c r="T239" s="247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8" t="s">
        <v>162</v>
      </c>
      <c r="AU239" s="248" t="s">
        <v>156</v>
      </c>
      <c r="AV239" s="13" t="s">
        <v>89</v>
      </c>
      <c r="AW239" s="13" t="s">
        <v>37</v>
      </c>
      <c r="AX239" s="13" t="s">
        <v>79</v>
      </c>
      <c r="AY239" s="248" t="s">
        <v>146</v>
      </c>
    </row>
    <row r="240" spans="1:51" s="14" customFormat="1" ht="12">
      <c r="A240" s="14"/>
      <c r="B240" s="249"/>
      <c r="C240" s="250"/>
      <c r="D240" s="231" t="s">
        <v>162</v>
      </c>
      <c r="E240" s="251" t="s">
        <v>1</v>
      </c>
      <c r="F240" s="252" t="s">
        <v>170</v>
      </c>
      <c r="G240" s="250"/>
      <c r="H240" s="253">
        <v>30.222</v>
      </c>
      <c r="I240" s="254"/>
      <c r="J240" s="250"/>
      <c r="K240" s="250"/>
      <c r="L240" s="255"/>
      <c r="M240" s="256"/>
      <c r="N240" s="257"/>
      <c r="O240" s="257"/>
      <c r="P240" s="257"/>
      <c r="Q240" s="257"/>
      <c r="R240" s="257"/>
      <c r="S240" s="257"/>
      <c r="T240" s="258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9" t="s">
        <v>162</v>
      </c>
      <c r="AU240" s="259" t="s">
        <v>156</v>
      </c>
      <c r="AV240" s="14" t="s">
        <v>155</v>
      </c>
      <c r="AW240" s="14" t="s">
        <v>37</v>
      </c>
      <c r="AX240" s="14" t="s">
        <v>87</v>
      </c>
      <c r="AY240" s="259" t="s">
        <v>146</v>
      </c>
    </row>
    <row r="241" spans="1:63" s="12" customFormat="1" ht="20.85" customHeight="1">
      <c r="A241" s="12"/>
      <c r="B241" s="202"/>
      <c r="C241" s="203"/>
      <c r="D241" s="204" t="s">
        <v>78</v>
      </c>
      <c r="E241" s="216" t="s">
        <v>283</v>
      </c>
      <c r="F241" s="216" t="s">
        <v>284</v>
      </c>
      <c r="G241" s="203"/>
      <c r="H241" s="203"/>
      <c r="I241" s="206"/>
      <c r="J241" s="217">
        <f>BK241</f>
        <v>0</v>
      </c>
      <c r="K241" s="203"/>
      <c r="L241" s="208"/>
      <c r="M241" s="209"/>
      <c r="N241" s="210"/>
      <c r="O241" s="210"/>
      <c r="P241" s="211">
        <f>SUM(P242:P251)</f>
        <v>0</v>
      </c>
      <c r="Q241" s="210"/>
      <c r="R241" s="211">
        <f>SUM(R242:R251)</f>
        <v>0</v>
      </c>
      <c r="S241" s="210"/>
      <c r="T241" s="212">
        <f>SUM(T242:T251)</f>
        <v>0.7821880000000001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13" t="s">
        <v>89</v>
      </c>
      <c r="AT241" s="214" t="s">
        <v>78</v>
      </c>
      <c r="AU241" s="214" t="s">
        <v>89</v>
      </c>
      <c r="AY241" s="213" t="s">
        <v>146</v>
      </c>
      <c r="BK241" s="215">
        <f>SUM(BK242:BK251)</f>
        <v>0</v>
      </c>
    </row>
    <row r="242" spans="1:65" s="2" customFormat="1" ht="24.15" customHeight="1">
      <c r="A242" s="38"/>
      <c r="B242" s="39"/>
      <c r="C242" s="218" t="s">
        <v>198</v>
      </c>
      <c r="D242" s="218" t="s">
        <v>150</v>
      </c>
      <c r="E242" s="219" t="s">
        <v>285</v>
      </c>
      <c r="F242" s="220" t="s">
        <v>286</v>
      </c>
      <c r="G242" s="221" t="s">
        <v>153</v>
      </c>
      <c r="H242" s="222">
        <v>5.456</v>
      </c>
      <c r="I242" s="223"/>
      <c r="J242" s="224">
        <f>ROUND(I242*H242,2)</f>
        <v>0</v>
      </c>
      <c r="K242" s="220" t="s">
        <v>154</v>
      </c>
      <c r="L242" s="44"/>
      <c r="M242" s="225" t="s">
        <v>1</v>
      </c>
      <c r="N242" s="226" t="s">
        <v>44</v>
      </c>
      <c r="O242" s="91"/>
      <c r="P242" s="227">
        <f>O242*H242</f>
        <v>0</v>
      </c>
      <c r="Q242" s="227">
        <v>0</v>
      </c>
      <c r="R242" s="227">
        <f>Q242*H242</f>
        <v>0</v>
      </c>
      <c r="S242" s="227">
        <v>0.068</v>
      </c>
      <c r="T242" s="228">
        <f>S242*H242</f>
        <v>0.37100800000000006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9" t="s">
        <v>155</v>
      </c>
      <c r="AT242" s="229" t="s">
        <v>150</v>
      </c>
      <c r="AU242" s="229" t="s">
        <v>156</v>
      </c>
      <c r="AY242" s="17" t="s">
        <v>146</v>
      </c>
      <c r="BE242" s="230">
        <f>IF(N242="základní",J242,0)</f>
        <v>0</v>
      </c>
      <c r="BF242" s="230">
        <f>IF(N242="snížená",J242,0)</f>
        <v>0</v>
      </c>
      <c r="BG242" s="230">
        <f>IF(N242="zákl. přenesená",J242,0)</f>
        <v>0</v>
      </c>
      <c r="BH242" s="230">
        <f>IF(N242="sníž. přenesená",J242,0)</f>
        <v>0</v>
      </c>
      <c r="BI242" s="230">
        <f>IF(N242="nulová",J242,0)</f>
        <v>0</v>
      </c>
      <c r="BJ242" s="17" t="s">
        <v>87</v>
      </c>
      <c r="BK242" s="230">
        <f>ROUND(I242*H242,2)</f>
        <v>0</v>
      </c>
      <c r="BL242" s="17" t="s">
        <v>155</v>
      </c>
      <c r="BM242" s="229" t="s">
        <v>287</v>
      </c>
    </row>
    <row r="243" spans="1:47" s="2" customFormat="1" ht="12">
      <c r="A243" s="38"/>
      <c r="B243" s="39"/>
      <c r="C243" s="40"/>
      <c r="D243" s="231" t="s">
        <v>158</v>
      </c>
      <c r="E243" s="40"/>
      <c r="F243" s="232" t="s">
        <v>288</v>
      </c>
      <c r="G243" s="40"/>
      <c r="H243" s="40"/>
      <c r="I243" s="233"/>
      <c r="J243" s="40"/>
      <c r="K243" s="40"/>
      <c r="L243" s="44"/>
      <c r="M243" s="234"/>
      <c r="N243" s="235"/>
      <c r="O243" s="91"/>
      <c r="P243" s="91"/>
      <c r="Q243" s="91"/>
      <c r="R243" s="91"/>
      <c r="S243" s="91"/>
      <c r="T243" s="92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158</v>
      </c>
      <c r="AU243" s="17" t="s">
        <v>156</v>
      </c>
    </row>
    <row r="244" spans="1:47" s="2" customFormat="1" ht="12">
      <c r="A244" s="38"/>
      <c r="B244" s="39"/>
      <c r="C244" s="40"/>
      <c r="D244" s="236" t="s">
        <v>160</v>
      </c>
      <c r="E244" s="40"/>
      <c r="F244" s="237" t="s">
        <v>289</v>
      </c>
      <c r="G244" s="40"/>
      <c r="H244" s="40"/>
      <c r="I244" s="233"/>
      <c r="J244" s="40"/>
      <c r="K244" s="40"/>
      <c r="L244" s="44"/>
      <c r="M244" s="234"/>
      <c r="N244" s="235"/>
      <c r="O244" s="91"/>
      <c r="P244" s="91"/>
      <c r="Q244" s="91"/>
      <c r="R244" s="91"/>
      <c r="S244" s="91"/>
      <c r="T244" s="92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160</v>
      </c>
      <c r="AU244" s="17" t="s">
        <v>156</v>
      </c>
    </row>
    <row r="245" spans="1:51" s="13" customFormat="1" ht="12">
      <c r="A245" s="13"/>
      <c r="B245" s="238"/>
      <c r="C245" s="239"/>
      <c r="D245" s="231" t="s">
        <v>162</v>
      </c>
      <c r="E245" s="240" t="s">
        <v>1</v>
      </c>
      <c r="F245" s="241" t="s">
        <v>290</v>
      </c>
      <c r="G245" s="239"/>
      <c r="H245" s="242">
        <v>5.456</v>
      </c>
      <c r="I245" s="243"/>
      <c r="J245" s="239"/>
      <c r="K245" s="239"/>
      <c r="L245" s="244"/>
      <c r="M245" s="245"/>
      <c r="N245" s="246"/>
      <c r="O245" s="246"/>
      <c r="P245" s="246"/>
      <c r="Q245" s="246"/>
      <c r="R245" s="246"/>
      <c r="S245" s="246"/>
      <c r="T245" s="247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8" t="s">
        <v>162</v>
      </c>
      <c r="AU245" s="248" t="s">
        <v>156</v>
      </c>
      <c r="AV245" s="13" t="s">
        <v>89</v>
      </c>
      <c r="AW245" s="13" t="s">
        <v>37</v>
      </c>
      <c r="AX245" s="13" t="s">
        <v>79</v>
      </c>
      <c r="AY245" s="248" t="s">
        <v>146</v>
      </c>
    </row>
    <row r="246" spans="1:51" s="14" customFormat="1" ht="12">
      <c r="A246" s="14"/>
      <c r="B246" s="249"/>
      <c r="C246" s="250"/>
      <c r="D246" s="231" t="s">
        <v>162</v>
      </c>
      <c r="E246" s="251" t="s">
        <v>1</v>
      </c>
      <c r="F246" s="252" t="s">
        <v>170</v>
      </c>
      <c r="G246" s="250"/>
      <c r="H246" s="253">
        <v>5.456</v>
      </c>
      <c r="I246" s="254"/>
      <c r="J246" s="250"/>
      <c r="K246" s="250"/>
      <c r="L246" s="255"/>
      <c r="M246" s="256"/>
      <c r="N246" s="257"/>
      <c r="O246" s="257"/>
      <c r="P246" s="257"/>
      <c r="Q246" s="257"/>
      <c r="R246" s="257"/>
      <c r="S246" s="257"/>
      <c r="T246" s="258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9" t="s">
        <v>162</v>
      </c>
      <c r="AU246" s="259" t="s">
        <v>156</v>
      </c>
      <c r="AV246" s="14" t="s">
        <v>155</v>
      </c>
      <c r="AW246" s="14" t="s">
        <v>37</v>
      </c>
      <c r="AX246" s="14" t="s">
        <v>87</v>
      </c>
      <c r="AY246" s="259" t="s">
        <v>146</v>
      </c>
    </row>
    <row r="247" spans="1:65" s="2" customFormat="1" ht="24.15" customHeight="1">
      <c r="A247" s="38"/>
      <c r="B247" s="39"/>
      <c r="C247" s="218" t="s">
        <v>291</v>
      </c>
      <c r="D247" s="218" t="s">
        <v>150</v>
      </c>
      <c r="E247" s="219" t="s">
        <v>292</v>
      </c>
      <c r="F247" s="220" t="s">
        <v>293</v>
      </c>
      <c r="G247" s="221" t="s">
        <v>153</v>
      </c>
      <c r="H247" s="222">
        <v>4.62</v>
      </c>
      <c r="I247" s="223"/>
      <c r="J247" s="224">
        <f>ROUND(I247*H247,2)</f>
        <v>0</v>
      </c>
      <c r="K247" s="220" t="s">
        <v>154</v>
      </c>
      <c r="L247" s="44"/>
      <c r="M247" s="225" t="s">
        <v>1</v>
      </c>
      <c r="N247" s="226" t="s">
        <v>44</v>
      </c>
      <c r="O247" s="91"/>
      <c r="P247" s="227">
        <f>O247*H247</f>
        <v>0</v>
      </c>
      <c r="Q247" s="227">
        <v>0</v>
      </c>
      <c r="R247" s="227">
        <f>Q247*H247</f>
        <v>0</v>
      </c>
      <c r="S247" s="227">
        <v>0.089</v>
      </c>
      <c r="T247" s="228">
        <f>S247*H247</f>
        <v>0.41118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9" t="s">
        <v>155</v>
      </c>
      <c r="AT247" s="229" t="s">
        <v>150</v>
      </c>
      <c r="AU247" s="229" t="s">
        <v>156</v>
      </c>
      <c r="AY247" s="17" t="s">
        <v>146</v>
      </c>
      <c r="BE247" s="230">
        <f>IF(N247="základní",J247,0)</f>
        <v>0</v>
      </c>
      <c r="BF247" s="230">
        <f>IF(N247="snížená",J247,0)</f>
        <v>0</v>
      </c>
      <c r="BG247" s="230">
        <f>IF(N247="zákl. přenesená",J247,0)</f>
        <v>0</v>
      </c>
      <c r="BH247" s="230">
        <f>IF(N247="sníž. přenesená",J247,0)</f>
        <v>0</v>
      </c>
      <c r="BI247" s="230">
        <f>IF(N247="nulová",J247,0)</f>
        <v>0</v>
      </c>
      <c r="BJ247" s="17" t="s">
        <v>87</v>
      </c>
      <c r="BK247" s="230">
        <f>ROUND(I247*H247,2)</f>
        <v>0</v>
      </c>
      <c r="BL247" s="17" t="s">
        <v>155</v>
      </c>
      <c r="BM247" s="229" t="s">
        <v>294</v>
      </c>
    </row>
    <row r="248" spans="1:47" s="2" customFormat="1" ht="12">
      <c r="A248" s="38"/>
      <c r="B248" s="39"/>
      <c r="C248" s="40"/>
      <c r="D248" s="231" t="s">
        <v>158</v>
      </c>
      <c r="E248" s="40"/>
      <c r="F248" s="232" t="s">
        <v>295</v>
      </c>
      <c r="G248" s="40"/>
      <c r="H248" s="40"/>
      <c r="I248" s="233"/>
      <c r="J248" s="40"/>
      <c r="K248" s="40"/>
      <c r="L248" s="44"/>
      <c r="M248" s="234"/>
      <c r="N248" s="235"/>
      <c r="O248" s="91"/>
      <c r="P248" s="91"/>
      <c r="Q248" s="91"/>
      <c r="R248" s="91"/>
      <c r="S248" s="91"/>
      <c r="T248" s="92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158</v>
      </c>
      <c r="AU248" s="17" t="s">
        <v>156</v>
      </c>
    </row>
    <row r="249" spans="1:47" s="2" customFormat="1" ht="12">
      <c r="A249" s="38"/>
      <c r="B249" s="39"/>
      <c r="C249" s="40"/>
      <c r="D249" s="236" t="s">
        <v>160</v>
      </c>
      <c r="E249" s="40"/>
      <c r="F249" s="237" t="s">
        <v>296</v>
      </c>
      <c r="G249" s="40"/>
      <c r="H249" s="40"/>
      <c r="I249" s="233"/>
      <c r="J249" s="40"/>
      <c r="K249" s="40"/>
      <c r="L249" s="44"/>
      <c r="M249" s="234"/>
      <c r="N249" s="235"/>
      <c r="O249" s="91"/>
      <c r="P249" s="91"/>
      <c r="Q249" s="91"/>
      <c r="R249" s="91"/>
      <c r="S249" s="91"/>
      <c r="T249" s="92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160</v>
      </c>
      <c r="AU249" s="17" t="s">
        <v>156</v>
      </c>
    </row>
    <row r="250" spans="1:51" s="13" customFormat="1" ht="12">
      <c r="A250" s="13"/>
      <c r="B250" s="238"/>
      <c r="C250" s="239"/>
      <c r="D250" s="231" t="s">
        <v>162</v>
      </c>
      <c r="E250" s="240" t="s">
        <v>1</v>
      </c>
      <c r="F250" s="241" t="s">
        <v>297</v>
      </c>
      <c r="G250" s="239"/>
      <c r="H250" s="242">
        <v>4.62</v>
      </c>
      <c r="I250" s="243"/>
      <c r="J250" s="239"/>
      <c r="K250" s="239"/>
      <c r="L250" s="244"/>
      <c r="M250" s="245"/>
      <c r="N250" s="246"/>
      <c r="O250" s="246"/>
      <c r="P250" s="246"/>
      <c r="Q250" s="246"/>
      <c r="R250" s="246"/>
      <c r="S250" s="246"/>
      <c r="T250" s="247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8" t="s">
        <v>162</v>
      </c>
      <c r="AU250" s="248" t="s">
        <v>156</v>
      </c>
      <c r="AV250" s="13" t="s">
        <v>89</v>
      </c>
      <c r="AW250" s="13" t="s">
        <v>37</v>
      </c>
      <c r="AX250" s="13" t="s">
        <v>79</v>
      </c>
      <c r="AY250" s="248" t="s">
        <v>146</v>
      </c>
    </row>
    <row r="251" spans="1:51" s="14" customFormat="1" ht="12">
      <c r="A251" s="14"/>
      <c r="B251" s="249"/>
      <c r="C251" s="250"/>
      <c r="D251" s="231" t="s">
        <v>162</v>
      </c>
      <c r="E251" s="251" t="s">
        <v>1</v>
      </c>
      <c r="F251" s="252" t="s">
        <v>170</v>
      </c>
      <c r="G251" s="250"/>
      <c r="H251" s="253">
        <v>4.62</v>
      </c>
      <c r="I251" s="254"/>
      <c r="J251" s="250"/>
      <c r="K251" s="250"/>
      <c r="L251" s="255"/>
      <c r="M251" s="256"/>
      <c r="N251" s="257"/>
      <c r="O251" s="257"/>
      <c r="P251" s="257"/>
      <c r="Q251" s="257"/>
      <c r="R251" s="257"/>
      <c r="S251" s="257"/>
      <c r="T251" s="258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9" t="s">
        <v>162</v>
      </c>
      <c r="AU251" s="259" t="s">
        <v>156</v>
      </c>
      <c r="AV251" s="14" t="s">
        <v>155</v>
      </c>
      <c r="AW251" s="14" t="s">
        <v>37</v>
      </c>
      <c r="AX251" s="14" t="s">
        <v>87</v>
      </c>
      <c r="AY251" s="259" t="s">
        <v>146</v>
      </c>
    </row>
    <row r="252" spans="1:63" s="12" customFormat="1" ht="20.85" customHeight="1">
      <c r="A252" s="12"/>
      <c r="B252" s="202"/>
      <c r="C252" s="203"/>
      <c r="D252" s="204" t="s">
        <v>78</v>
      </c>
      <c r="E252" s="216" t="s">
        <v>298</v>
      </c>
      <c r="F252" s="216" t="s">
        <v>299</v>
      </c>
      <c r="G252" s="203"/>
      <c r="H252" s="203"/>
      <c r="I252" s="206"/>
      <c r="J252" s="217">
        <f>BK252</f>
        <v>0</v>
      </c>
      <c r="K252" s="203"/>
      <c r="L252" s="208"/>
      <c r="M252" s="209"/>
      <c r="N252" s="210"/>
      <c r="O252" s="210"/>
      <c r="P252" s="211">
        <f>SUM(P253:P262)</f>
        <v>0</v>
      </c>
      <c r="Q252" s="210"/>
      <c r="R252" s="211">
        <f>SUM(R253:R262)</f>
        <v>0.0045195</v>
      </c>
      <c r="S252" s="210"/>
      <c r="T252" s="212">
        <f>SUM(T253:T262)</f>
        <v>294.29205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13" t="s">
        <v>89</v>
      </c>
      <c r="AT252" s="214" t="s">
        <v>78</v>
      </c>
      <c r="AU252" s="214" t="s">
        <v>89</v>
      </c>
      <c r="AY252" s="213" t="s">
        <v>146</v>
      </c>
      <c r="BK252" s="215">
        <f>SUM(BK253:BK262)</f>
        <v>0</v>
      </c>
    </row>
    <row r="253" spans="1:65" s="2" customFormat="1" ht="24.15" customHeight="1">
      <c r="A253" s="38"/>
      <c r="B253" s="39"/>
      <c r="C253" s="218" t="s">
        <v>300</v>
      </c>
      <c r="D253" s="218" t="s">
        <v>150</v>
      </c>
      <c r="E253" s="219" t="s">
        <v>301</v>
      </c>
      <c r="F253" s="220" t="s">
        <v>302</v>
      </c>
      <c r="G253" s="221" t="s">
        <v>193</v>
      </c>
      <c r="H253" s="222">
        <v>1029.845</v>
      </c>
      <c r="I253" s="223"/>
      <c r="J253" s="224">
        <f>ROUND(I253*H253,2)</f>
        <v>0</v>
      </c>
      <c r="K253" s="220" t="s">
        <v>154</v>
      </c>
      <c r="L253" s="44"/>
      <c r="M253" s="225" t="s">
        <v>1</v>
      </c>
      <c r="N253" s="226" t="s">
        <v>44</v>
      </c>
      <c r="O253" s="91"/>
      <c r="P253" s="227">
        <f>O253*H253</f>
        <v>0</v>
      </c>
      <c r="Q253" s="227">
        <v>0</v>
      </c>
      <c r="R253" s="227">
        <f>Q253*H253</f>
        <v>0</v>
      </c>
      <c r="S253" s="227">
        <v>0.18</v>
      </c>
      <c r="T253" s="228">
        <f>S253*H253</f>
        <v>185.3721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9" t="s">
        <v>155</v>
      </c>
      <c r="AT253" s="229" t="s">
        <v>150</v>
      </c>
      <c r="AU253" s="229" t="s">
        <v>156</v>
      </c>
      <c r="AY253" s="17" t="s">
        <v>146</v>
      </c>
      <c r="BE253" s="230">
        <f>IF(N253="základní",J253,0)</f>
        <v>0</v>
      </c>
      <c r="BF253" s="230">
        <f>IF(N253="snížená",J253,0)</f>
        <v>0</v>
      </c>
      <c r="BG253" s="230">
        <f>IF(N253="zákl. přenesená",J253,0)</f>
        <v>0</v>
      </c>
      <c r="BH253" s="230">
        <f>IF(N253="sníž. přenesená",J253,0)</f>
        <v>0</v>
      </c>
      <c r="BI253" s="230">
        <f>IF(N253="nulová",J253,0)</f>
        <v>0</v>
      </c>
      <c r="BJ253" s="17" t="s">
        <v>87</v>
      </c>
      <c r="BK253" s="230">
        <f>ROUND(I253*H253,2)</f>
        <v>0</v>
      </c>
      <c r="BL253" s="17" t="s">
        <v>155</v>
      </c>
      <c r="BM253" s="229" t="s">
        <v>303</v>
      </c>
    </row>
    <row r="254" spans="1:47" s="2" customFormat="1" ht="12">
      <c r="A254" s="38"/>
      <c r="B254" s="39"/>
      <c r="C254" s="40"/>
      <c r="D254" s="231" t="s">
        <v>158</v>
      </c>
      <c r="E254" s="40"/>
      <c r="F254" s="232" t="s">
        <v>304</v>
      </c>
      <c r="G254" s="40"/>
      <c r="H254" s="40"/>
      <c r="I254" s="233"/>
      <c r="J254" s="40"/>
      <c r="K254" s="40"/>
      <c r="L254" s="44"/>
      <c r="M254" s="234"/>
      <c r="N254" s="235"/>
      <c r="O254" s="91"/>
      <c r="P254" s="91"/>
      <c r="Q254" s="91"/>
      <c r="R254" s="91"/>
      <c r="S254" s="91"/>
      <c r="T254" s="92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158</v>
      </c>
      <c r="AU254" s="17" t="s">
        <v>156</v>
      </c>
    </row>
    <row r="255" spans="1:47" s="2" customFormat="1" ht="12">
      <c r="A255" s="38"/>
      <c r="B255" s="39"/>
      <c r="C255" s="40"/>
      <c r="D255" s="236" t="s">
        <v>160</v>
      </c>
      <c r="E255" s="40"/>
      <c r="F255" s="237" t="s">
        <v>305</v>
      </c>
      <c r="G255" s="40"/>
      <c r="H255" s="40"/>
      <c r="I255" s="233"/>
      <c r="J255" s="40"/>
      <c r="K255" s="40"/>
      <c r="L255" s="44"/>
      <c r="M255" s="234"/>
      <c r="N255" s="235"/>
      <c r="O255" s="91"/>
      <c r="P255" s="91"/>
      <c r="Q255" s="91"/>
      <c r="R255" s="91"/>
      <c r="S255" s="91"/>
      <c r="T255" s="92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160</v>
      </c>
      <c r="AU255" s="17" t="s">
        <v>156</v>
      </c>
    </row>
    <row r="256" spans="1:51" s="13" customFormat="1" ht="12">
      <c r="A256" s="13"/>
      <c r="B256" s="238"/>
      <c r="C256" s="239"/>
      <c r="D256" s="231" t="s">
        <v>162</v>
      </c>
      <c r="E256" s="240" t="s">
        <v>1</v>
      </c>
      <c r="F256" s="241" t="s">
        <v>306</v>
      </c>
      <c r="G256" s="239"/>
      <c r="H256" s="242">
        <v>1029.8448</v>
      </c>
      <c r="I256" s="243"/>
      <c r="J256" s="239"/>
      <c r="K256" s="239"/>
      <c r="L256" s="244"/>
      <c r="M256" s="245"/>
      <c r="N256" s="246"/>
      <c r="O256" s="246"/>
      <c r="P256" s="246"/>
      <c r="Q256" s="246"/>
      <c r="R256" s="246"/>
      <c r="S256" s="246"/>
      <c r="T256" s="247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8" t="s">
        <v>162</v>
      </c>
      <c r="AU256" s="248" t="s">
        <v>156</v>
      </c>
      <c r="AV256" s="13" t="s">
        <v>89</v>
      </c>
      <c r="AW256" s="13" t="s">
        <v>37</v>
      </c>
      <c r="AX256" s="13" t="s">
        <v>79</v>
      </c>
      <c r="AY256" s="248" t="s">
        <v>146</v>
      </c>
    </row>
    <row r="257" spans="1:51" s="14" customFormat="1" ht="12">
      <c r="A257" s="14"/>
      <c r="B257" s="249"/>
      <c r="C257" s="250"/>
      <c r="D257" s="231" t="s">
        <v>162</v>
      </c>
      <c r="E257" s="251" t="s">
        <v>1</v>
      </c>
      <c r="F257" s="252" t="s">
        <v>170</v>
      </c>
      <c r="G257" s="250"/>
      <c r="H257" s="253">
        <v>1029.8448</v>
      </c>
      <c r="I257" s="254"/>
      <c r="J257" s="250"/>
      <c r="K257" s="250"/>
      <c r="L257" s="255"/>
      <c r="M257" s="256"/>
      <c r="N257" s="257"/>
      <c r="O257" s="257"/>
      <c r="P257" s="257"/>
      <c r="Q257" s="257"/>
      <c r="R257" s="257"/>
      <c r="S257" s="257"/>
      <c r="T257" s="258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9" t="s">
        <v>162</v>
      </c>
      <c r="AU257" s="259" t="s">
        <v>156</v>
      </c>
      <c r="AV257" s="14" t="s">
        <v>155</v>
      </c>
      <c r="AW257" s="14" t="s">
        <v>37</v>
      </c>
      <c r="AX257" s="14" t="s">
        <v>87</v>
      </c>
      <c r="AY257" s="259" t="s">
        <v>146</v>
      </c>
    </row>
    <row r="258" spans="1:65" s="2" customFormat="1" ht="24.15" customHeight="1">
      <c r="A258" s="38"/>
      <c r="B258" s="39"/>
      <c r="C258" s="218" t="s">
        <v>7</v>
      </c>
      <c r="D258" s="218" t="s">
        <v>150</v>
      </c>
      <c r="E258" s="219" t="s">
        <v>307</v>
      </c>
      <c r="F258" s="220" t="s">
        <v>308</v>
      </c>
      <c r="G258" s="221" t="s">
        <v>193</v>
      </c>
      <c r="H258" s="222">
        <v>45.195</v>
      </c>
      <c r="I258" s="223"/>
      <c r="J258" s="224">
        <f>ROUND(I258*H258,2)</f>
        <v>0</v>
      </c>
      <c r="K258" s="220" t="s">
        <v>154</v>
      </c>
      <c r="L258" s="44"/>
      <c r="M258" s="225" t="s">
        <v>1</v>
      </c>
      <c r="N258" s="226" t="s">
        <v>44</v>
      </c>
      <c r="O258" s="91"/>
      <c r="P258" s="227">
        <f>O258*H258</f>
        <v>0</v>
      </c>
      <c r="Q258" s="227">
        <v>0.0001</v>
      </c>
      <c r="R258" s="227">
        <f>Q258*H258</f>
        <v>0.0045195</v>
      </c>
      <c r="S258" s="227">
        <v>2.41</v>
      </c>
      <c r="T258" s="228">
        <f>S258*H258</f>
        <v>108.91995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9" t="s">
        <v>155</v>
      </c>
      <c r="AT258" s="229" t="s">
        <v>150</v>
      </c>
      <c r="AU258" s="229" t="s">
        <v>156</v>
      </c>
      <c r="AY258" s="17" t="s">
        <v>146</v>
      </c>
      <c r="BE258" s="230">
        <f>IF(N258="základní",J258,0)</f>
        <v>0</v>
      </c>
      <c r="BF258" s="230">
        <f>IF(N258="snížená",J258,0)</f>
        <v>0</v>
      </c>
      <c r="BG258" s="230">
        <f>IF(N258="zákl. přenesená",J258,0)</f>
        <v>0</v>
      </c>
      <c r="BH258" s="230">
        <f>IF(N258="sníž. přenesená",J258,0)</f>
        <v>0</v>
      </c>
      <c r="BI258" s="230">
        <f>IF(N258="nulová",J258,0)</f>
        <v>0</v>
      </c>
      <c r="BJ258" s="17" t="s">
        <v>87</v>
      </c>
      <c r="BK258" s="230">
        <f>ROUND(I258*H258,2)</f>
        <v>0</v>
      </c>
      <c r="BL258" s="17" t="s">
        <v>155</v>
      </c>
      <c r="BM258" s="229" t="s">
        <v>309</v>
      </c>
    </row>
    <row r="259" spans="1:47" s="2" customFormat="1" ht="12">
      <c r="A259" s="38"/>
      <c r="B259" s="39"/>
      <c r="C259" s="40"/>
      <c r="D259" s="231" t="s">
        <v>158</v>
      </c>
      <c r="E259" s="40"/>
      <c r="F259" s="232" t="s">
        <v>310</v>
      </c>
      <c r="G259" s="40"/>
      <c r="H259" s="40"/>
      <c r="I259" s="233"/>
      <c r="J259" s="40"/>
      <c r="K259" s="40"/>
      <c r="L259" s="44"/>
      <c r="M259" s="234"/>
      <c r="N259" s="235"/>
      <c r="O259" s="91"/>
      <c r="P259" s="91"/>
      <c r="Q259" s="91"/>
      <c r="R259" s="91"/>
      <c r="S259" s="91"/>
      <c r="T259" s="92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158</v>
      </c>
      <c r="AU259" s="17" t="s">
        <v>156</v>
      </c>
    </row>
    <row r="260" spans="1:47" s="2" customFormat="1" ht="12">
      <c r="A260" s="38"/>
      <c r="B260" s="39"/>
      <c r="C260" s="40"/>
      <c r="D260" s="236" t="s">
        <v>160</v>
      </c>
      <c r="E260" s="40"/>
      <c r="F260" s="237" t="s">
        <v>311</v>
      </c>
      <c r="G260" s="40"/>
      <c r="H260" s="40"/>
      <c r="I260" s="233"/>
      <c r="J260" s="40"/>
      <c r="K260" s="40"/>
      <c r="L260" s="44"/>
      <c r="M260" s="234"/>
      <c r="N260" s="235"/>
      <c r="O260" s="91"/>
      <c r="P260" s="91"/>
      <c r="Q260" s="91"/>
      <c r="R260" s="91"/>
      <c r="S260" s="91"/>
      <c r="T260" s="92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160</v>
      </c>
      <c r="AU260" s="17" t="s">
        <v>156</v>
      </c>
    </row>
    <row r="261" spans="1:51" s="13" customFormat="1" ht="12">
      <c r="A261" s="13"/>
      <c r="B261" s="238"/>
      <c r="C261" s="239"/>
      <c r="D261" s="231" t="s">
        <v>162</v>
      </c>
      <c r="E261" s="240" t="s">
        <v>1</v>
      </c>
      <c r="F261" s="241" t="s">
        <v>312</v>
      </c>
      <c r="G261" s="239"/>
      <c r="H261" s="242">
        <v>45.195</v>
      </c>
      <c r="I261" s="243"/>
      <c r="J261" s="239"/>
      <c r="K261" s="239"/>
      <c r="L261" s="244"/>
      <c r="M261" s="245"/>
      <c r="N261" s="246"/>
      <c r="O261" s="246"/>
      <c r="P261" s="246"/>
      <c r="Q261" s="246"/>
      <c r="R261" s="246"/>
      <c r="S261" s="246"/>
      <c r="T261" s="247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8" t="s">
        <v>162</v>
      </c>
      <c r="AU261" s="248" t="s">
        <v>156</v>
      </c>
      <c r="AV261" s="13" t="s">
        <v>89</v>
      </c>
      <c r="AW261" s="13" t="s">
        <v>37</v>
      </c>
      <c r="AX261" s="13" t="s">
        <v>79</v>
      </c>
      <c r="AY261" s="248" t="s">
        <v>146</v>
      </c>
    </row>
    <row r="262" spans="1:51" s="14" customFormat="1" ht="12">
      <c r="A262" s="14"/>
      <c r="B262" s="249"/>
      <c r="C262" s="250"/>
      <c r="D262" s="231" t="s">
        <v>162</v>
      </c>
      <c r="E262" s="251" t="s">
        <v>1</v>
      </c>
      <c r="F262" s="252" t="s">
        <v>170</v>
      </c>
      <c r="G262" s="250"/>
      <c r="H262" s="253">
        <v>45.195</v>
      </c>
      <c r="I262" s="254"/>
      <c r="J262" s="250"/>
      <c r="K262" s="250"/>
      <c r="L262" s="255"/>
      <c r="M262" s="256"/>
      <c r="N262" s="257"/>
      <c r="O262" s="257"/>
      <c r="P262" s="257"/>
      <c r="Q262" s="257"/>
      <c r="R262" s="257"/>
      <c r="S262" s="257"/>
      <c r="T262" s="258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9" t="s">
        <v>162</v>
      </c>
      <c r="AU262" s="259" t="s">
        <v>156</v>
      </c>
      <c r="AV262" s="14" t="s">
        <v>155</v>
      </c>
      <c r="AW262" s="14" t="s">
        <v>37</v>
      </c>
      <c r="AX262" s="14" t="s">
        <v>87</v>
      </c>
      <c r="AY262" s="259" t="s">
        <v>146</v>
      </c>
    </row>
    <row r="263" spans="1:63" s="12" customFormat="1" ht="20.85" customHeight="1">
      <c r="A263" s="12"/>
      <c r="B263" s="202"/>
      <c r="C263" s="203"/>
      <c r="D263" s="204" t="s">
        <v>78</v>
      </c>
      <c r="E263" s="216" t="s">
        <v>313</v>
      </c>
      <c r="F263" s="216" t="s">
        <v>314</v>
      </c>
      <c r="G263" s="203"/>
      <c r="H263" s="203"/>
      <c r="I263" s="206"/>
      <c r="J263" s="217">
        <f>BK263</f>
        <v>0</v>
      </c>
      <c r="K263" s="203"/>
      <c r="L263" s="208"/>
      <c r="M263" s="209"/>
      <c r="N263" s="210"/>
      <c r="O263" s="210"/>
      <c r="P263" s="211">
        <f>P264+P299</f>
        <v>0</v>
      </c>
      <c r="Q263" s="210"/>
      <c r="R263" s="211">
        <f>R264+R299</f>
        <v>0</v>
      </c>
      <c r="S263" s="210"/>
      <c r="T263" s="212">
        <f>T264+T299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13" t="s">
        <v>89</v>
      </c>
      <c r="AT263" s="214" t="s">
        <v>78</v>
      </c>
      <c r="AU263" s="214" t="s">
        <v>89</v>
      </c>
      <c r="AY263" s="213" t="s">
        <v>146</v>
      </c>
      <c r="BK263" s="215">
        <f>BK264+BK299</f>
        <v>0</v>
      </c>
    </row>
    <row r="264" spans="1:63" s="15" customFormat="1" ht="20.85" customHeight="1">
      <c r="A264" s="15"/>
      <c r="B264" s="260"/>
      <c r="C264" s="261"/>
      <c r="D264" s="262" t="s">
        <v>78</v>
      </c>
      <c r="E264" s="262" t="s">
        <v>315</v>
      </c>
      <c r="F264" s="262" t="s">
        <v>316</v>
      </c>
      <c r="G264" s="261"/>
      <c r="H264" s="261"/>
      <c r="I264" s="263"/>
      <c r="J264" s="264">
        <f>BK264</f>
        <v>0</v>
      </c>
      <c r="K264" s="261"/>
      <c r="L264" s="265"/>
      <c r="M264" s="266"/>
      <c r="N264" s="267"/>
      <c r="O264" s="267"/>
      <c r="P264" s="268">
        <f>SUM(P265:P298)</f>
        <v>0</v>
      </c>
      <c r="Q264" s="267"/>
      <c r="R264" s="268">
        <f>SUM(R265:R298)</f>
        <v>0</v>
      </c>
      <c r="S264" s="267"/>
      <c r="T264" s="269">
        <f>SUM(T265:T298)</f>
        <v>0</v>
      </c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R264" s="270" t="s">
        <v>89</v>
      </c>
      <c r="AT264" s="271" t="s">
        <v>78</v>
      </c>
      <c r="AU264" s="271" t="s">
        <v>156</v>
      </c>
      <c r="AY264" s="270" t="s">
        <v>146</v>
      </c>
      <c r="BK264" s="272">
        <f>SUM(BK265:BK298)</f>
        <v>0</v>
      </c>
    </row>
    <row r="265" spans="1:65" s="2" customFormat="1" ht="16.5" customHeight="1">
      <c r="A265" s="38"/>
      <c r="B265" s="39"/>
      <c r="C265" s="218" t="s">
        <v>317</v>
      </c>
      <c r="D265" s="218" t="s">
        <v>150</v>
      </c>
      <c r="E265" s="219" t="s">
        <v>318</v>
      </c>
      <c r="F265" s="220" t="s">
        <v>319</v>
      </c>
      <c r="G265" s="221" t="s">
        <v>320</v>
      </c>
      <c r="H265" s="222">
        <v>315.324</v>
      </c>
      <c r="I265" s="223"/>
      <c r="J265" s="224">
        <f>ROUND(I265*H265,2)</f>
        <v>0</v>
      </c>
      <c r="K265" s="220" t="s">
        <v>154</v>
      </c>
      <c r="L265" s="44"/>
      <c r="M265" s="225" t="s">
        <v>1</v>
      </c>
      <c r="N265" s="226" t="s">
        <v>44</v>
      </c>
      <c r="O265" s="91"/>
      <c r="P265" s="227">
        <f>O265*H265</f>
        <v>0</v>
      </c>
      <c r="Q265" s="227">
        <v>0</v>
      </c>
      <c r="R265" s="227">
        <f>Q265*H265</f>
        <v>0</v>
      </c>
      <c r="S265" s="227">
        <v>0</v>
      </c>
      <c r="T265" s="228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9" t="s">
        <v>155</v>
      </c>
      <c r="AT265" s="229" t="s">
        <v>150</v>
      </c>
      <c r="AU265" s="229" t="s">
        <v>155</v>
      </c>
      <c r="AY265" s="17" t="s">
        <v>146</v>
      </c>
      <c r="BE265" s="230">
        <f>IF(N265="základní",J265,0)</f>
        <v>0</v>
      </c>
      <c r="BF265" s="230">
        <f>IF(N265="snížená",J265,0)</f>
        <v>0</v>
      </c>
      <c r="BG265" s="230">
        <f>IF(N265="zákl. přenesená",J265,0)</f>
        <v>0</v>
      </c>
      <c r="BH265" s="230">
        <f>IF(N265="sníž. přenesená",J265,0)</f>
        <v>0</v>
      </c>
      <c r="BI265" s="230">
        <f>IF(N265="nulová",J265,0)</f>
        <v>0</v>
      </c>
      <c r="BJ265" s="17" t="s">
        <v>87</v>
      </c>
      <c r="BK265" s="230">
        <f>ROUND(I265*H265,2)</f>
        <v>0</v>
      </c>
      <c r="BL265" s="17" t="s">
        <v>155</v>
      </c>
      <c r="BM265" s="229" t="s">
        <v>321</v>
      </c>
    </row>
    <row r="266" spans="1:47" s="2" customFormat="1" ht="12">
      <c r="A266" s="38"/>
      <c r="B266" s="39"/>
      <c r="C266" s="40"/>
      <c r="D266" s="231" t="s">
        <v>158</v>
      </c>
      <c r="E266" s="40"/>
      <c r="F266" s="232" t="s">
        <v>322</v>
      </c>
      <c r="G266" s="40"/>
      <c r="H266" s="40"/>
      <c r="I266" s="233"/>
      <c r="J266" s="40"/>
      <c r="K266" s="40"/>
      <c r="L266" s="44"/>
      <c r="M266" s="234"/>
      <c r="N266" s="235"/>
      <c r="O266" s="91"/>
      <c r="P266" s="91"/>
      <c r="Q266" s="91"/>
      <c r="R266" s="91"/>
      <c r="S266" s="91"/>
      <c r="T266" s="92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158</v>
      </c>
      <c r="AU266" s="17" t="s">
        <v>155</v>
      </c>
    </row>
    <row r="267" spans="1:47" s="2" customFormat="1" ht="12">
      <c r="A267" s="38"/>
      <c r="B267" s="39"/>
      <c r="C267" s="40"/>
      <c r="D267" s="236" t="s">
        <v>160</v>
      </c>
      <c r="E267" s="40"/>
      <c r="F267" s="237" t="s">
        <v>323</v>
      </c>
      <c r="G267" s="40"/>
      <c r="H267" s="40"/>
      <c r="I267" s="233"/>
      <c r="J267" s="40"/>
      <c r="K267" s="40"/>
      <c r="L267" s="44"/>
      <c r="M267" s="234"/>
      <c r="N267" s="235"/>
      <c r="O267" s="91"/>
      <c r="P267" s="91"/>
      <c r="Q267" s="91"/>
      <c r="R267" s="91"/>
      <c r="S267" s="91"/>
      <c r="T267" s="92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160</v>
      </c>
      <c r="AU267" s="17" t="s">
        <v>155</v>
      </c>
    </row>
    <row r="268" spans="1:65" s="2" customFormat="1" ht="24.15" customHeight="1">
      <c r="A268" s="38"/>
      <c r="B268" s="39"/>
      <c r="C268" s="218" t="s">
        <v>324</v>
      </c>
      <c r="D268" s="218" t="s">
        <v>150</v>
      </c>
      <c r="E268" s="219" t="s">
        <v>325</v>
      </c>
      <c r="F268" s="220" t="s">
        <v>326</v>
      </c>
      <c r="G268" s="221" t="s">
        <v>320</v>
      </c>
      <c r="H268" s="222">
        <v>294.292</v>
      </c>
      <c r="I268" s="223"/>
      <c r="J268" s="224">
        <f>ROUND(I268*H268,2)</f>
        <v>0</v>
      </c>
      <c r="K268" s="220" t="s">
        <v>154</v>
      </c>
      <c r="L268" s="44"/>
      <c r="M268" s="225" t="s">
        <v>1</v>
      </c>
      <c r="N268" s="226" t="s">
        <v>44</v>
      </c>
      <c r="O268" s="91"/>
      <c r="P268" s="227">
        <f>O268*H268</f>
        <v>0</v>
      </c>
      <c r="Q268" s="227">
        <v>0</v>
      </c>
      <c r="R268" s="227">
        <f>Q268*H268</f>
        <v>0</v>
      </c>
      <c r="S268" s="227">
        <v>0</v>
      </c>
      <c r="T268" s="228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9" t="s">
        <v>155</v>
      </c>
      <c r="AT268" s="229" t="s">
        <v>150</v>
      </c>
      <c r="AU268" s="229" t="s">
        <v>155</v>
      </c>
      <c r="AY268" s="17" t="s">
        <v>146</v>
      </c>
      <c r="BE268" s="230">
        <f>IF(N268="základní",J268,0)</f>
        <v>0</v>
      </c>
      <c r="BF268" s="230">
        <f>IF(N268="snížená",J268,0)</f>
        <v>0</v>
      </c>
      <c r="BG268" s="230">
        <f>IF(N268="zákl. přenesená",J268,0)</f>
        <v>0</v>
      </c>
      <c r="BH268" s="230">
        <f>IF(N268="sníž. přenesená",J268,0)</f>
        <v>0</v>
      </c>
      <c r="BI268" s="230">
        <f>IF(N268="nulová",J268,0)</f>
        <v>0</v>
      </c>
      <c r="BJ268" s="17" t="s">
        <v>87</v>
      </c>
      <c r="BK268" s="230">
        <f>ROUND(I268*H268,2)</f>
        <v>0</v>
      </c>
      <c r="BL268" s="17" t="s">
        <v>155</v>
      </c>
      <c r="BM268" s="229" t="s">
        <v>327</v>
      </c>
    </row>
    <row r="269" spans="1:47" s="2" customFormat="1" ht="12">
      <c r="A269" s="38"/>
      <c r="B269" s="39"/>
      <c r="C269" s="40"/>
      <c r="D269" s="231" t="s">
        <v>158</v>
      </c>
      <c r="E269" s="40"/>
      <c r="F269" s="232" t="s">
        <v>328</v>
      </c>
      <c r="G269" s="40"/>
      <c r="H269" s="40"/>
      <c r="I269" s="233"/>
      <c r="J269" s="40"/>
      <c r="K269" s="40"/>
      <c r="L269" s="44"/>
      <c r="M269" s="234"/>
      <c r="N269" s="235"/>
      <c r="O269" s="91"/>
      <c r="P269" s="91"/>
      <c r="Q269" s="91"/>
      <c r="R269" s="91"/>
      <c r="S269" s="91"/>
      <c r="T269" s="92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158</v>
      </c>
      <c r="AU269" s="17" t="s">
        <v>155</v>
      </c>
    </row>
    <row r="270" spans="1:47" s="2" customFormat="1" ht="12">
      <c r="A270" s="38"/>
      <c r="B270" s="39"/>
      <c r="C270" s="40"/>
      <c r="D270" s="236" t="s">
        <v>160</v>
      </c>
      <c r="E270" s="40"/>
      <c r="F270" s="237" t="s">
        <v>329</v>
      </c>
      <c r="G270" s="40"/>
      <c r="H270" s="40"/>
      <c r="I270" s="233"/>
      <c r="J270" s="40"/>
      <c r="K270" s="40"/>
      <c r="L270" s="44"/>
      <c r="M270" s="234"/>
      <c r="N270" s="235"/>
      <c r="O270" s="91"/>
      <c r="P270" s="91"/>
      <c r="Q270" s="91"/>
      <c r="R270" s="91"/>
      <c r="S270" s="91"/>
      <c r="T270" s="92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160</v>
      </c>
      <c r="AU270" s="17" t="s">
        <v>155</v>
      </c>
    </row>
    <row r="271" spans="1:65" s="2" customFormat="1" ht="24.15" customHeight="1">
      <c r="A271" s="38"/>
      <c r="B271" s="39"/>
      <c r="C271" s="218" t="s">
        <v>330</v>
      </c>
      <c r="D271" s="218" t="s">
        <v>150</v>
      </c>
      <c r="E271" s="219" t="s">
        <v>331</v>
      </c>
      <c r="F271" s="220" t="s">
        <v>332</v>
      </c>
      <c r="G271" s="221" t="s">
        <v>320</v>
      </c>
      <c r="H271" s="222">
        <v>312.538</v>
      </c>
      <c r="I271" s="223"/>
      <c r="J271" s="224">
        <f>ROUND(I271*H271,2)</f>
        <v>0</v>
      </c>
      <c r="K271" s="220" t="s">
        <v>154</v>
      </c>
      <c r="L271" s="44"/>
      <c r="M271" s="225" t="s">
        <v>1</v>
      </c>
      <c r="N271" s="226" t="s">
        <v>44</v>
      </c>
      <c r="O271" s="91"/>
      <c r="P271" s="227">
        <f>O271*H271</f>
        <v>0</v>
      </c>
      <c r="Q271" s="227">
        <v>0</v>
      </c>
      <c r="R271" s="227">
        <f>Q271*H271</f>
        <v>0</v>
      </c>
      <c r="S271" s="227">
        <v>0</v>
      </c>
      <c r="T271" s="228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9" t="s">
        <v>155</v>
      </c>
      <c r="AT271" s="229" t="s">
        <v>150</v>
      </c>
      <c r="AU271" s="229" t="s">
        <v>155</v>
      </c>
      <c r="AY271" s="17" t="s">
        <v>146</v>
      </c>
      <c r="BE271" s="230">
        <f>IF(N271="základní",J271,0)</f>
        <v>0</v>
      </c>
      <c r="BF271" s="230">
        <f>IF(N271="snížená",J271,0)</f>
        <v>0</v>
      </c>
      <c r="BG271" s="230">
        <f>IF(N271="zákl. přenesená",J271,0)</f>
        <v>0</v>
      </c>
      <c r="BH271" s="230">
        <f>IF(N271="sníž. přenesená",J271,0)</f>
        <v>0</v>
      </c>
      <c r="BI271" s="230">
        <f>IF(N271="nulová",J271,0)</f>
        <v>0</v>
      </c>
      <c r="BJ271" s="17" t="s">
        <v>87</v>
      </c>
      <c r="BK271" s="230">
        <f>ROUND(I271*H271,2)</f>
        <v>0</v>
      </c>
      <c r="BL271" s="17" t="s">
        <v>155</v>
      </c>
      <c r="BM271" s="229" t="s">
        <v>333</v>
      </c>
    </row>
    <row r="272" spans="1:47" s="2" customFormat="1" ht="12">
      <c r="A272" s="38"/>
      <c r="B272" s="39"/>
      <c r="C272" s="40"/>
      <c r="D272" s="231" t="s">
        <v>158</v>
      </c>
      <c r="E272" s="40"/>
      <c r="F272" s="232" t="s">
        <v>334</v>
      </c>
      <c r="G272" s="40"/>
      <c r="H272" s="40"/>
      <c r="I272" s="233"/>
      <c r="J272" s="40"/>
      <c r="K272" s="40"/>
      <c r="L272" s="44"/>
      <c r="M272" s="234"/>
      <c r="N272" s="235"/>
      <c r="O272" s="91"/>
      <c r="P272" s="91"/>
      <c r="Q272" s="91"/>
      <c r="R272" s="91"/>
      <c r="S272" s="91"/>
      <c r="T272" s="92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158</v>
      </c>
      <c r="AU272" s="17" t="s">
        <v>155</v>
      </c>
    </row>
    <row r="273" spans="1:47" s="2" customFormat="1" ht="12">
      <c r="A273" s="38"/>
      <c r="B273" s="39"/>
      <c r="C273" s="40"/>
      <c r="D273" s="236" t="s">
        <v>160</v>
      </c>
      <c r="E273" s="40"/>
      <c r="F273" s="237" t="s">
        <v>335</v>
      </c>
      <c r="G273" s="40"/>
      <c r="H273" s="40"/>
      <c r="I273" s="233"/>
      <c r="J273" s="40"/>
      <c r="K273" s="40"/>
      <c r="L273" s="44"/>
      <c r="M273" s="234"/>
      <c r="N273" s="235"/>
      <c r="O273" s="91"/>
      <c r="P273" s="91"/>
      <c r="Q273" s="91"/>
      <c r="R273" s="91"/>
      <c r="S273" s="91"/>
      <c r="T273" s="92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160</v>
      </c>
      <c r="AU273" s="17" t="s">
        <v>155</v>
      </c>
    </row>
    <row r="274" spans="1:65" s="2" customFormat="1" ht="24.15" customHeight="1">
      <c r="A274" s="38"/>
      <c r="B274" s="39"/>
      <c r="C274" s="218" t="s">
        <v>336</v>
      </c>
      <c r="D274" s="218" t="s">
        <v>150</v>
      </c>
      <c r="E274" s="219" t="s">
        <v>337</v>
      </c>
      <c r="F274" s="220" t="s">
        <v>338</v>
      </c>
      <c r="G274" s="221" t="s">
        <v>320</v>
      </c>
      <c r="H274" s="222">
        <v>4729.86</v>
      </c>
      <c r="I274" s="223"/>
      <c r="J274" s="224">
        <f>ROUND(I274*H274,2)</f>
        <v>0</v>
      </c>
      <c r="K274" s="220" t="s">
        <v>154</v>
      </c>
      <c r="L274" s="44"/>
      <c r="M274" s="225" t="s">
        <v>1</v>
      </c>
      <c r="N274" s="226" t="s">
        <v>44</v>
      </c>
      <c r="O274" s="91"/>
      <c r="P274" s="227">
        <f>O274*H274</f>
        <v>0</v>
      </c>
      <c r="Q274" s="227">
        <v>0</v>
      </c>
      <c r="R274" s="227">
        <f>Q274*H274</f>
        <v>0</v>
      </c>
      <c r="S274" s="227">
        <v>0</v>
      </c>
      <c r="T274" s="228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9" t="s">
        <v>155</v>
      </c>
      <c r="AT274" s="229" t="s">
        <v>150</v>
      </c>
      <c r="AU274" s="229" t="s">
        <v>155</v>
      </c>
      <c r="AY274" s="17" t="s">
        <v>146</v>
      </c>
      <c r="BE274" s="230">
        <f>IF(N274="základní",J274,0)</f>
        <v>0</v>
      </c>
      <c r="BF274" s="230">
        <f>IF(N274="snížená",J274,0)</f>
        <v>0</v>
      </c>
      <c r="BG274" s="230">
        <f>IF(N274="zákl. přenesená",J274,0)</f>
        <v>0</v>
      </c>
      <c r="BH274" s="230">
        <f>IF(N274="sníž. přenesená",J274,0)</f>
        <v>0</v>
      </c>
      <c r="BI274" s="230">
        <f>IF(N274="nulová",J274,0)</f>
        <v>0</v>
      </c>
      <c r="BJ274" s="17" t="s">
        <v>87</v>
      </c>
      <c r="BK274" s="230">
        <f>ROUND(I274*H274,2)</f>
        <v>0</v>
      </c>
      <c r="BL274" s="17" t="s">
        <v>155</v>
      </c>
      <c r="BM274" s="229" t="s">
        <v>339</v>
      </c>
    </row>
    <row r="275" spans="1:47" s="2" customFormat="1" ht="12">
      <c r="A275" s="38"/>
      <c r="B275" s="39"/>
      <c r="C275" s="40"/>
      <c r="D275" s="231" t="s">
        <v>158</v>
      </c>
      <c r="E275" s="40"/>
      <c r="F275" s="232" t="s">
        <v>340</v>
      </c>
      <c r="G275" s="40"/>
      <c r="H275" s="40"/>
      <c r="I275" s="233"/>
      <c r="J275" s="40"/>
      <c r="K275" s="40"/>
      <c r="L275" s="44"/>
      <c r="M275" s="234"/>
      <c r="N275" s="235"/>
      <c r="O275" s="91"/>
      <c r="P275" s="91"/>
      <c r="Q275" s="91"/>
      <c r="R275" s="91"/>
      <c r="S275" s="91"/>
      <c r="T275" s="92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158</v>
      </c>
      <c r="AU275" s="17" t="s">
        <v>155</v>
      </c>
    </row>
    <row r="276" spans="1:47" s="2" customFormat="1" ht="12">
      <c r="A276" s="38"/>
      <c r="B276" s="39"/>
      <c r="C276" s="40"/>
      <c r="D276" s="236" t="s">
        <v>160</v>
      </c>
      <c r="E276" s="40"/>
      <c r="F276" s="237" t="s">
        <v>341</v>
      </c>
      <c r="G276" s="40"/>
      <c r="H276" s="40"/>
      <c r="I276" s="233"/>
      <c r="J276" s="40"/>
      <c r="K276" s="40"/>
      <c r="L276" s="44"/>
      <c r="M276" s="234"/>
      <c r="N276" s="235"/>
      <c r="O276" s="91"/>
      <c r="P276" s="91"/>
      <c r="Q276" s="91"/>
      <c r="R276" s="91"/>
      <c r="S276" s="91"/>
      <c r="T276" s="92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160</v>
      </c>
      <c r="AU276" s="17" t="s">
        <v>155</v>
      </c>
    </row>
    <row r="277" spans="1:51" s="13" customFormat="1" ht="12">
      <c r="A277" s="13"/>
      <c r="B277" s="238"/>
      <c r="C277" s="239"/>
      <c r="D277" s="231" t="s">
        <v>162</v>
      </c>
      <c r="E277" s="239"/>
      <c r="F277" s="241" t="s">
        <v>342</v>
      </c>
      <c r="G277" s="239"/>
      <c r="H277" s="242">
        <v>4729.86</v>
      </c>
      <c r="I277" s="243"/>
      <c r="J277" s="239"/>
      <c r="K277" s="239"/>
      <c r="L277" s="244"/>
      <c r="M277" s="245"/>
      <c r="N277" s="246"/>
      <c r="O277" s="246"/>
      <c r="P277" s="246"/>
      <c r="Q277" s="246"/>
      <c r="R277" s="246"/>
      <c r="S277" s="246"/>
      <c r="T277" s="247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8" t="s">
        <v>162</v>
      </c>
      <c r="AU277" s="248" t="s">
        <v>155</v>
      </c>
      <c r="AV277" s="13" t="s">
        <v>89</v>
      </c>
      <c r="AW277" s="13" t="s">
        <v>4</v>
      </c>
      <c r="AX277" s="13" t="s">
        <v>87</v>
      </c>
      <c r="AY277" s="248" t="s">
        <v>146</v>
      </c>
    </row>
    <row r="278" spans="1:65" s="2" customFormat="1" ht="44.25" customHeight="1">
      <c r="A278" s="38"/>
      <c r="B278" s="39"/>
      <c r="C278" s="218" t="s">
        <v>343</v>
      </c>
      <c r="D278" s="218" t="s">
        <v>150</v>
      </c>
      <c r="E278" s="219" t="s">
        <v>344</v>
      </c>
      <c r="F278" s="220" t="s">
        <v>345</v>
      </c>
      <c r="G278" s="221" t="s">
        <v>320</v>
      </c>
      <c r="H278" s="222">
        <v>186.23</v>
      </c>
      <c r="I278" s="223"/>
      <c r="J278" s="224">
        <f>ROUND(I278*H278,2)</f>
        <v>0</v>
      </c>
      <c r="K278" s="220" t="s">
        <v>154</v>
      </c>
      <c r="L278" s="44"/>
      <c r="M278" s="225" t="s">
        <v>1</v>
      </c>
      <c r="N278" s="226" t="s">
        <v>44</v>
      </c>
      <c r="O278" s="91"/>
      <c r="P278" s="227">
        <f>O278*H278</f>
        <v>0</v>
      </c>
      <c r="Q278" s="227">
        <v>0</v>
      </c>
      <c r="R278" s="227">
        <f>Q278*H278</f>
        <v>0</v>
      </c>
      <c r="S278" s="227">
        <v>0</v>
      </c>
      <c r="T278" s="228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9" t="s">
        <v>155</v>
      </c>
      <c r="AT278" s="229" t="s">
        <v>150</v>
      </c>
      <c r="AU278" s="229" t="s">
        <v>155</v>
      </c>
      <c r="AY278" s="17" t="s">
        <v>146</v>
      </c>
      <c r="BE278" s="230">
        <f>IF(N278="základní",J278,0)</f>
        <v>0</v>
      </c>
      <c r="BF278" s="230">
        <f>IF(N278="snížená",J278,0)</f>
        <v>0</v>
      </c>
      <c r="BG278" s="230">
        <f>IF(N278="zákl. přenesená",J278,0)</f>
        <v>0</v>
      </c>
      <c r="BH278" s="230">
        <f>IF(N278="sníž. přenesená",J278,0)</f>
        <v>0</v>
      </c>
      <c r="BI278" s="230">
        <f>IF(N278="nulová",J278,0)</f>
        <v>0</v>
      </c>
      <c r="BJ278" s="17" t="s">
        <v>87</v>
      </c>
      <c r="BK278" s="230">
        <f>ROUND(I278*H278,2)</f>
        <v>0</v>
      </c>
      <c r="BL278" s="17" t="s">
        <v>155</v>
      </c>
      <c r="BM278" s="229" t="s">
        <v>346</v>
      </c>
    </row>
    <row r="279" spans="1:47" s="2" customFormat="1" ht="12">
      <c r="A279" s="38"/>
      <c r="B279" s="39"/>
      <c r="C279" s="40"/>
      <c r="D279" s="231" t="s">
        <v>158</v>
      </c>
      <c r="E279" s="40"/>
      <c r="F279" s="232" t="s">
        <v>347</v>
      </c>
      <c r="G279" s="40"/>
      <c r="H279" s="40"/>
      <c r="I279" s="233"/>
      <c r="J279" s="40"/>
      <c r="K279" s="40"/>
      <c r="L279" s="44"/>
      <c r="M279" s="234"/>
      <c r="N279" s="235"/>
      <c r="O279" s="91"/>
      <c r="P279" s="91"/>
      <c r="Q279" s="91"/>
      <c r="R279" s="91"/>
      <c r="S279" s="91"/>
      <c r="T279" s="92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158</v>
      </c>
      <c r="AU279" s="17" t="s">
        <v>155</v>
      </c>
    </row>
    <row r="280" spans="1:47" s="2" customFormat="1" ht="12">
      <c r="A280" s="38"/>
      <c r="B280" s="39"/>
      <c r="C280" s="40"/>
      <c r="D280" s="236" t="s">
        <v>160</v>
      </c>
      <c r="E280" s="40"/>
      <c r="F280" s="237" t="s">
        <v>348</v>
      </c>
      <c r="G280" s="40"/>
      <c r="H280" s="40"/>
      <c r="I280" s="233"/>
      <c r="J280" s="40"/>
      <c r="K280" s="40"/>
      <c r="L280" s="44"/>
      <c r="M280" s="234"/>
      <c r="N280" s="235"/>
      <c r="O280" s="91"/>
      <c r="P280" s="91"/>
      <c r="Q280" s="91"/>
      <c r="R280" s="91"/>
      <c r="S280" s="91"/>
      <c r="T280" s="92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160</v>
      </c>
      <c r="AU280" s="17" t="s">
        <v>155</v>
      </c>
    </row>
    <row r="281" spans="1:65" s="2" customFormat="1" ht="33" customHeight="1">
      <c r="A281" s="38"/>
      <c r="B281" s="39"/>
      <c r="C281" s="218" t="s">
        <v>349</v>
      </c>
      <c r="D281" s="218" t="s">
        <v>150</v>
      </c>
      <c r="E281" s="219" t="s">
        <v>350</v>
      </c>
      <c r="F281" s="220" t="s">
        <v>351</v>
      </c>
      <c r="G281" s="221" t="s">
        <v>320</v>
      </c>
      <c r="H281" s="222">
        <v>1.558</v>
      </c>
      <c r="I281" s="223"/>
      <c r="J281" s="224">
        <f>ROUND(I281*H281,2)</f>
        <v>0</v>
      </c>
      <c r="K281" s="220" t="s">
        <v>154</v>
      </c>
      <c r="L281" s="44"/>
      <c r="M281" s="225" t="s">
        <v>1</v>
      </c>
      <c r="N281" s="226" t="s">
        <v>44</v>
      </c>
      <c r="O281" s="91"/>
      <c r="P281" s="227">
        <f>O281*H281</f>
        <v>0</v>
      </c>
      <c r="Q281" s="227">
        <v>0</v>
      </c>
      <c r="R281" s="227">
        <f>Q281*H281</f>
        <v>0</v>
      </c>
      <c r="S281" s="227">
        <v>0</v>
      </c>
      <c r="T281" s="228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9" t="s">
        <v>155</v>
      </c>
      <c r="AT281" s="229" t="s">
        <v>150</v>
      </c>
      <c r="AU281" s="229" t="s">
        <v>155</v>
      </c>
      <c r="AY281" s="17" t="s">
        <v>146</v>
      </c>
      <c r="BE281" s="230">
        <f>IF(N281="základní",J281,0)</f>
        <v>0</v>
      </c>
      <c r="BF281" s="230">
        <f>IF(N281="snížená",J281,0)</f>
        <v>0</v>
      </c>
      <c r="BG281" s="230">
        <f>IF(N281="zákl. přenesená",J281,0)</f>
        <v>0</v>
      </c>
      <c r="BH281" s="230">
        <f>IF(N281="sníž. přenesená",J281,0)</f>
        <v>0</v>
      </c>
      <c r="BI281" s="230">
        <f>IF(N281="nulová",J281,0)</f>
        <v>0</v>
      </c>
      <c r="BJ281" s="17" t="s">
        <v>87</v>
      </c>
      <c r="BK281" s="230">
        <f>ROUND(I281*H281,2)</f>
        <v>0</v>
      </c>
      <c r="BL281" s="17" t="s">
        <v>155</v>
      </c>
      <c r="BM281" s="229" t="s">
        <v>352</v>
      </c>
    </row>
    <row r="282" spans="1:47" s="2" customFormat="1" ht="12">
      <c r="A282" s="38"/>
      <c r="B282" s="39"/>
      <c r="C282" s="40"/>
      <c r="D282" s="231" t="s">
        <v>158</v>
      </c>
      <c r="E282" s="40"/>
      <c r="F282" s="232" t="s">
        <v>353</v>
      </c>
      <c r="G282" s="40"/>
      <c r="H282" s="40"/>
      <c r="I282" s="233"/>
      <c r="J282" s="40"/>
      <c r="K282" s="40"/>
      <c r="L282" s="44"/>
      <c r="M282" s="234"/>
      <c r="N282" s="235"/>
      <c r="O282" s="91"/>
      <c r="P282" s="91"/>
      <c r="Q282" s="91"/>
      <c r="R282" s="91"/>
      <c r="S282" s="91"/>
      <c r="T282" s="92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158</v>
      </c>
      <c r="AU282" s="17" t="s">
        <v>155</v>
      </c>
    </row>
    <row r="283" spans="1:47" s="2" customFormat="1" ht="12">
      <c r="A283" s="38"/>
      <c r="B283" s="39"/>
      <c r="C283" s="40"/>
      <c r="D283" s="236" t="s">
        <v>160</v>
      </c>
      <c r="E283" s="40"/>
      <c r="F283" s="237" t="s">
        <v>354</v>
      </c>
      <c r="G283" s="40"/>
      <c r="H283" s="40"/>
      <c r="I283" s="233"/>
      <c r="J283" s="40"/>
      <c r="K283" s="40"/>
      <c r="L283" s="44"/>
      <c r="M283" s="234"/>
      <c r="N283" s="235"/>
      <c r="O283" s="91"/>
      <c r="P283" s="91"/>
      <c r="Q283" s="91"/>
      <c r="R283" s="91"/>
      <c r="S283" s="91"/>
      <c r="T283" s="92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160</v>
      </c>
      <c r="AU283" s="17" t="s">
        <v>155</v>
      </c>
    </row>
    <row r="284" spans="1:65" s="2" customFormat="1" ht="33" customHeight="1">
      <c r="A284" s="38"/>
      <c r="B284" s="39"/>
      <c r="C284" s="218" t="s">
        <v>355</v>
      </c>
      <c r="D284" s="218" t="s">
        <v>150</v>
      </c>
      <c r="E284" s="219" t="s">
        <v>356</v>
      </c>
      <c r="F284" s="220" t="s">
        <v>357</v>
      </c>
      <c r="G284" s="221" t="s">
        <v>320</v>
      </c>
      <c r="H284" s="222">
        <v>0.926</v>
      </c>
      <c r="I284" s="223"/>
      <c r="J284" s="224">
        <f>ROUND(I284*H284,2)</f>
        <v>0</v>
      </c>
      <c r="K284" s="220" t="s">
        <v>154</v>
      </c>
      <c r="L284" s="44"/>
      <c r="M284" s="225" t="s">
        <v>1</v>
      </c>
      <c r="N284" s="226" t="s">
        <v>44</v>
      </c>
      <c r="O284" s="91"/>
      <c r="P284" s="227">
        <f>O284*H284</f>
        <v>0</v>
      </c>
      <c r="Q284" s="227">
        <v>0</v>
      </c>
      <c r="R284" s="227">
        <f>Q284*H284</f>
        <v>0</v>
      </c>
      <c r="S284" s="227">
        <v>0</v>
      </c>
      <c r="T284" s="228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9" t="s">
        <v>155</v>
      </c>
      <c r="AT284" s="229" t="s">
        <v>150</v>
      </c>
      <c r="AU284" s="229" t="s">
        <v>155</v>
      </c>
      <c r="AY284" s="17" t="s">
        <v>146</v>
      </c>
      <c r="BE284" s="230">
        <f>IF(N284="základní",J284,0)</f>
        <v>0</v>
      </c>
      <c r="BF284" s="230">
        <f>IF(N284="snížená",J284,0)</f>
        <v>0</v>
      </c>
      <c r="BG284" s="230">
        <f>IF(N284="zákl. přenesená",J284,0)</f>
        <v>0</v>
      </c>
      <c r="BH284" s="230">
        <f>IF(N284="sníž. přenesená",J284,0)</f>
        <v>0</v>
      </c>
      <c r="BI284" s="230">
        <f>IF(N284="nulová",J284,0)</f>
        <v>0</v>
      </c>
      <c r="BJ284" s="17" t="s">
        <v>87</v>
      </c>
      <c r="BK284" s="230">
        <f>ROUND(I284*H284,2)</f>
        <v>0</v>
      </c>
      <c r="BL284" s="17" t="s">
        <v>155</v>
      </c>
      <c r="BM284" s="229" t="s">
        <v>358</v>
      </c>
    </row>
    <row r="285" spans="1:47" s="2" customFormat="1" ht="12">
      <c r="A285" s="38"/>
      <c r="B285" s="39"/>
      <c r="C285" s="40"/>
      <c r="D285" s="231" t="s">
        <v>158</v>
      </c>
      <c r="E285" s="40"/>
      <c r="F285" s="232" t="s">
        <v>359</v>
      </c>
      <c r="G285" s="40"/>
      <c r="H285" s="40"/>
      <c r="I285" s="233"/>
      <c r="J285" s="40"/>
      <c r="K285" s="40"/>
      <c r="L285" s="44"/>
      <c r="M285" s="234"/>
      <c r="N285" s="235"/>
      <c r="O285" s="91"/>
      <c r="P285" s="91"/>
      <c r="Q285" s="91"/>
      <c r="R285" s="91"/>
      <c r="S285" s="91"/>
      <c r="T285" s="92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158</v>
      </c>
      <c r="AU285" s="17" t="s">
        <v>155</v>
      </c>
    </row>
    <row r="286" spans="1:47" s="2" customFormat="1" ht="12">
      <c r="A286" s="38"/>
      <c r="B286" s="39"/>
      <c r="C286" s="40"/>
      <c r="D286" s="236" t="s">
        <v>160</v>
      </c>
      <c r="E286" s="40"/>
      <c r="F286" s="237" t="s">
        <v>360</v>
      </c>
      <c r="G286" s="40"/>
      <c r="H286" s="40"/>
      <c r="I286" s="233"/>
      <c r="J286" s="40"/>
      <c r="K286" s="40"/>
      <c r="L286" s="44"/>
      <c r="M286" s="234"/>
      <c r="N286" s="235"/>
      <c r="O286" s="91"/>
      <c r="P286" s="91"/>
      <c r="Q286" s="91"/>
      <c r="R286" s="91"/>
      <c r="S286" s="91"/>
      <c r="T286" s="92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160</v>
      </c>
      <c r="AU286" s="17" t="s">
        <v>155</v>
      </c>
    </row>
    <row r="287" spans="1:65" s="2" customFormat="1" ht="37.8" customHeight="1">
      <c r="A287" s="38"/>
      <c r="B287" s="39"/>
      <c r="C287" s="218" t="s">
        <v>361</v>
      </c>
      <c r="D287" s="218" t="s">
        <v>150</v>
      </c>
      <c r="E287" s="219" t="s">
        <v>362</v>
      </c>
      <c r="F287" s="220" t="s">
        <v>363</v>
      </c>
      <c r="G287" s="221" t="s">
        <v>320</v>
      </c>
      <c r="H287" s="222">
        <v>0.038</v>
      </c>
      <c r="I287" s="223"/>
      <c r="J287" s="224">
        <f>ROUND(I287*H287,2)</f>
        <v>0</v>
      </c>
      <c r="K287" s="220" t="s">
        <v>154</v>
      </c>
      <c r="L287" s="44"/>
      <c r="M287" s="225" t="s">
        <v>1</v>
      </c>
      <c r="N287" s="226" t="s">
        <v>44</v>
      </c>
      <c r="O287" s="91"/>
      <c r="P287" s="227">
        <f>O287*H287</f>
        <v>0</v>
      </c>
      <c r="Q287" s="227">
        <v>0</v>
      </c>
      <c r="R287" s="227">
        <f>Q287*H287</f>
        <v>0</v>
      </c>
      <c r="S287" s="227">
        <v>0</v>
      </c>
      <c r="T287" s="228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9" t="s">
        <v>155</v>
      </c>
      <c r="AT287" s="229" t="s">
        <v>150</v>
      </c>
      <c r="AU287" s="229" t="s">
        <v>155</v>
      </c>
      <c r="AY287" s="17" t="s">
        <v>146</v>
      </c>
      <c r="BE287" s="230">
        <f>IF(N287="základní",J287,0)</f>
        <v>0</v>
      </c>
      <c r="BF287" s="230">
        <f>IF(N287="snížená",J287,0)</f>
        <v>0</v>
      </c>
      <c r="BG287" s="230">
        <f>IF(N287="zákl. přenesená",J287,0)</f>
        <v>0</v>
      </c>
      <c r="BH287" s="230">
        <f>IF(N287="sníž. přenesená",J287,0)</f>
        <v>0</v>
      </c>
      <c r="BI287" s="230">
        <f>IF(N287="nulová",J287,0)</f>
        <v>0</v>
      </c>
      <c r="BJ287" s="17" t="s">
        <v>87</v>
      </c>
      <c r="BK287" s="230">
        <f>ROUND(I287*H287,2)</f>
        <v>0</v>
      </c>
      <c r="BL287" s="17" t="s">
        <v>155</v>
      </c>
      <c r="BM287" s="229" t="s">
        <v>364</v>
      </c>
    </row>
    <row r="288" spans="1:47" s="2" customFormat="1" ht="12">
      <c r="A288" s="38"/>
      <c r="B288" s="39"/>
      <c r="C288" s="40"/>
      <c r="D288" s="231" t="s">
        <v>158</v>
      </c>
      <c r="E288" s="40"/>
      <c r="F288" s="232" t="s">
        <v>365</v>
      </c>
      <c r="G288" s="40"/>
      <c r="H288" s="40"/>
      <c r="I288" s="233"/>
      <c r="J288" s="40"/>
      <c r="K288" s="40"/>
      <c r="L288" s="44"/>
      <c r="M288" s="234"/>
      <c r="N288" s="235"/>
      <c r="O288" s="91"/>
      <c r="P288" s="91"/>
      <c r="Q288" s="91"/>
      <c r="R288" s="91"/>
      <c r="S288" s="91"/>
      <c r="T288" s="92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158</v>
      </c>
      <c r="AU288" s="17" t="s">
        <v>155</v>
      </c>
    </row>
    <row r="289" spans="1:47" s="2" customFormat="1" ht="12">
      <c r="A289" s="38"/>
      <c r="B289" s="39"/>
      <c r="C289" s="40"/>
      <c r="D289" s="236" t="s">
        <v>160</v>
      </c>
      <c r="E289" s="40"/>
      <c r="F289" s="237" t="s">
        <v>366</v>
      </c>
      <c r="G289" s="40"/>
      <c r="H289" s="40"/>
      <c r="I289" s="233"/>
      <c r="J289" s="40"/>
      <c r="K289" s="40"/>
      <c r="L289" s="44"/>
      <c r="M289" s="234"/>
      <c r="N289" s="235"/>
      <c r="O289" s="91"/>
      <c r="P289" s="91"/>
      <c r="Q289" s="91"/>
      <c r="R289" s="91"/>
      <c r="S289" s="91"/>
      <c r="T289" s="92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160</v>
      </c>
      <c r="AU289" s="17" t="s">
        <v>155</v>
      </c>
    </row>
    <row r="290" spans="1:65" s="2" customFormat="1" ht="33" customHeight="1">
      <c r="A290" s="38"/>
      <c r="B290" s="39"/>
      <c r="C290" s="218" t="s">
        <v>367</v>
      </c>
      <c r="D290" s="218" t="s">
        <v>150</v>
      </c>
      <c r="E290" s="219" t="s">
        <v>368</v>
      </c>
      <c r="F290" s="220" t="s">
        <v>369</v>
      </c>
      <c r="G290" s="221" t="s">
        <v>320</v>
      </c>
      <c r="H290" s="222">
        <v>0.757</v>
      </c>
      <c r="I290" s="223"/>
      <c r="J290" s="224">
        <f>ROUND(I290*H290,2)</f>
        <v>0</v>
      </c>
      <c r="K290" s="220" t="s">
        <v>154</v>
      </c>
      <c r="L290" s="44"/>
      <c r="M290" s="225" t="s">
        <v>1</v>
      </c>
      <c r="N290" s="226" t="s">
        <v>44</v>
      </c>
      <c r="O290" s="91"/>
      <c r="P290" s="227">
        <f>O290*H290</f>
        <v>0</v>
      </c>
      <c r="Q290" s="227">
        <v>0</v>
      </c>
      <c r="R290" s="227">
        <f>Q290*H290</f>
        <v>0</v>
      </c>
      <c r="S290" s="227">
        <v>0</v>
      </c>
      <c r="T290" s="228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9" t="s">
        <v>155</v>
      </c>
      <c r="AT290" s="229" t="s">
        <v>150</v>
      </c>
      <c r="AU290" s="229" t="s">
        <v>155</v>
      </c>
      <c r="AY290" s="17" t="s">
        <v>146</v>
      </c>
      <c r="BE290" s="230">
        <f>IF(N290="základní",J290,0)</f>
        <v>0</v>
      </c>
      <c r="BF290" s="230">
        <f>IF(N290="snížená",J290,0)</f>
        <v>0</v>
      </c>
      <c r="BG290" s="230">
        <f>IF(N290="zákl. přenesená",J290,0)</f>
        <v>0</v>
      </c>
      <c r="BH290" s="230">
        <f>IF(N290="sníž. přenesená",J290,0)</f>
        <v>0</v>
      </c>
      <c r="BI290" s="230">
        <f>IF(N290="nulová",J290,0)</f>
        <v>0</v>
      </c>
      <c r="BJ290" s="17" t="s">
        <v>87</v>
      </c>
      <c r="BK290" s="230">
        <f>ROUND(I290*H290,2)</f>
        <v>0</v>
      </c>
      <c r="BL290" s="17" t="s">
        <v>155</v>
      </c>
      <c r="BM290" s="229" t="s">
        <v>370</v>
      </c>
    </row>
    <row r="291" spans="1:47" s="2" customFormat="1" ht="12">
      <c r="A291" s="38"/>
      <c r="B291" s="39"/>
      <c r="C291" s="40"/>
      <c r="D291" s="231" t="s">
        <v>158</v>
      </c>
      <c r="E291" s="40"/>
      <c r="F291" s="232" t="s">
        <v>371</v>
      </c>
      <c r="G291" s="40"/>
      <c r="H291" s="40"/>
      <c r="I291" s="233"/>
      <c r="J291" s="40"/>
      <c r="K291" s="40"/>
      <c r="L291" s="44"/>
      <c r="M291" s="234"/>
      <c r="N291" s="235"/>
      <c r="O291" s="91"/>
      <c r="P291" s="91"/>
      <c r="Q291" s="91"/>
      <c r="R291" s="91"/>
      <c r="S291" s="91"/>
      <c r="T291" s="92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158</v>
      </c>
      <c r="AU291" s="17" t="s">
        <v>155</v>
      </c>
    </row>
    <row r="292" spans="1:47" s="2" customFormat="1" ht="12">
      <c r="A292" s="38"/>
      <c r="B292" s="39"/>
      <c r="C292" s="40"/>
      <c r="D292" s="236" t="s">
        <v>160</v>
      </c>
      <c r="E292" s="40"/>
      <c r="F292" s="237" t="s">
        <v>372</v>
      </c>
      <c r="G292" s="40"/>
      <c r="H292" s="40"/>
      <c r="I292" s="233"/>
      <c r="J292" s="40"/>
      <c r="K292" s="40"/>
      <c r="L292" s="44"/>
      <c r="M292" s="234"/>
      <c r="N292" s="235"/>
      <c r="O292" s="91"/>
      <c r="P292" s="91"/>
      <c r="Q292" s="91"/>
      <c r="R292" s="91"/>
      <c r="S292" s="91"/>
      <c r="T292" s="92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160</v>
      </c>
      <c r="AU292" s="17" t="s">
        <v>155</v>
      </c>
    </row>
    <row r="293" spans="1:65" s="2" customFormat="1" ht="37.8" customHeight="1">
      <c r="A293" s="38"/>
      <c r="B293" s="39"/>
      <c r="C293" s="218" t="s">
        <v>373</v>
      </c>
      <c r="D293" s="218" t="s">
        <v>150</v>
      </c>
      <c r="E293" s="219" t="s">
        <v>374</v>
      </c>
      <c r="F293" s="220" t="s">
        <v>375</v>
      </c>
      <c r="G293" s="221" t="s">
        <v>320</v>
      </c>
      <c r="H293" s="222">
        <v>108.92</v>
      </c>
      <c r="I293" s="223"/>
      <c r="J293" s="224">
        <f>ROUND(I293*H293,2)</f>
        <v>0</v>
      </c>
      <c r="K293" s="220" t="s">
        <v>154</v>
      </c>
      <c r="L293" s="44"/>
      <c r="M293" s="225" t="s">
        <v>1</v>
      </c>
      <c r="N293" s="226" t="s">
        <v>44</v>
      </c>
      <c r="O293" s="91"/>
      <c r="P293" s="227">
        <f>O293*H293</f>
        <v>0</v>
      </c>
      <c r="Q293" s="227">
        <v>0</v>
      </c>
      <c r="R293" s="227">
        <f>Q293*H293</f>
        <v>0</v>
      </c>
      <c r="S293" s="227">
        <v>0</v>
      </c>
      <c r="T293" s="228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9" t="s">
        <v>155</v>
      </c>
      <c r="AT293" s="229" t="s">
        <v>150</v>
      </c>
      <c r="AU293" s="229" t="s">
        <v>155</v>
      </c>
      <c r="AY293" s="17" t="s">
        <v>146</v>
      </c>
      <c r="BE293" s="230">
        <f>IF(N293="základní",J293,0)</f>
        <v>0</v>
      </c>
      <c r="BF293" s="230">
        <f>IF(N293="snížená",J293,0)</f>
        <v>0</v>
      </c>
      <c r="BG293" s="230">
        <f>IF(N293="zákl. přenesená",J293,0)</f>
        <v>0</v>
      </c>
      <c r="BH293" s="230">
        <f>IF(N293="sníž. přenesená",J293,0)</f>
        <v>0</v>
      </c>
      <c r="BI293" s="230">
        <f>IF(N293="nulová",J293,0)</f>
        <v>0</v>
      </c>
      <c r="BJ293" s="17" t="s">
        <v>87</v>
      </c>
      <c r="BK293" s="230">
        <f>ROUND(I293*H293,2)</f>
        <v>0</v>
      </c>
      <c r="BL293" s="17" t="s">
        <v>155</v>
      </c>
      <c r="BM293" s="229" t="s">
        <v>376</v>
      </c>
    </row>
    <row r="294" spans="1:47" s="2" customFormat="1" ht="12">
      <c r="A294" s="38"/>
      <c r="B294" s="39"/>
      <c r="C294" s="40"/>
      <c r="D294" s="231" t="s">
        <v>158</v>
      </c>
      <c r="E294" s="40"/>
      <c r="F294" s="232" t="s">
        <v>377</v>
      </c>
      <c r="G294" s="40"/>
      <c r="H294" s="40"/>
      <c r="I294" s="233"/>
      <c r="J294" s="40"/>
      <c r="K294" s="40"/>
      <c r="L294" s="44"/>
      <c r="M294" s="234"/>
      <c r="N294" s="235"/>
      <c r="O294" s="91"/>
      <c r="P294" s="91"/>
      <c r="Q294" s="91"/>
      <c r="R294" s="91"/>
      <c r="S294" s="91"/>
      <c r="T294" s="92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158</v>
      </c>
      <c r="AU294" s="17" t="s">
        <v>155</v>
      </c>
    </row>
    <row r="295" spans="1:47" s="2" customFormat="1" ht="12">
      <c r="A295" s="38"/>
      <c r="B295" s="39"/>
      <c r="C295" s="40"/>
      <c r="D295" s="236" t="s">
        <v>160</v>
      </c>
      <c r="E295" s="40"/>
      <c r="F295" s="237" t="s">
        <v>378</v>
      </c>
      <c r="G295" s="40"/>
      <c r="H295" s="40"/>
      <c r="I295" s="233"/>
      <c r="J295" s="40"/>
      <c r="K295" s="40"/>
      <c r="L295" s="44"/>
      <c r="M295" s="234"/>
      <c r="N295" s="235"/>
      <c r="O295" s="91"/>
      <c r="P295" s="91"/>
      <c r="Q295" s="91"/>
      <c r="R295" s="91"/>
      <c r="S295" s="91"/>
      <c r="T295" s="92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160</v>
      </c>
      <c r="AU295" s="17" t="s">
        <v>155</v>
      </c>
    </row>
    <row r="296" spans="1:65" s="2" customFormat="1" ht="44.25" customHeight="1">
      <c r="A296" s="38"/>
      <c r="B296" s="39"/>
      <c r="C296" s="218" t="s">
        <v>379</v>
      </c>
      <c r="D296" s="218" t="s">
        <v>150</v>
      </c>
      <c r="E296" s="219" t="s">
        <v>380</v>
      </c>
      <c r="F296" s="220" t="s">
        <v>381</v>
      </c>
      <c r="G296" s="221" t="s">
        <v>320</v>
      </c>
      <c r="H296" s="222">
        <v>13.762</v>
      </c>
      <c r="I296" s="223"/>
      <c r="J296" s="224">
        <f>ROUND(I296*H296,2)</f>
        <v>0</v>
      </c>
      <c r="K296" s="220" t="s">
        <v>154</v>
      </c>
      <c r="L296" s="44"/>
      <c r="M296" s="225" t="s">
        <v>1</v>
      </c>
      <c r="N296" s="226" t="s">
        <v>44</v>
      </c>
      <c r="O296" s="91"/>
      <c r="P296" s="227">
        <f>O296*H296</f>
        <v>0</v>
      </c>
      <c r="Q296" s="227">
        <v>0</v>
      </c>
      <c r="R296" s="227">
        <f>Q296*H296</f>
        <v>0</v>
      </c>
      <c r="S296" s="227">
        <v>0</v>
      </c>
      <c r="T296" s="228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9" t="s">
        <v>155</v>
      </c>
      <c r="AT296" s="229" t="s">
        <v>150</v>
      </c>
      <c r="AU296" s="229" t="s">
        <v>155</v>
      </c>
      <c r="AY296" s="17" t="s">
        <v>146</v>
      </c>
      <c r="BE296" s="230">
        <f>IF(N296="základní",J296,0)</f>
        <v>0</v>
      </c>
      <c r="BF296" s="230">
        <f>IF(N296="snížená",J296,0)</f>
        <v>0</v>
      </c>
      <c r="BG296" s="230">
        <f>IF(N296="zákl. přenesená",J296,0)</f>
        <v>0</v>
      </c>
      <c r="BH296" s="230">
        <f>IF(N296="sníž. přenesená",J296,0)</f>
        <v>0</v>
      </c>
      <c r="BI296" s="230">
        <f>IF(N296="nulová",J296,0)</f>
        <v>0</v>
      </c>
      <c r="BJ296" s="17" t="s">
        <v>87</v>
      </c>
      <c r="BK296" s="230">
        <f>ROUND(I296*H296,2)</f>
        <v>0</v>
      </c>
      <c r="BL296" s="17" t="s">
        <v>155</v>
      </c>
      <c r="BM296" s="229" t="s">
        <v>382</v>
      </c>
    </row>
    <row r="297" spans="1:47" s="2" customFormat="1" ht="12">
      <c r="A297" s="38"/>
      <c r="B297" s="39"/>
      <c r="C297" s="40"/>
      <c r="D297" s="231" t="s">
        <v>158</v>
      </c>
      <c r="E297" s="40"/>
      <c r="F297" s="232" t="s">
        <v>381</v>
      </c>
      <c r="G297" s="40"/>
      <c r="H297" s="40"/>
      <c r="I297" s="233"/>
      <c r="J297" s="40"/>
      <c r="K297" s="40"/>
      <c r="L297" s="44"/>
      <c r="M297" s="234"/>
      <c r="N297" s="235"/>
      <c r="O297" s="91"/>
      <c r="P297" s="91"/>
      <c r="Q297" s="91"/>
      <c r="R297" s="91"/>
      <c r="S297" s="91"/>
      <c r="T297" s="92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158</v>
      </c>
      <c r="AU297" s="17" t="s">
        <v>155</v>
      </c>
    </row>
    <row r="298" spans="1:47" s="2" customFormat="1" ht="12">
      <c r="A298" s="38"/>
      <c r="B298" s="39"/>
      <c r="C298" s="40"/>
      <c r="D298" s="236" t="s">
        <v>160</v>
      </c>
      <c r="E298" s="40"/>
      <c r="F298" s="237" t="s">
        <v>383</v>
      </c>
      <c r="G298" s="40"/>
      <c r="H298" s="40"/>
      <c r="I298" s="233"/>
      <c r="J298" s="40"/>
      <c r="K298" s="40"/>
      <c r="L298" s="44"/>
      <c r="M298" s="234"/>
      <c r="N298" s="235"/>
      <c r="O298" s="91"/>
      <c r="P298" s="91"/>
      <c r="Q298" s="91"/>
      <c r="R298" s="91"/>
      <c r="S298" s="91"/>
      <c r="T298" s="92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7" t="s">
        <v>160</v>
      </c>
      <c r="AU298" s="17" t="s">
        <v>155</v>
      </c>
    </row>
    <row r="299" spans="1:63" s="15" customFormat="1" ht="20.85" customHeight="1">
      <c r="A299" s="15"/>
      <c r="B299" s="260"/>
      <c r="C299" s="261"/>
      <c r="D299" s="262" t="s">
        <v>78</v>
      </c>
      <c r="E299" s="262" t="s">
        <v>384</v>
      </c>
      <c r="F299" s="262" t="s">
        <v>385</v>
      </c>
      <c r="G299" s="261"/>
      <c r="H299" s="261"/>
      <c r="I299" s="263"/>
      <c r="J299" s="264">
        <f>BK299</f>
        <v>0</v>
      </c>
      <c r="K299" s="261"/>
      <c r="L299" s="265"/>
      <c r="M299" s="266"/>
      <c r="N299" s="267"/>
      <c r="O299" s="267"/>
      <c r="P299" s="268">
        <f>SUM(P300:P302)</f>
        <v>0</v>
      </c>
      <c r="Q299" s="267"/>
      <c r="R299" s="268">
        <f>SUM(R300:R302)</f>
        <v>0</v>
      </c>
      <c r="S299" s="267"/>
      <c r="T299" s="269">
        <f>SUM(T300:T302)</f>
        <v>0</v>
      </c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R299" s="270" t="s">
        <v>89</v>
      </c>
      <c r="AT299" s="271" t="s">
        <v>78</v>
      </c>
      <c r="AU299" s="271" t="s">
        <v>156</v>
      </c>
      <c r="AY299" s="270" t="s">
        <v>146</v>
      </c>
      <c r="BK299" s="272">
        <f>SUM(BK300:BK302)</f>
        <v>0</v>
      </c>
    </row>
    <row r="300" spans="1:65" s="2" customFormat="1" ht="24.15" customHeight="1">
      <c r="A300" s="38"/>
      <c r="B300" s="39"/>
      <c r="C300" s="218" t="s">
        <v>386</v>
      </c>
      <c r="D300" s="218" t="s">
        <v>150</v>
      </c>
      <c r="E300" s="219" t="s">
        <v>387</v>
      </c>
      <c r="F300" s="220" t="s">
        <v>388</v>
      </c>
      <c r="G300" s="221" t="s">
        <v>320</v>
      </c>
      <c r="H300" s="222">
        <v>0.549</v>
      </c>
      <c r="I300" s="223"/>
      <c r="J300" s="224">
        <f>ROUND(I300*H300,2)</f>
        <v>0</v>
      </c>
      <c r="K300" s="220" t="s">
        <v>154</v>
      </c>
      <c r="L300" s="44"/>
      <c r="M300" s="225" t="s">
        <v>1</v>
      </c>
      <c r="N300" s="226" t="s">
        <v>44</v>
      </c>
      <c r="O300" s="91"/>
      <c r="P300" s="227">
        <f>O300*H300</f>
        <v>0</v>
      </c>
      <c r="Q300" s="227">
        <v>0</v>
      </c>
      <c r="R300" s="227">
        <f>Q300*H300</f>
        <v>0</v>
      </c>
      <c r="S300" s="227">
        <v>0</v>
      </c>
      <c r="T300" s="228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9" t="s">
        <v>155</v>
      </c>
      <c r="AT300" s="229" t="s">
        <v>150</v>
      </c>
      <c r="AU300" s="229" t="s">
        <v>155</v>
      </c>
      <c r="AY300" s="17" t="s">
        <v>146</v>
      </c>
      <c r="BE300" s="230">
        <f>IF(N300="základní",J300,0)</f>
        <v>0</v>
      </c>
      <c r="BF300" s="230">
        <f>IF(N300="snížená",J300,0)</f>
        <v>0</v>
      </c>
      <c r="BG300" s="230">
        <f>IF(N300="zákl. přenesená",J300,0)</f>
        <v>0</v>
      </c>
      <c r="BH300" s="230">
        <f>IF(N300="sníž. přenesená",J300,0)</f>
        <v>0</v>
      </c>
      <c r="BI300" s="230">
        <f>IF(N300="nulová",J300,0)</f>
        <v>0</v>
      </c>
      <c r="BJ300" s="17" t="s">
        <v>87</v>
      </c>
      <c r="BK300" s="230">
        <f>ROUND(I300*H300,2)</f>
        <v>0</v>
      </c>
      <c r="BL300" s="17" t="s">
        <v>155</v>
      </c>
      <c r="BM300" s="229" t="s">
        <v>389</v>
      </c>
    </row>
    <row r="301" spans="1:47" s="2" customFormat="1" ht="12">
      <c r="A301" s="38"/>
      <c r="B301" s="39"/>
      <c r="C301" s="40"/>
      <c r="D301" s="231" t="s">
        <v>158</v>
      </c>
      <c r="E301" s="40"/>
      <c r="F301" s="232" t="s">
        <v>390</v>
      </c>
      <c r="G301" s="40"/>
      <c r="H301" s="40"/>
      <c r="I301" s="233"/>
      <c r="J301" s="40"/>
      <c r="K301" s="40"/>
      <c r="L301" s="44"/>
      <c r="M301" s="234"/>
      <c r="N301" s="235"/>
      <c r="O301" s="91"/>
      <c r="P301" s="91"/>
      <c r="Q301" s="91"/>
      <c r="R301" s="91"/>
      <c r="S301" s="91"/>
      <c r="T301" s="92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158</v>
      </c>
      <c r="AU301" s="17" t="s">
        <v>155</v>
      </c>
    </row>
    <row r="302" spans="1:47" s="2" customFormat="1" ht="12">
      <c r="A302" s="38"/>
      <c r="B302" s="39"/>
      <c r="C302" s="40"/>
      <c r="D302" s="236" t="s">
        <v>160</v>
      </c>
      <c r="E302" s="40"/>
      <c r="F302" s="237" t="s">
        <v>391</v>
      </c>
      <c r="G302" s="40"/>
      <c r="H302" s="40"/>
      <c r="I302" s="233"/>
      <c r="J302" s="40"/>
      <c r="K302" s="40"/>
      <c r="L302" s="44"/>
      <c r="M302" s="234"/>
      <c r="N302" s="235"/>
      <c r="O302" s="91"/>
      <c r="P302" s="91"/>
      <c r="Q302" s="91"/>
      <c r="R302" s="91"/>
      <c r="S302" s="91"/>
      <c r="T302" s="92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160</v>
      </c>
      <c r="AU302" s="17" t="s">
        <v>155</v>
      </c>
    </row>
    <row r="303" spans="1:63" s="12" customFormat="1" ht="25.9" customHeight="1">
      <c r="A303" s="12"/>
      <c r="B303" s="202"/>
      <c r="C303" s="203"/>
      <c r="D303" s="204" t="s">
        <v>78</v>
      </c>
      <c r="E303" s="205" t="s">
        <v>392</v>
      </c>
      <c r="F303" s="205" t="s">
        <v>393</v>
      </c>
      <c r="G303" s="203"/>
      <c r="H303" s="203"/>
      <c r="I303" s="206"/>
      <c r="J303" s="207">
        <f>BK303</f>
        <v>0</v>
      </c>
      <c r="K303" s="203"/>
      <c r="L303" s="208"/>
      <c r="M303" s="209"/>
      <c r="N303" s="210"/>
      <c r="O303" s="210"/>
      <c r="P303" s="211">
        <f>P304+P323+P393+P451</f>
        <v>0</v>
      </c>
      <c r="Q303" s="210"/>
      <c r="R303" s="211">
        <f>R304+R323+R393+R451</f>
        <v>0</v>
      </c>
      <c r="S303" s="210"/>
      <c r="T303" s="212">
        <f>T304+T323+T393+T451</f>
        <v>4.359675999999999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13" t="s">
        <v>89</v>
      </c>
      <c r="AT303" s="214" t="s">
        <v>78</v>
      </c>
      <c r="AU303" s="214" t="s">
        <v>79</v>
      </c>
      <c r="AY303" s="213" t="s">
        <v>146</v>
      </c>
      <c r="BK303" s="215">
        <f>BK304+BK323+BK393+BK451</f>
        <v>0</v>
      </c>
    </row>
    <row r="304" spans="1:63" s="12" customFormat="1" ht="22.8" customHeight="1">
      <c r="A304" s="12"/>
      <c r="B304" s="202"/>
      <c r="C304" s="203"/>
      <c r="D304" s="204" t="s">
        <v>78</v>
      </c>
      <c r="E304" s="216" t="s">
        <v>394</v>
      </c>
      <c r="F304" s="216" t="s">
        <v>395</v>
      </c>
      <c r="G304" s="203"/>
      <c r="H304" s="203"/>
      <c r="I304" s="206"/>
      <c r="J304" s="217">
        <f>BK304</f>
        <v>0</v>
      </c>
      <c r="K304" s="203"/>
      <c r="L304" s="208"/>
      <c r="M304" s="209"/>
      <c r="N304" s="210"/>
      <c r="O304" s="210"/>
      <c r="P304" s="211">
        <f>P305+P311+P317</f>
        <v>0</v>
      </c>
      <c r="Q304" s="210"/>
      <c r="R304" s="211">
        <f>R305+R311+R317</f>
        <v>0</v>
      </c>
      <c r="S304" s="210"/>
      <c r="T304" s="212">
        <f>T305+T311+T317</f>
        <v>0.7645225600000001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13" t="s">
        <v>89</v>
      </c>
      <c r="AT304" s="214" t="s">
        <v>78</v>
      </c>
      <c r="AU304" s="214" t="s">
        <v>87</v>
      </c>
      <c r="AY304" s="213" t="s">
        <v>146</v>
      </c>
      <c r="BK304" s="215">
        <f>BK305+BK311+BK317</f>
        <v>0</v>
      </c>
    </row>
    <row r="305" spans="1:63" s="12" customFormat="1" ht="20.85" customHeight="1">
      <c r="A305" s="12"/>
      <c r="B305" s="202"/>
      <c r="C305" s="203"/>
      <c r="D305" s="204" t="s">
        <v>78</v>
      </c>
      <c r="E305" s="216" t="s">
        <v>396</v>
      </c>
      <c r="F305" s="216" t="s">
        <v>397</v>
      </c>
      <c r="G305" s="203"/>
      <c r="H305" s="203"/>
      <c r="I305" s="206"/>
      <c r="J305" s="217">
        <f>BK305</f>
        <v>0</v>
      </c>
      <c r="K305" s="203"/>
      <c r="L305" s="208"/>
      <c r="M305" s="209"/>
      <c r="N305" s="210"/>
      <c r="O305" s="210"/>
      <c r="P305" s="211">
        <f>SUM(P306:P310)</f>
        <v>0</v>
      </c>
      <c r="Q305" s="210"/>
      <c r="R305" s="211">
        <f>SUM(R306:R310)</f>
        <v>0</v>
      </c>
      <c r="S305" s="210"/>
      <c r="T305" s="212">
        <f>SUM(T306:T310)</f>
        <v>0.6422960000000001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13" t="s">
        <v>89</v>
      </c>
      <c r="AT305" s="214" t="s">
        <v>78</v>
      </c>
      <c r="AU305" s="214" t="s">
        <v>89</v>
      </c>
      <c r="AY305" s="213" t="s">
        <v>146</v>
      </c>
      <c r="BK305" s="215">
        <f>SUM(BK306:BK310)</f>
        <v>0</v>
      </c>
    </row>
    <row r="306" spans="1:65" s="2" customFormat="1" ht="16.5" customHeight="1">
      <c r="A306" s="38"/>
      <c r="B306" s="39"/>
      <c r="C306" s="218" t="s">
        <v>398</v>
      </c>
      <c r="D306" s="218" t="s">
        <v>150</v>
      </c>
      <c r="E306" s="219" t="s">
        <v>399</v>
      </c>
      <c r="F306" s="220" t="s">
        <v>400</v>
      </c>
      <c r="G306" s="221" t="s">
        <v>153</v>
      </c>
      <c r="H306" s="222">
        <v>160.574</v>
      </c>
      <c r="I306" s="223"/>
      <c r="J306" s="224">
        <f>ROUND(I306*H306,2)</f>
        <v>0</v>
      </c>
      <c r="K306" s="220" t="s">
        <v>154</v>
      </c>
      <c r="L306" s="44"/>
      <c r="M306" s="225" t="s">
        <v>1</v>
      </c>
      <c r="N306" s="226" t="s">
        <v>44</v>
      </c>
      <c r="O306" s="91"/>
      <c r="P306" s="227">
        <f>O306*H306</f>
        <v>0</v>
      </c>
      <c r="Q306" s="227">
        <v>0</v>
      </c>
      <c r="R306" s="227">
        <f>Q306*H306</f>
        <v>0</v>
      </c>
      <c r="S306" s="227">
        <v>0.004</v>
      </c>
      <c r="T306" s="228">
        <f>S306*H306</f>
        <v>0.6422960000000001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9" t="s">
        <v>221</v>
      </c>
      <c r="AT306" s="229" t="s">
        <v>150</v>
      </c>
      <c r="AU306" s="229" t="s">
        <v>156</v>
      </c>
      <c r="AY306" s="17" t="s">
        <v>146</v>
      </c>
      <c r="BE306" s="230">
        <f>IF(N306="základní",J306,0)</f>
        <v>0</v>
      </c>
      <c r="BF306" s="230">
        <f>IF(N306="snížená",J306,0)</f>
        <v>0</v>
      </c>
      <c r="BG306" s="230">
        <f>IF(N306="zákl. přenesená",J306,0)</f>
        <v>0</v>
      </c>
      <c r="BH306" s="230">
        <f>IF(N306="sníž. přenesená",J306,0)</f>
        <v>0</v>
      </c>
      <c r="BI306" s="230">
        <f>IF(N306="nulová",J306,0)</f>
        <v>0</v>
      </c>
      <c r="BJ306" s="17" t="s">
        <v>87</v>
      </c>
      <c r="BK306" s="230">
        <f>ROUND(I306*H306,2)</f>
        <v>0</v>
      </c>
      <c r="BL306" s="17" t="s">
        <v>221</v>
      </c>
      <c r="BM306" s="229" t="s">
        <v>401</v>
      </c>
    </row>
    <row r="307" spans="1:47" s="2" customFormat="1" ht="12">
      <c r="A307" s="38"/>
      <c r="B307" s="39"/>
      <c r="C307" s="40"/>
      <c r="D307" s="231" t="s">
        <v>158</v>
      </c>
      <c r="E307" s="40"/>
      <c r="F307" s="232" t="s">
        <v>402</v>
      </c>
      <c r="G307" s="40"/>
      <c r="H307" s="40"/>
      <c r="I307" s="233"/>
      <c r="J307" s="40"/>
      <c r="K307" s="40"/>
      <c r="L307" s="44"/>
      <c r="M307" s="234"/>
      <c r="N307" s="235"/>
      <c r="O307" s="91"/>
      <c r="P307" s="91"/>
      <c r="Q307" s="91"/>
      <c r="R307" s="91"/>
      <c r="S307" s="91"/>
      <c r="T307" s="92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158</v>
      </c>
      <c r="AU307" s="17" t="s">
        <v>156</v>
      </c>
    </row>
    <row r="308" spans="1:47" s="2" customFormat="1" ht="12">
      <c r="A308" s="38"/>
      <c r="B308" s="39"/>
      <c r="C308" s="40"/>
      <c r="D308" s="236" t="s">
        <v>160</v>
      </c>
      <c r="E308" s="40"/>
      <c r="F308" s="237" t="s">
        <v>403</v>
      </c>
      <c r="G308" s="40"/>
      <c r="H308" s="40"/>
      <c r="I308" s="233"/>
      <c r="J308" s="40"/>
      <c r="K308" s="40"/>
      <c r="L308" s="44"/>
      <c r="M308" s="234"/>
      <c r="N308" s="235"/>
      <c r="O308" s="91"/>
      <c r="P308" s="91"/>
      <c r="Q308" s="91"/>
      <c r="R308" s="91"/>
      <c r="S308" s="91"/>
      <c r="T308" s="92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160</v>
      </c>
      <c r="AU308" s="17" t="s">
        <v>156</v>
      </c>
    </row>
    <row r="309" spans="1:51" s="13" customFormat="1" ht="12">
      <c r="A309" s="13"/>
      <c r="B309" s="238"/>
      <c r="C309" s="239"/>
      <c r="D309" s="231" t="s">
        <v>162</v>
      </c>
      <c r="E309" s="240" t="s">
        <v>1</v>
      </c>
      <c r="F309" s="241" t="s">
        <v>404</v>
      </c>
      <c r="G309" s="239"/>
      <c r="H309" s="242">
        <v>160.5744</v>
      </c>
      <c r="I309" s="243"/>
      <c r="J309" s="239"/>
      <c r="K309" s="239"/>
      <c r="L309" s="244"/>
      <c r="M309" s="245"/>
      <c r="N309" s="246"/>
      <c r="O309" s="246"/>
      <c r="P309" s="246"/>
      <c r="Q309" s="246"/>
      <c r="R309" s="246"/>
      <c r="S309" s="246"/>
      <c r="T309" s="247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8" t="s">
        <v>162</v>
      </c>
      <c r="AU309" s="248" t="s">
        <v>156</v>
      </c>
      <c r="AV309" s="13" t="s">
        <v>89</v>
      </c>
      <c r="AW309" s="13" t="s">
        <v>37</v>
      </c>
      <c r="AX309" s="13" t="s">
        <v>79</v>
      </c>
      <c r="AY309" s="248" t="s">
        <v>146</v>
      </c>
    </row>
    <row r="310" spans="1:51" s="14" customFormat="1" ht="12">
      <c r="A310" s="14"/>
      <c r="B310" s="249"/>
      <c r="C310" s="250"/>
      <c r="D310" s="231" t="s">
        <v>162</v>
      </c>
      <c r="E310" s="251" t="s">
        <v>1</v>
      </c>
      <c r="F310" s="252" t="s">
        <v>170</v>
      </c>
      <c r="G310" s="250"/>
      <c r="H310" s="253">
        <v>160.5744</v>
      </c>
      <c r="I310" s="254"/>
      <c r="J310" s="250"/>
      <c r="K310" s="250"/>
      <c r="L310" s="255"/>
      <c r="M310" s="256"/>
      <c r="N310" s="257"/>
      <c r="O310" s="257"/>
      <c r="P310" s="257"/>
      <c r="Q310" s="257"/>
      <c r="R310" s="257"/>
      <c r="S310" s="257"/>
      <c r="T310" s="258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9" t="s">
        <v>162</v>
      </c>
      <c r="AU310" s="259" t="s">
        <v>156</v>
      </c>
      <c r="AV310" s="14" t="s">
        <v>155</v>
      </c>
      <c r="AW310" s="14" t="s">
        <v>37</v>
      </c>
      <c r="AX310" s="14" t="s">
        <v>87</v>
      </c>
      <c r="AY310" s="259" t="s">
        <v>146</v>
      </c>
    </row>
    <row r="311" spans="1:63" s="12" customFormat="1" ht="20.85" customHeight="1">
      <c r="A311" s="12"/>
      <c r="B311" s="202"/>
      <c r="C311" s="203"/>
      <c r="D311" s="204" t="s">
        <v>78</v>
      </c>
      <c r="E311" s="216" t="s">
        <v>405</v>
      </c>
      <c r="F311" s="216" t="s">
        <v>406</v>
      </c>
      <c r="G311" s="203"/>
      <c r="H311" s="203"/>
      <c r="I311" s="206"/>
      <c r="J311" s="217">
        <f>BK311</f>
        <v>0</v>
      </c>
      <c r="K311" s="203"/>
      <c r="L311" s="208"/>
      <c r="M311" s="209"/>
      <c r="N311" s="210"/>
      <c r="O311" s="210"/>
      <c r="P311" s="211">
        <f>SUM(P312:P316)</f>
        <v>0</v>
      </c>
      <c r="Q311" s="210"/>
      <c r="R311" s="211">
        <f>SUM(R312:R316)</f>
        <v>0</v>
      </c>
      <c r="S311" s="210"/>
      <c r="T311" s="212">
        <f>SUM(T312:T316)</f>
        <v>0.11481756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13" t="s">
        <v>89</v>
      </c>
      <c r="AT311" s="214" t="s">
        <v>78</v>
      </c>
      <c r="AU311" s="214" t="s">
        <v>89</v>
      </c>
      <c r="AY311" s="213" t="s">
        <v>146</v>
      </c>
      <c r="BK311" s="215">
        <f>SUM(BK312:BK316)</f>
        <v>0</v>
      </c>
    </row>
    <row r="312" spans="1:65" s="2" customFormat="1" ht="24.15" customHeight="1">
      <c r="A312" s="38"/>
      <c r="B312" s="39"/>
      <c r="C312" s="218" t="s">
        <v>407</v>
      </c>
      <c r="D312" s="218" t="s">
        <v>150</v>
      </c>
      <c r="E312" s="219" t="s">
        <v>408</v>
      </c>
      <c r="F312" s="220" t="s">
        <v>409</v>
      </c>
      <c r="G312" s="221" t="s">
        <v>153</v>
      </c>
      <c r="H312" s="222">
        <v>173.966</v>
      </c>
      <c r="I312" s="223"/>
      <c r="J312" s="224">
        <f>ROUND(I312*H312,2)</f>
        <v>0</v>
      </c>
      <c r="K312" s="220" t="s">
        <v>154</v>
      </c>
      <c r="L312" s="44"/>
      <c r="M312" s="225" t="s">
        <v>1</v>
      </c>
      <c r="N312" s="226" t="s">
        <v>44</v>
      </c>
      <c r="O312" s="91"/>
      <c r="P312" s="227">
        <f>O312*H312</f>
        <v>0</v>
      </c>
      <c r="Q312" s="227">
        <v>0</v>
      </c>
      <c r="R312" s="227">
        <f>Q312*H312</f>
        <v>0</v>
      </c>
      <c r="S312" s="227">
        <v>0.00066</v>
      </c>
      <c r="T312" s="228">
        <f>S312*H312</f>
        <v>0.11481756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9" t="s">
        <v>221</v>
      </c>
      <c r="AT312" s="229" t="s">
        <v>150</v>
      </c>
      <c r="AU312" s="229" t="s">
        <v>156</v>
      </c>
      <c r="AY312" s="17" t="s">
        <v>146</v>
      </c>
      <c r="BE312" s="230">
        <f>IF(N312="základní",J312,0)</f>
        <v>0</v>
      </c>
      <c r="BF312" s="230">
        <f>IF(N312="snížená",J312,0)</f>
        <v>0</v>
      </c>
      <c r="BG312" s="230">
        <f>IF(N312="zákl. přenesená",J312,0)</f>
        <v>0</v>
      </c>
      <c r="BH312" s="230">
        <f>IF(N312="sníž. přenesená",J312,0)</f>
        <v>0</v>
      </c>
      <c r="BI312" s="230">
        <f>IF(N312="nulová",J312,0)</f>
        <v>0</v>
      </c>
      <c r="BJ312" s="17" t="s">
        <v>87</v>
      </c>
      <c r="BK312" s="230">
        <f>ROUND(I312*H312,2)</f>
        <v>0</v>
      </c>
      <c r="BL312" s="17" t="s">
        <v>221</v>
      </c>
      <c r="BM312" s="229" t="s">
        <v>410</v>
      </c>
    </row>
    <row r="313" spans="1:47" s="2" customFormat="1" ht="12">
      <c r="A313" s="38"/>
      <c r="B313" s="39"/>
      <c r="C313" s="40"/>
      <c r="D313" s="231" t="s">
        <v>158</v>
      </c>
      <c r="E313" s="40"/>
      <c r="F313" s="232" t="s">
        <v>411</v>
      </c>
      <c r="G313" s="40"/>
      <c r="H313" s="40"/>
      <c r="I313" s="233"/>
      <c r="J313" s="40"/>
      <c r="K313" s="40"/>
      <c r="L313" s="44"/>
      <c r="M313" s="234"/>
      <c r="N313" s="235"/>
      <c r="O313" s="91"/>
      <c r="P313" s="91"/>
      <c r="Q313" s="91"/>
      <c r="R313" s="91"/>
      <c r="S313" s="91"/>
      <c r="T313" s="92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158</v>
      </c>
      <c r="AU313" s="17" t="s">
        <v>156</v>
      </c>
    </row>
    <row r="314" spans="1:47" s="2" customFormat="1" ht="12">
      <c r="A314" s="38"/>
      <c r="B314" s="39"/>
      <c r="C314" s="40"/>
      <c r="D314" s="236" t="s">
        <v>160</v>
      </c>
      <c r="E314" s="40"/>
      <c r="F314" s="237" t="s">
        <v>412</v>
      </c>
      <c r="G314" s="40"/>
      <c r="H314" s="40"/>
      <c r="I314" s="233"/>
      <c r="J314" s="40"/>
      <c r="K314" s="40"/>
      <c r="L314" s="44"/>
      <c r="M314" s="234"/>
      <c r="N314" s="235"/>
      <c r="O314" s="91"/>
      <c r="P314" s="91"/>
      <c r="Q314" s="91"/>
      <c r="R314" s="91"/>
      <c r="S314" s="91"/>
      <c r="T314" s="92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160</v>
      </c>
      <c r="AU314" s="17" t="s">
        <v>156</v>
      </c>
    </row>
    <row r="315" spans="1:51" s="13" customFormat="1" ht="12">
      <c r="A315" s="13"/>
      <c r="B315" s="238"/>
      <c r="C315" s="239"/>
      <c r="D315" s="231" t="s">
        <v>162</v>
      </c>
      <c r="E315" s="240" t="s">
        <v>1</v>
      </c>
      <c r="F315" s="241" t="s">
        <v>413</v>
      </c>
      <c r="G315" s="239"/>
      <c r="H315" s="242">
        <v>173.9664</v>
      </c>
      <c r="I315" s="243"/>
      <c r="J315" s="239"/>
      <c r="K315" s="239"/>
      <c r="L315" s="244"/>
      <c r="M315" s="245"/>
      <c r="N315" s="246"/>
      <c r="O315" s="246"/>
      <c r="P315" s="246"/>
      <c r="Q315" s="246"/>
      <c r="R315" s="246"/>
      <c r="S315" s="246"/>
      <c r="T315" s="247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8" t="s">
        <v>162</v>
      </c>
      <c r="AU315" s="248" t="s">
        <v>156</v>
      </c>
      <c r="AV315" s="13" t="s">
        <v>89</v>
      </c>
      <c r="AW315" s="13" t="s">
        <v>37</v>
      </c>
      <c r="AX315" s="13" t="s">
        <v>79</v>
      </c>
      <c r="AY315" s="248" t="s">
        <v>146</v>
      </c>
    </row>
    <row r="316" spans="1:51" s="14" customFormat="1" ht="12">
      <c r="A316" s="14"/>
      <c r="B316" s="249"/>
      <c r="C316" s="250"/>
      <c r="D316" s="231" t="s">
        <v>162</v>
      </c>
      <c r="E316" s="251" t="s">
        <v>1</v>
      </c>
      <c r="F316" s="252" t="s">
        <v>170</v>
      </c>
      <c r="G316" s="250"/>
      <c r="H316" s="253">
        <v>173.9664</v>
      </c>
      <c r="I316" s="254"/>
      <c r="J316" s="250"/>
      <c r="K316" s="250"/>
      <c r="L316" s="255"/>
      <c r="M316" s="256"/>
      <c r="N316" s="257"/>
      <c r="O316" s="257"/>
      <c r="P316" s="257"/>
      <c r="Q316" s="257"/>
      <c r="R316" s="257"/>
      <c r="S316" s="257"/>
      <c r="T316" s="258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9" t="s">
        <v>162</v>
      </c>
      <c r="AU316" s="259" t="s">
        <v>156</v>
      </c>
      <c r="AV316" s="14" t="s">
        <v>155</v>
      </c>
      <c r="AW316" s="14" t="s">
        <v>37</v>
      </c>
      <c r="AX316" s="14" t="s">
        <v>87</v>
      </c>
      <c r="AY316" s="259" t="s">
        <v>146</v>
      </c>
    </row>
    <row r="317" spans="1:63" s="12" customFormat="1" ht="20.85" customHeight="1">
      <c r="A317" s="12"/>
      <c r="B317" s="202"/>
      <c r="C317" s="203"/>
      <c r="D317" s="204" t="s">
        <v>78</v>
      </c>
      <c r="E317" s="216" t="s">
        <v>414</v>
      </c>
      <c r="F317" s="216" t="s">
        <v>415</v>
      </c>
      <c r="G317" s="203"/>
      <c r="H317" s="203"/>
      <c r="I317" s="206"/>
      <c r="J317" s="217">
        <f>BK317</f>
        <v>0</v>
      </c>
      <c r="K317" s="203"/>
      <c r="L317" s="208"/>
      <c r="M317" s="209"/>
      <c r="N317" s="210"/>
      <c r="O317" s="210"/>
      <c r="P317" s="211">
        <f>SUM(P318:P322)</f>
        <v>0</v>
      </c>
      <c r="Q317" s="210"/>
      <c r="R317" s="211">
        <f>SUM(R318:R322)</f>
        <v>0</v>
      </c>
      <c r="S317" s="210"/>
      <c r="T317" s="212">
        <f>SUM(T318:T322)</f>
        <v>0.007409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213" t="s">
        <v>89</v>
      </c>
      <c r="AT317" s="214" t="s">
        <v>78</v>
      </c>
      <c r="AU317" s="214" t="s">
        <v>89</v>
      </c>
      <c r="AY317" s="213" t="s">
        <v>146</v>
      </c>
      <c r="BK317" s="215">
        <f>SUM(BK318:BK322)</f>
        <v>0</v>
      </c>
    </row>
    <row r="318" spans="1:65" s="2" customFormat="1" ht="24.15" customHeight="1">
      <c r="A318" s="38"/>
      <c r="B318" s="39"/>
      <c r="C318" s="218" t="s">
        <v>416</v>
      </c>
      <c r="D318" s="218" t="s">
        <v>150</v>
      </c>
      <c r="E318" s="219" t="s">
        <v>417</v>
      </c>
      <c r="F318" s="220" t="s">
        <v>418</v>
      </c>
      <c r="G318" s="221" t="s">
        <v>153</v>
      </c>
      <c r="H318" s="222">
        <v>7.409</v>
      </c>
      <c r="I318" s="223"/>
      <c r="J318" s="224">
        <f>ROUND(I318*H318,2)</f>
        <v>0</v>
      </c>
      <c r="K318" s="220" t="s">
        <v>154</v>
      </c>
      <c r="L318" s="44"/>
      <c r="M318" s="225" t="s">
        <v>1</v>
      </c>
      <c r="N318" s="226" t="s">
        <v>44</v>
      </c>
      <c r="O318" s="91"/>
      <c r="P318" s="227">
        <f>O318*H318</f>
        <v>0</v>
      </c>
      <c r="Q318" s="227">
        <v>0</v>
      </c>
      <c r="R318" s="227">
        <f>Q318*H318</f>
        <v>0</v>
      </c>
      <c r="S318" s="227">
        <v>0.001</v>
      </c>
      <c r="T318" s="228">
        <f>S318*H318</f>
        <v>0.007409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9" t="s">
        <v>221</v>
      </c>
      <c r="AT318" s="229" t="s">
        <v>150</v>
      </c>
      <c r="AU318" s="229" t="s">
        <v>156</v>
      </c>
      <c r="AY318" s="17" t="s">
        <v>146</v>
      </c>
      <c r="BE318" s="230">
        <f>IF(N318="základní",J318,0)</f>
        <v>0</v>
      </c>
      <c r="BF318" s="230">
        <f>IF(N318="snížená",J318,0)</f>
        <v>0</v>
      </c>
      <c r="BG318" s="230">
        <f>IF(N318="zákl. přenesená",J318,0)</f>
        <v>0</v>
      </c>
      <c r="BH318" s="230">
        <f>IF(N318="sníž. přenesená",J318,0)</f>
        <v>0</v>
      </c>
      <c r="BI318" s="230">
        <f>IF(N318="nulová",J318,0)</f>
        <v>0</v>
      </c>
      <c r="BJ318" s="17" t="s">
        <v>87</v>
      </c>
      <c r="BK318" s="230">
        <f>ROUND(I318*H318,2)</f>
        <v>0</v>
      </c>
      <c r="BL318" s="17" t="s">
        <v>221</v>
      </c>
      <c r="BM318" s="229" t="s">
        <v>419</v>
      </c>
    </row>
    <row r="319" spans="1:47" s="2" customFormat="1" ht="12">
      <c r="A319" s="38"/>
      <c r="B319" s="39"/>
      <c r="C319" s="40"/>
      <c r="D319" s="231" t="s">
        <v>158</v>
      </c>
      <c r="E319" s="40"/>
      <c r="F319" s="232" t="s">
        <v>420</v>
      </c>
      <c r="G319" s="40"/>
      <c r="H319" s="40"/>
      <c r="I319" s="233"/>
      <c r="J319" s="40"/>
      <c r="K319" s="40"/>
      <c r="L319" s="44"/>
      <c r="M319" s="234"/>
      <c r="N319" s="235"/>
      <c r="O319" s="91"/>
      <c r="P319" s="91"/>
      <c r="Q319" s="91"/>
      <c r="R319" s="91"/>
      <c r="S319" s="91"/>
      <c r="T319" s="92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7" t="s">
        <v>158</v>
      </c>
      <c r="AU319" s="17" t="s">
        <v>156</v>
      </c>
    </row>
    <row r="320" spans="1:47" s="2" customFormat="1" ht="12">
      <c r="A320" s="38"/>
      <c r="B320" s="39"/>
      <c r="C320" s="40"/>
      <c r="D320" s="236" t="s">
        <v>160</v>
      </c>
      <c r="E320" s="40"/>
      <c r="F320" s="237" t="s">
        <v>421</v>
      </c>
      <c r="G320" s="40"/>
      <c r="H320" s="40"/>
      <c r="I320" s="233"/>
      <c r="J320" s="40"/>
      <c r="K320" s="40"/>
      <c r="L320" s="44"/>
      <c r="M320" s="234"/>
      <c r="N320" s="235"/>
      <c r="O320" s="91"/>
      <c r="P320" s="91"/>
      <c r="Q320" s="91"/>
      <c r="R320" s="91"/>
      <c r="S320" s="91"/>
      <c r="T320" s="92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7" t="s">
        <v>160</v>
      </c>
      <c r="AU320" s="17" t="s">
        <v>156</v>
      </c>
    </row>
    <row r="321" spans="1:51" s="13" customFormat="1" ht="12">
      <c r="A321" s="13"/>
      <c r="B321" s="238"/>
      <c r="C321" s="239"/>
      <c r="D321" s="231" t="s">
        <v>162</v>
      </c>
      <c r="E321" s="240" t="s">
        <v>1</v>
      </c>
      <c r="F321" s="241" t="s">
        <v>422</v>
      </c>
      <c r="G321" s="239"/>
      <c r="H321" s="242">
        <v>7.409</v>
      </c>
      <c r="I321" s="243"/>
      <c r="J321" s="239"/>
      <c r="K321" s="239"/>
      <c r="L321" s="244"/>
      <c r="M321" s="245"/>
      <c r="N321" s="246"/>
      <c r="O321" s="246"/>
      <c r="P321" s="246"/>
      <c r="Q321" s="246"/>
      <c r="R321" s="246"/>
      <c r="S321" s="246"/>
      <c r="T321" s="247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8" t="s">
        <v>162</v>
      </c>
      <c r="AU321" s="248" t="s">
        <v>156</v>
      </c>
      <c r="AV321" s="13" t="s">
        <v>89</v>
      </c>
      <c r="AW321" s="13" t="s">
        <v>37</v>
      </c>
      <c r="AX321" s="13" t="s">
        <v>79</v>
      </c>
      <c r="AY321" s="248" t="s">
        <v>146</v>
      </c>
    </row>
    <row r="322" spans="1:51" s="14" customFormat="1" ht="12">
      <c r="A322" s="14"/>
      <c r="B322" s="249"/>
      <c r="C322" s="250"/>
      <c r="D322" s="231" t="s">
        <v>162</v>
      </c>
      <c r="E322" s="251" t="s">
        <v>1</v>
      </c>
      <c r="F322" s="252" t="s">
        <v>170</v>
      </c>
      <c r="G322" s="250"/>
      <c r="H322" s="253">
        <v>7.409</v>
      </c>
      <c r="I322" s="254"/>
      <c r="J322" s="250"/>
      <c r="K322" s="250"/>
      <c r="L322" s="255"/>
      <c r="M322" s="256"/>
      <c r="N322" s="257"/>
      <c r="O322" s="257"/>
      <c r="P322" s="257"/>
      <c r="Q322" s="257"/>
      <c r="R322" s="257"/>
      <c r="S322" s="257"/>
      <c r="T322" s="258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9" t="s">
        <v>162</v>
      </c>
      <c r="AU322" s="259" t="s">
        <v>156</v>
      </c>
      <c r="AV322" s="14" t="s">
        <v>155</v>
      </c>
      <c r="AW322" s="14" t="s">
        <v>37</v>
      </c>
      <c r="AX322" s="14" t="s">
        <v>87</v>
      </c>
      <c r="AY322" s="259" t="s">
        <v>146</v>
      </c>
    </row>
    <row r="323" spans="1:63" s="12" customFormat="1" ht="22.8" customHeight="1">
      <c r="A323" s="12"/>
      <c r="B323" s="202"/>
      <c r="C323" s="203"/>
      <c r="D323" s="204" t="s">
        <v>78</v>
      </c>
      <c r="E323" s="216" t="s">
        <v>423</v>
      </c>
      <c r="F323" s="216" t="s">
        <v>424</v>
      </c>
      <c r="G323" s="203"/>
      <c r="H323" s="203"/>
      <c r="I323" s="206"/>
      <c r="J323" s="217">
        <f>BK323</f>
        <v>0</v>
      </c>
      <c r="K323" s="203"/>
      <c r="L323" s="208"/>
      <c r="M323" s="209"/>
      <c r="N323" s="210"/>
      <c r="O323" s="210"/>
      <c r="P323" s="211">
        <f>P324+P338+P349</f>
        <v>0</v>
      </c>
      <c r="Q323" s="210"/>
      <c r="R323" s="211">
        <f>R324+R338+R349</f>
        <v>0</v>
      </c>
      <c r="S323" s="210"/>
      <c r="T323" s="212">
        <f>T324+T338+T349</f>
        <v>0.09711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13" t="s">
        <v>89</v>
      </c>
      <c r="AT323" s="214" t="s">
        <v>78</v>
      </c>
      <c r="AU323" s="214" t="s">
        <v>87</v>
      </c>
      <c r="AY323" s="213" t="s">
        <v>146</v>
      </c>
      <c r="BK323" s="215">
        <f>BK324+BK338+BK349</f>
        <v>0</v>
      </c>
    </row>
    <row r="324" spans="1:63" s="12" customFormat="1" ht="20.85" customHeight="1">
      <c r="A324" s="12"/>
      <c r="B324" s="202"/>
      <c r="C324" s="203"/>
      <c r="D324" s="204" t="s">
        <v>78</v>
      </c>
      <c r="E324" s="216" t="s">
        <v>425</v>
      </c>
      <c r="F324" s="216" t="s">
        <v>426</v>
      </c>
      <c r="G324" s="203"/>
      <c r="H324" s="203"/>
      <c r="I324" s="206"/>
      <c r="J324" s="217">
        <f>BK324</f>
        <v>0</v>
      </c>
      <c r="K324" s="203"/>
      <c r="L324" s="208"/>
      <c r="M324" s="209"/>
      <c r="N324" s="210"/>
      <c r="O324" s="210"/>
      <c r="P324" s="211">
        <f>SUM(P325:P337)</f>
        <v>0</v>
      </c>
      <c r="Q324" s="210"/>
      <c r="R324" s="211">
        <f>SUM(R325:R337)</f>
        <v>0</v>
      </c>
      <c r="S324" s="210"/>
      <c r="T324" s="212">
        <f>SUM(T325:T337)</f>
        <v>0.00618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13" t="s">
        <v>89</v>
      </c>
      <c r="AT324" s="214" t="s">
        <v>78</v>
      </c>
      <c r="AU324" s="214" t="s">
        <v>89</v>
      </c>
      <c r="AY324" s="213" t="s">
        <v>146</v>
      </c>
      <c r="BK324" s="215">
        <f>SUM(BK325:BK337)</f>
        <v>0</v>
      </c>
    </row>
    <row r="325" spans="1:65" s="2" customFormat="1" ht="16.5" customHeight="1">
      <c r="A325" s="38"/>
      <c r="B325" s="39"/>
      <c r="C325" s="218" t="s">
        <v>427</v>
      </c>
      <c r="D325" s="218" t="s">
        <v>150</v>
      </c>
      <c r="E325" s="219" t="s">
        <v>428</v>
      </c>
      <c r="F325" s="220" t="s">
        <v>429</v>
      </c>
      <c r="G325" s="221" t="s">
        <v>173</v>
      </c>
      <c r="H325" s="222">
        <v>2</v>
      </c>
      <c r="I325" s="223"/>
      <c r="J325" s="224">
        <f>ROUND(I325*H325,2)</f>
        <v>0</v>
      </c>
      <c r="K325" s="220" t="s">
        <v>154</v>
      </c>
      <c r="L325" s="44"/>
      <c r="M325" s="225" t="s">
        <v>1</v>
      </c>
      <c r="N325" s="226" t="s">
        <v>44</v>
      </c>
      <c r="O325" s="91"/>
      <c r="P325" s="227">
        <f>O325*H325</f>
        <v>0</v>
      </c>
      <c r="Q325" s="227">
        <v>0</v>
      </c>
      <c r="R325" s="227">
        <f>Q325*H325</f>
        <v>0</v>
      </c>
      <c r="S325" s="227">
        <v>0.0021</v>
      </c>
      <c r="T325" s="228">
        <f>S325*H325</f>
        <v>0.0042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29" t="s">
        <v>221</v>
      </c>
      <c r="AT325" s="229" t="s">
        <v>150</v>
      </c>
      <c r="AU325" s="229" t="s">
        <v>156</v>
      </c>
      <c r="AY325" s="17" t="s">
        <v>146</v>
      </c>
      <c r="BE325" s="230">
        <f>IF(N325="základní",J325,0)</f>
        <v>0</v>
      </c>
      <c r="BF325" s="230">
        <f>IF(N325="snížená",J325,0)</f>
        <v>0</v>
      </c>
      <c r="BG325" s="230">
        <f>IF(N325="zákl. přenesená",J325,0)</f>
        <v>0</v>
      </c>
      <c r="BH325" s="230">
        <f>IF(N325="sníž. přenesená",J325,0)</f>
        <v>0</v>
      </c>
      <c r="BI325" s="230">
        <f>IF(N325="nulová",J325,0)</f>
        <v>0</v>
      </c>
      <c r="BJ325" s="17" t="s">
        <v>87</v>
      </c>
      <c r="BK325" s="230">
        <f>ROUND(I325*H325,2)</f>
        <v>0</v>
      </c>
      <c r="BL325" s="17" t="s">
        <v>221</v>
      </c>
      <c r="BM325" s="229" t="s">
        <v>430</v>
      </c>
    </row>
    <row r="326" spans="1:47" s="2" customFormat="1" ht="12">
      <c r="A326" s="38"/>
      <c r="B326" s="39"/>
      <c r="C326" s="40"/>
      <c r="D326" s="231" t="s">
        <v>158</v>
      </c>
      <c r="E326" s="40"/>
      <c r="F326" s="232" t="s">
        <v>431</v>
      </c>
      <c r="G326" s="40"/>
      <c r="H326" s="40"/>
      <c r="I326" s="233"/>
      <c r="J326" s="40"/>
      <c r="K326" s="40"/>
      <c r="L326" s="44"/>
      <c r="M326" s="234"/>
      <c r="N326" s="235"/>
      <c r="O326" s="91"/>
      <c r="P326" s="91"/>
      <c r="Q326" s="91"/>
      <c r="R326" s="91"/>
      <c r="S326" s="91"/>
      <c r="T326" s="92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T326" s="17" t="s">
        <v>158</v>
      </c>
      <c r="AU326" s="17" t="s">
        <v>156</v>
      </c>
    </row>
    <row r="327" spans="1:47" s="2" customFormat="1" ht="12">
      <c r="A327" s="38"/>
      <c r="B327" s="39"/>
      <c r="C327" s="40"/>
      <c r="D327" s="236" t="s">
        <v>160</v>
      </c>
      <c r="E327" s="40"/>
      <c r="F327" s="237" t="s">
        <v>432</v>
      </c>
      <c r="G327" s="40"/>
      <c r="H327" s="40"/>
      <c r="I327" s="233"/>
      <c r="J327" s="40"/>
      <c r="K327" s="40"/>
      <c r="L327" s="44"/>
      <c r="M327" s="234"/>
      <c r="N327" s="235"/>
      <c r="O327" s="91"/>
      <c r="P327" s="91"/>
      <c r="Q327" s="91"/>
      <c r="R327" s="91"/>
      <c r="S327" s="91"/>
      <c r="T327" s="92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7" t="s">
        <v>160</v>
      </c>
      <c r="AU327" s="17" t="s">
        <v>156</v>
      </c>
    </row>
    <row r="328" spans="1:51" s="13" customFormat="1" ht="12">
      <c r="A328" s="13"/>
      <c r="B328" s="238"/>
      <c r="C328" s="239"/>
      <c r="D328" s="231" t="s">
        <v>162</v>
      </c>
      <c r="E328" s="240" t="s">
        <v>1</v>
      </c>
      <c r="F328" s="241" t="s">
        <v>433</v>
      </c>
      <c r="G328" s="239"/>
      <c r="H328" s="242">
        <v>2</v>
      </c>
      <c r="I328" s="243"/>
      <c r="J328" s="239"/>
      <c r="K328" s="239"/>
      <c r="L328" s="244"/>
      <c r="M328" s="245"/>
      <c r="N328" s="246"/>
      <c r="O328" s="246"/>
      <c r="P328" s="246"/>
      <c r="Q328" s="246"/>
      <c r="R328" s="246"/>
      <c r="S328" s="246"/>
      <c r="T328" s="247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8" t="s">
        <v>162</v>
      </c>
      <c r="AU328" s="248" t="s">
        <v>156</v>
      </c>
      <c r="AV328" s="13" t="s">
        <v>89</v>
      </c>
      <c r="AW328" s="13" t="s">
        <v>37</v>
      </c>
      <c r="AX328" s="13" t="s">
        <v>79</v>
      </c>
      <c r="AY328" s="248" t="s">
        <v>146</v>
      </c>
    </row>
    <row r="329" spans="1:51" s="14" customFormat="1" ht="12">
      <c r="A329" s="14"/>
      <c r="B329" s="249"/>
      <c r="C329" s="250"/>
      <c r="D329" s="231" t="s">
        <v>162</v>
      </c>
      <c r="E329" s="251" t="s">
        <v>1</v>
      </c>
      <c r="F329" s="252" t="s">
        <v>170</v>
      </c>
      <c r="G329" s="250"/>
      <c r="H329" s="253">
        <v>2</v>
      </c>
      <c r="I329" s="254"/>
      <c r="J329" s="250"/>
      <c r="K329" s="250"/>
      <c r="L329" s="255"/>
      <c r="M329" s="256"/>
      <c r="N329" s="257"/>
      <c r="O329" s="257"/>
      <c r="P329" s="257"/>
      <c r="Q329" s="257"/>
      <c r="R329" s="257"/>
      <c r="S329" s="257"/>
      <c r="T329" s="258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9" t="s">
        <v>162</v>
      </c>
      <c r="AU329" s="259" t="s">
        <v>156</v>
      </c>
      <c r="AV329" s="14" t="s">
        <v>155</v>
      </c>
      <c r="AW329" s="14" t="s">
        <v>37</v>
      </c>
      <c r="AX329" s="14" t="s">
        <v>87</v>
      </c>
      <c r="AY329" s="259" t="s">
        <v>146</v>
      </c>
    </row>
    <row r="330" spans="1:65" s="2" customFormat="1" ht="16.5" customHeight="1">
      <c r="A330" s="38"/>
      <c r="B330" s="39"/>
      <c r="C330" s="218" t="s">
        <v>434</v>
      </c>
      <c r="D330" s="218" t="s">
        <v>150</v>
      </c>
      <c r="E330" s="219" t="s">
        <v>435</v>
      </c>
      <c r="F330" s="220" t="s">
        <v>436</v>
      </c>
      <c r="G330" s="221" t="s">
        <v>173</v>
      </c>
      <c r="H330" s="222">
        <v>1</v>
      </c>
      <c r="I330" s="223"/>
      <c r="J330" s="224">
        <f>ROUND(I330*H330,2)</f>
        <v>0</v>
      </c>
      <c r="K330" s="220" t="s">
        <v>154</v>
      </c>
      <c r="L330" s="44"/>
      <c r="M330" s="225" t="s">
        <v>1</v>
      </c>
      <c r="N330" s="226" t="s">
        <v>44</v>
      </c>
      <c r="O330" s="91"/>
      <c r="P330" s="227">
        <f>O330*H330</f>
        <v>0</v>
      </c>
      <c r="Q330" s="227">
        <v>0</v>
      </c>
      <c r="R330" s="227">
        <f>Q330*H330</f>
        <v>0</v>
      </c>
      <c r="S330" s="227">
        <v>0.00198</v>
      </c>
      <c r="T330" s="228">
        <f>S330*H330</f>
        <v>0.00198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29" t="s">
        <v>221</v>
      </c>
      <c r="AT330" s="229" t="s">
        <v>150</v>
      </c>
      <c r="AU330" s="229" t="s">
        <v>156</v>
      </c>
      <c r="AY330" s="17" t="s">
        <v>146</v>
      </c>
      <c r="BE330" s="230">
        <f>IF(N330="základní",J330,0)</f>
        <v>0</v>
      </c>
      <c r="BF330" s="230">
        <f>IF(N330="snížená",J330,0)</f>
        <v>0</v>
      </c>
      <c r="BG330" s="230">
        <f>IF(N330="zákl. přenesená",J330,0)</f>
        <v>0</v>
      </c>
      <c r="BH330" s="230">
        <f>IF(N330="sníž. přenesená",J330,0)</f>
        <v>0</v>
      </c>
      <c r="BI330" s="230">
        <f>IF(N330="nulová",J330,0)</f>
        <v>0</v>
      </c>
      <c r="BJ330" s="17" t="s">
        <v>87</v>
      </c>
      <c r="BK330" s="230">
        <f>ROUND(I330*H330,2)</f>
        <v>0</v>
      </c>
      <c r="BL330" s="17" t="s">
        <v>221</v>
      </c>
      <c r="BM330" s="229" t="s">
        <v>437</v>
      </c>
    </row>
    <row r="331" spans="1:47" s="2" customFormat="1" ht="12">
      <c r="A331" s="38"/>
      <c r="B331" s="39"/>
      <c r="C331" s="40"/>
      <c r="D331" s="231" t="s">
        <v>158</v>
      </c>
      <c r="E331" s="40"/>
      <c r="F331" s="232" t="s">
        <v>438</v>
      </c>
      <c r="G331" s="40"/>
      <c r="H331" s="40"/>
      <c r="I331" s="233"/>
      <c r="J331" s="40"/>
      <c r="K331" s="40"/>
      <c r="L331" s="44"/>
      <c r="M331" s="234"/>
      <c r="N331" s="235"/>
      <c r="O331" s="91"/>
      <c r="P331" s="91"/>
      <c r="Q331" s="91"/>
      <c r="R331" s="91"/>
      <c r="S331" s="91"/>
      <c r="T331" s="92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T331" s="17" t="s">
        <v>158</v>
      </c>
      <c r="AU331" s="17" t="s">
        <v>156</v>
      </c>
    </row>
    <row r="332" spans="1:47" s="2" customFormat="1" ht="12">
      <c r="A332" s="38"/>
      <c r="B332" s="39"/>
      <c r="C332" s="40"/>
      <c r="D332" s="236" t="s">
        <v>160</v>
      </c>
      <c r="E332" s="40"/>
      <c r="F332" s="237" t="s">
        <v>439</v>
      </c>
      <c r="G332" s="40"/>
      <c r="H332" s="40"/>
      <c r="I332" s="233"/>
      <c r="J332" s="40"/>
      <c r="K332" s="40"/>
      <c r="L332" s="44"/>
      <c r="M332" s="234"/>
      <c r="N332" s="235"/>
      <c r="O332" s="91"/>
      <c r="P332" s="91"/>
      <c r="Q332" s="91"/>
      <c r="R332" s="91"/>
      <c r="S332" s="91"/>
      <c r="T332" s="92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T332" s="17" t="s">
        <v>160</v>
      </c>
      <c r="AU332" s="17" t="s">
        <v>156</v>
      </c>
    </row>
    <row r="333" spans="1:51" s="13" customFormat="1" ht="12">
      <c r="A333" s="13"/>
      <c r="B333" s="238"/>
      <c r="C333" s="239"/>
      <c r="D333" s="231" t="s">
        <v>162</v>
      </c>
      <c r="E333" s="240" t="s">
        <v>1</v>
      </c>
      <c r="F333" s="241" t="s">
        <v>440</v>
      </c>
      <c r="G333" s="239"/>
      <c r="H333" s="242">
        <v>1</v>
      </c>
      <c r="I333" s="243"/>
      <c r="J333" s="239"/>
      <c r="K333" s="239"/>
      <c r="L333" s="244"/>
      <c r="M333" s="245"/>
      <c r="N333" s="246"/>
      <c r="O333" s="246"/>
      <c r="P333" s="246"/>
      <c r="Q333" s="246"/>
      <c r="R333" s="246"/>
      <c r="S333" s="246"/>
      <c r="T333" s="247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8" t="s">
        <v>162</v>
      </c>
      <c r="AU333" s="248" t="s">
        <v>156</v>
      </c>
      <c r="AV333" s="13" t="s">
        <v>89</v>
      </c>
      <c r="AW333" s="13" t="s">
        <v>37</v>
      </c>
      <c r="AX333" s="13" t="s">
        <v>79</v>
      </c>
      <c r="AY333" s="248" t="s">
        <v>146</v>
      </c>
    </row>
    <row r="334" spans="1:51" s="14" customFormat="1" ht="12">
      <c r="A334" s="14"/>
      <c r="B334" s="249"/>
      <c r="C334" s="250"/>
      <c r="D334" s="231" t="s">
        <v>162</v>
      </c>
      <c r="E334" s="251" t="s">
        <v>1</v>
      </c>
      <c r="F334" s="252" t="s">
        <v>170</v>
      </c>
      <c r="G334" s="250"/>
      <c r="H334" s="253">
        <v>1</v>
      </c>
      <c r="I334" s="254"/>
      <c r="J334" s="250"/>
      <c r="K334" s="250"/>
      <c r="L334" s="255"/>
      <c r="M334" s="256"/>
      <c r="N334" s="257"/>
      <c r="O334" s="257"/>
      <c r="P334" s="257"/>
      <c r="Q334" s="257"/>
      <c r="R334" s="257"/>
      <c r="S334" s="257"/>
      <c r="T334" s="258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9" t="s">
        <v>162</v>
      </c>
      <c r="AU334" s="259" t="s">
        <v>156</v>
      </c>
      <c r="AV334" s="14" t="s">
        <v>155</v>
      </c>
      <c r="AW334" s="14" t="s">
        <v>37</v>
      </c>
      <c r="AX334" s="14" t="s">
        <v>87</v>
      </c>
      <c r="AY334" s="259" t="s">
        <v>146</v>
      </c>
    </row>
    <row r="335" spans="1:65" s="2" customFormat="1" ht="24.15" customHeight="1">
      <c r="A335" s="38"/>
      <c r="B335" s="39"/>
      <c r="C335" s="218" t="s">
        <v>441</v>
      </c>
      <c r="D335" s="218" t="s">
        <v>150</v>
      </c>
      <c r="E335" s="219" t="s">
        <v>442</v>
      </c>
      <c r="F335" s="220" t="s">
        <v>443</v>
      </c>
      <c r="G335" s="221" t="s">
        <v>320</v>
      </c>
      <c r="H335" s="222">
        <v>0.006</v>
      </c>
      <c r="I335" s="223"/>
      <c r="J335" s="224">
        <f>ROUND(I335*H335,2)</f>
        <v>0</v>
      </c>
      <c r="K335" s="220" t="s">
        <v>154</v>
      </c>
      <c r="L335" s="44"/>
      <c r="M335" s="225" t="s">
        <v>1</v>
      </c>
      <c r="N335" s="226" t="s">
        <v>44</v>
      </c>
      <c r="O335" s="91"/>
      <c r="P335" s="227">
        <f>O335*H335</f>
        <v>0</v>
      </c>
      <c r="Q335" s="227">
        <v>0</v>
      </c>
      <c r="R335" s="227">
        <f>Q335*H335</f>
        <v>0</v>
      </c>
      <c r="S335" s="227">
        <v>0</v>
      </c>
      <c r="T335" s="228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29" t="s">
        <v>221</v>
      </c>
      <c r="AT335" s="229" t="s">
        <v>150</v>
      </c>
      <c r="AU335" s="229" t="s">
        <v>156</v>
      </c>
      <c r="AY335" s="17" t="s">
        <v>146</v>
      </c>
      <c r="BE335" s="230">
        <f>IF(N335="základní",J335,0)</f>
        <v>0</v>
      </c>
      <c r="BF335" s="230">
        <f>IF(N335="snížená",J335,0)</f>
        <v>0</v>
      </c>
      <c r="BG335" s="230">
        <f>IF(N335="zákl. přenesená",J335,0)</f>
        <v>0</v>
      </c>
      <c r="BH335" s="230">
        <f>IF(N335="sníž. přenesená",J335,0)</f>
        <v>0</v>
      </c>
      <c r="BI335" s="230">
        <f>IF(N335="nulová",J335,0)</f>
        <v>0</v>
      </c>
      <c r="BJ335" s="17" t="s">
        <v>87</v>
      </c>
      <c r="BK335" s="230">
        <f>ROUND(I335*H335,2)</f>
        <v>0</v>
      </c>
      <c r="BL335" s="17" t="s">
        <v>221</v>
      </c>
      <c r="BM335" s="229" t="s">
        <v>444</v>
      </c>
    </row>
    <row r="336" spans="1:47" s="2" customFormat="1" ht="12">
      <c r="A336" s="38"/>
      <c r="B336" s="39"/>
      <c r="C336" s="40"/>
      <c r="D336" s="231" t="s">
        <v>158</v>
      </c>
      <c r="E336" s="40"/>
      <c r="F336" s="232" t="s">
        <v>445</v>
      </c>
      <c r="G336" s="40"/>
      <c r="H336" s="40"/>
      <c r="I336" s="233"/>
      <c r="J336" s="40"/>
      <c r="K336" s="40"/>
      <c r="L336" s="44"/>
      <c r="M336" s="234"/>
      <c r="N336" s="235"/>
      <c r="O336" s="91"/>
      <c r="P336" s="91"/>
      <c r="Q336" s="91"/>
      <c r="R336" s="91"/>
      <c r="S336" s="91"/>
      <c r="T336" s="92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T336" s="17" t="s">
        <v>158</v>
      </c>
      <c r="AU336" s="17" t="s">
        <v>156</v>
      </c>
    </row>
    <row r="337" spans="1:47" s="2" customFormat="1" ht="12">
      <c r="A337" s="38"/>
      <c r="B337" s="39"/>
      <c r="C337" s="40"/>
      <c r="D337" s="236" t="s">
        <v>160</v>
      </c>
      <c r="E337" s="40"/>
      <c r="F337" s="237" t="s">
        <v>446</v>
      </c>
      <c r="G337" s="40"/>
      <c r="H337" s="40"/>
      <c r="I337" s="233"/>
      <c r="J337" s="40"/>
      <c r="K337" s="40"/>
      <c r="L337" s="44"/>
      <c r="M337" s="234"/>
      <c r="N337" s="235"/>
      <c r="O337" s="91"/>
      <c r="P337" s="91"/>
      <c r="Q337" s="91"/>
      <c r="R337" s="91"/>
      <c r="S337" s="91"/>
      <c r="T337" s="92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T337" s="17" t="s">
        <v>160</v>
      </c>
      <c r="AU337" s="17" t="s">
        <v>156</v>
      </c>
    </row>
    <row r="338" spans="1:63" s="12" customFormat="1" ht="20.85" customHeight="1">
      <c r="A338" s="12"/>
      <c r="B338" s="202"/>
      <c r="C338" s="203"/>
      <c r="D338" s="204" t="s">
        <v>78</v>
      </c>
      <c r="E338" s="216" t="s">
        <v>447</v>
      </c>
      <c r="F338" s="216" t="s">
        <v>448</v>
      </c>
      <c r="G338" s="203"/>
      <c r="H338" s="203"/>
      <c r="I338" s="206"/>
      <c r="J338" s="217">
        <f>BK338</f>
        <v>0</v>
      </c>
      <c r="K338" s="203"/>
      <c r="L338" s="208"/>
      <c r="M338" s="209"/>
      <c r="N338" s="210"/>
      <c r="O338" s="210"/>
      <c r="P338" s="211">
        <f>SUM(P339:P348)</f>
        <v>0</v>
      </c>
      <c r="Q338" s="210"/>
      <c r="R338" s="211">
        <f>SUM(R339:R348)</f>
        <v>0</v>
      </c>
      <c r="S338" s="210"/>
      <c r="T338" s="212">
        <f>SUM(T339:T348)</f>
        <v>0.015459999999999998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213" t="s">
        <v>89</v>
      </c>
      <c r="AT338" s="214" t="s">
        <v>78</v>
      </c>
      <c r="AU338" s="214" t="s">
        <v>89</v>
      </c>
      <c r="AY338" s="213" t="s">
        <v>146</v>
      </c>
      <c r="BK338" s="215">
        <f>SUM(BK339:BK348)</f>
        <v>0</v>
      </c>
    </row>
    <row r="339" spans="1:65" s="2" customFormat="1" ht="24.15" customHeight="1">
      <c r="A339" s="38"/>
      <c r="B339" s="39"/>
      <c r="C339" s="218" t="s">
        <v>449</v>
      </c>
      <c r="D339" s="218" t="s">
        <v>150</v>
      </c>
      <c r="E339" s="219" t="s">
        <v>450</v>
      </c>
      <c r="F339" s="220" t="s">
        <v>451</v>
      </c>
      <c r="G339" s="221" t="s">
        <v>173</v>
      </c>
      <c r="H339" s="222">
        <v>2</v>
      </c>
      <c r="I339" s="223"/>
      <c r="J339" s="224">
        <f>ROUND(I339*H339,2)</f>
        <v>0</v>
      </c>
      <c r="K339" s="220" t="s">
        <v>154</v>
      </c>
      <c r="L339" s="44"/>
      <c r="M339" s="225" t="s">
        <v>1</v>
      </c>
      <c r="N339" s="226" t="s">
        <v>44</v>
      </c>
      <c r="O339" s="91"/>
      <c r="P339" s="227">
        <f>O339*H339</f>
        <v>0</v>
      </c>
      <c r="Q339" s="227">
        <v>0</v>
      </c>
      <c r="R339" s="227">
        <f>Q339*H339</f>
        <v>0</v>
      </c>
      <c r="S339" s="227">
        <v>0.00213</v>
      </c>
      <c r="T339" s="228">
        <f>S339*H339</f>
        <v>0.00426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29" t="s">
        <v>221</v>
      </c>
      <c r="AT339" s="229" t="s">
        <v>150</v>
      </c>
      <c r="AU339" s="229" t="s">
        <v>156</v>
      </c>
      <c r="AY339" s="17" t="s">
        <v>146</v>
      </c>
      <c r="BE339" s="230">
        <f>IF(N339="základní",J339,0)</f>
        <v>0</v>
      </c>
      <c r="BF339" s="230">
        <f>IF(N339="snížená",J339,0)</f>
        <v>0</v>
      </c>
      <c r="BG339" s="230">
        <f>IF(N339="zákl. přenesená",J339,0)</f>
        <v>0</v>
      </c>
      <c r="BH339" s="230">
        <f>IF(N339="sníž. přenesená",J339,0)</f>
        <v>0</v>
      </c>
      <c r="BI339" s="230">
        <f>IF(N339="nulová",J339,0)</f>
        <v>0</v>
      </c>
      <c r="BJ339" s="17" t="s">
        <v>87</v>
      </c>
      <c r="BK339" s="230">
        <f>ROUND(I339*H339,2)</f>
        <v>0</v>
      </c>
      <c r="BL339" s="17" t="s">
        <v>221</v>
      </c>
      <c r="BM339" s="229" t="s">
        <v>452</v>
      </c>
    </row>
    <row r="340" spans="1:47" s="2" customFormat="1" ht="12">
      <c r="A340" s="38"/>
      <c r="B340" s="39"/>
      <c r="C340" s="40"/>
      <c r="D340" s="231" t="s">
        <v>158</v>
      </c>
      <c r="E340" s="40"/>
      <c r="F340" s="232" t="s">
        <v>453</v>
      </c>
      <c r="G340" s="40"/>
      <c r="H340" s="40"/>
      <c r="I340" s="233"/>
      <c r="J340" s="40"/>
      <c r="K340" s="40"/>
      <c r="L340" s="44"/>
      <c r="M340" s="234"/>
      <c r="N340" s="235"/>
      <c r="O340" s="91"/>
      <c r="P340" s="91"/>
      <c r="Q340" s="91"/>
      <c r="R340" s="91"/>
      <c r="S340" s="91"/>
      <c r="T340" s="92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7" t="s">
        <v>158</v>
      </c>
      <c r="AU340" s="17" t="s">
        <v>156</v>
      </c>
    </row>
    <row r="341" spans="1:47" s="2" customFormat="1" ht="12">
      <c r="A341" s="38"/>
      <c r="B341" s="39"/>
      <c r="C341" s="40"/>
      <c r="D341" s="236" t="s">
        <v>160</v>
      </c>
      <c r="E341" s="40"/>
      <c r="F341" s="237" t="s">
        <v>454</v>
      </c>
      <c r="G341" s="40"/>
      <c r="H341" s="40"/>
      <c r="I341" s="233"/>
      <c r="J341" s="40"/>
      <c r="K341" s="40"/>
      <c r="L341" s="44"/>
      <c r="M341" s="234"/>
      <c r="N341" s="235"/>
      <c r="O341" s="91"/>
      <c r="P341" s="91"/>
      <c r="Q341" s="91"/>
      <c r="R341" s="91"/>
      <c r="S341" s="91"/>
      <c r="T341" s="92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T341" s="17" t="s">
        <v>160</v>
      </c>
      <c r="AU341" s="17" t="s">
        <v>156</v>
      </c>
    </row>
    <row r="342" spans="1:51" s="13" customFormat="1" ht="12">
      <c r="A342" s="13"/>
      <c r="B342" s="238"/>
      <c r="C342" s="239"/>
      <c r="D342" s="231" t="s">
        <v>162</v>
      </c>
      <c r="E342" s="240" t="s">
        <v>1</v>
      </c>
      <c r="F342" s="241" t="s">
        <v>433</v>
      </c>
      <c r="G342" s="239"/>
      <c r="H342" s="242">
        <v>2</v>
      </c>
      <c r="I342" s="243"/>
      <c r="J342" s="239"/>
      <c r="K342" s="239"/>
      <c r="L342" s="244"/>
      <c r="M342" s="245"/>
      <c r="N342" s="246"/>
      <c r="O342" s="246"/>
      <c r="P342" s="246"/>
      <c r="Q342" s="246"/>
      <c r="R342" s="246"/>
      <c r="S342" s="246"/>
      <c r="T342" s="247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8" t="s">
        <v>162</v>
      </c>
      <c r="AU342" s="248" t="s">
        <v>156</v>
      </c>
      <c r="AV342" s="13" t="s">
        <v>89</v>
      </c>
      <c r="AW342" s="13" t="s">
        <v>37</v>
      </c>
      <c r="AX342" s="13" t="s">
        <v>79</v>
      </c>
      <c r="AY342" s="248" t="s">
        <v>146</v>
      </c>
    </row>
    <row r="343" spans="1:51" s="14" customFormat="1" ht="12">
      <c r="A343" s="14"/>
      <c r="B343" s="249"/>
      <c r="C343" s="250"/>
      <c r="D343" s="231" t="s">
        <v>162</v>
      </c>
      <c r="E343" s="251" t="s">
        <v>1</v>
      </c>
      <c r="F343" s="252" t="s">
        <v>170</v>
      </c>
      <c r="G343" s="250"/>
      <c r="H343" s="253">
        <v>2</v>
      </c>
      <c r="I343" s="254"/>
      <c r="J343" s="250"/>
      <c r="K343" s="250"/>
      <c r="L343" s="255"/>
      <c r="M343" s="256"/>
      <c r="N343" s="257"/>
      <c r="O343" s="257"/>
      <c r="P343" s="257"/>
      <c r="Q343" s="257"/>
      <c r="R343" s="257"/>
      <c r="S343" s="257"/>
      <c r="T343" s="258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9" t="s">
        <v>162</v>
      </c>
      <c r="AU343" s="259" t="s">
        <v>156</v>
      </c>
      <c r="AV343" s="14" t="s">
        <v>155</v>
      </c>
      <c r="AW343" s="14" t="s">
        <v>37</v>
      </c>
      <c r="AX343" s="14" t="s">
        <v>87</v>
      </c>
      <c r="AY343" s="259" t="s">
        <v>146</v>
      </c>
    </row>
    <row r="344" spans="1:65" s="2" customFormat="1" ht="16.5" customHeight="1">
      <c r="A344" s="38"/>
      <c r="B344" s="39"/>
      <c r="C344" s="218" t="s">
        <v>455</v>
      </c>
      <c r="D344" s="218" t="s">
        <v>150</v>
      </c>
      <c r="E344" s="219" t="s">
        <v>456</v>
      </c>
      <c r="F344" s="220" t="s">
        <v>457</v>
      </c>
      <c r="G344" s="221" t="s">
        <v>173</v>
      </c>
      <c r="H344" s="222">
        <v>40</v>
      </c>
      <c r="I344" s="223"/>
      <c r="J344" s="224">
        <f>ROUND(I344*H344,2)</f>
        <v>0</v>
      </c>
      <c r="K344" s="220" t="s">
        <v>154</v>
      </c>
      <c r="L344" s="44"/>
      <c r="M344" s="225" t="s">
        <v>1</v>
      </c>
      <c r="N344" s="226" t="s">
        <v>44</v>
      </c>
      <c r="O344" s="91"/>
      <c r="P344" s="227">
        <f>O344*H344</f>
        <v>0</v>
      </c>
      <c r="Q344" s="227">
        <v>0</v>
      </c>
      <c r="R344" s="227">
        <f>Q344*H344</f>
        <v>0</v>
      </c>
      <c r="S344" s="227">
        <v>0.00028</v>
      </c>
      <c r="T344" s="228">
        <f>S344*H344</f>
        <v>0.011199999999999998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29" t="s">
        <v>221</v>
      </c>
      <c r="AT344" s="229" t="s">
        <v>150</v>
      </c>
      <c r="AU344" s="229" t="s">
        <v>156</v>
      </c>
      <c r="AY344" s="17" t="s">
        <v>146</v>
      </c>
      <c r="BE344" s="230">
        <f>IF(N344="základní",J344,0)</f>
        <v>0</v>
      </c>
      <c r="BF344" s="230">
        <f>IF(N344="snížená",J344,0)</f>
        <v>0</v>
      </c>
      <c r="BG344" s="230">
        <f>IF(N344="zákl. přenesená",J344,0)</f>
        <v>0</v>
      </c>
      <c r="BH344" s="230">
        <f>IF(N344="sníž. přenesená",J344,0)</f>
        <v>0</v>
      </c>
      <c r="BI344" s="230">
        <f>IF(N344="nulová",J344,0)</f>
        <v>0</v>
      </c>
      <c r="BJ344" s="17" t="s">
        <v>87</v>
      </c>
      <c r="BK344" s="230">
        <f>ROUND(I344*H344,2)</f>
        <v>0</v>
      </c>
      <c r="BL344" s="17" t="s">
        <v>221</v>
      </c>
      <c r="BM344" s="229" t="s">
        <v>458</v>
      </c>
    </row>
    <row r="345" spans="1:47" s="2" customFormat="1" ht="12">
      <c r="A345" s="38"/>
      <c r="B345" s="39"/>
      <c r="C345" s="40"/>
      <c r="D345" s="231" t="s">
        <v>158</v>
      </c>
      <c r="E345" s="40"/>
      <c r="F345" s="232" t="s">
        <v>459</v>
      </c>
      <c r="G345" s="40"/>
      <c r="H345" s="40"/>
      <c r="I345" s="233"/>
      <c r="J345" s="40"/>
      <c r="K345" s="40"/>
      <c r="L345" s="44"/>
      <c r="M345" s="234"/>
      <c r="N345" s="235"/>
      <c r="O345" s="91"/>
      <c r="P345" s="91"/>
      <c r="Q345" s="91"/>
      <c r="R345" s="91"/>
      <c r="S345" s="91"/>
      <c r="T345" s="92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T345" s="17" t="s">
        <v>158</v>
      </c>
      <c r="AU345" s="17" t="s">
        <v>156</v>
      </c>
    </row>
    <row r="346" spans="1:47" s="2" customFormat="1" ht="12">
      <c r="A346" s="38"/>
      <c r="B346" s="39"/>
      <c r="C346" s="40"/>
      <c r="D346" s="236" t="s">
        <v>160</v>
      </c>
      <c r="E346" s="40"/>
      <c r="F346" s="237" t="s">
        <v>460</v>
      </c>
      <c r="G346" s="40"/>
      <c r="H346" s="40"/>
      <c r="I346" s="233"/>
      <c r="J346" s="40"/>
      <c r="K346" s="40"/>
      <c r="L346" s="44"/>
      <c r="M346" s="234"/>
      <c r="N346" s="235"/>
      <c r="O346" s="91"/>
      <c r="P346" s="91"/>
      <c r="Q346" s="91"/>
      <c r="R346" s="91"/>
      <c r="S346" s="91"/>
      <c r="T346" s="92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T346" s="17" t="s">
        <v>160</v>
      </c>
      <c r="AU346" s="17" t="s">
        <v>156</v>
      </c>
    </row>
    <row r="347" spans="1:51" s="13" customFormat="1" ht="12">
      <c r="A347" s="13"/>
      <c r="B347" s="238"/>
      <c r="C347" s="239"/>
      <c r="D347" s="231" t="s">
        <v>162</v>
      </c>
      <c r="E347" s="240" t="s">
        <v>1</v>
      </c>
      <c r="F347" s="241" t="s">
        <v>461</v>
      </c>
      <c r="G347" s="239"/>
      <c r="H347" s="242">
        <v>40</v>
      </c>
      <c r="I347" s="243"/>
      <c r="J347" s="239"/>
      <c r="K347" s="239"/>
      <c r="L347" s="244"/>
      <c r="M347" s="245"/>
      <c r="N347" s="246"/>
      <c r="O347" s="246"/>
      <c r="P347" s="246"/>
      <c r="Q347" s="246"/>
      <c r="R347" s="246"/>
      <c r="S347" s="246"/>
      <c r="T347" s="247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8" t="s">
        <v>162</v>
      </c>
      <c r="AU347" s="248" t="s">
        <v>156</v>
      </c>
      <c r="AV347" s="13" t="s">
        <v>89</v>
      </c>
      <c r="AW347" s="13" t="s">
        <v>37</v>
      </c>
      <c r="AX347" s="13" t="s">
        <v>79</v>
      </c>
      <c r="AY347" s="248" t="s">
        <v>146</v>
      </c>
    </row>
    <row r="348" spans="1:51" s="14" customFormat="1" ht="12">
      <c r="A348" s="14"/>
      <c r="B348" s="249"/>
      <c r="C348" s="250"/>
      <c r="D348" s="231" t="s">
        <v>162</v>
      </c>
      <c r="E348" s="251" t="s">
        <v>1</v>
      </c>
      <c r="F348" s="252" t="s">
        <v>170</v>
      </c>
      <c r="G348" s="250"/>
      <c r="H348" s="253">
        <v>40</v>
      </c>
      <c r="I348" s="254"/>
      <c r="J348" s="250"/>
      <c r="K348" s="250"/>
      <c r="L348" s="255"/>
      <c r="M348" s="256"/>
      <c r="N348" s="257"/>
      <c r="O348" s="257"/>
      <c r="P348" s="257"/>
      <c r="Q348" s="257"/>
      <c r="R348" s="257"/>
      <c r="S348" s="257"/>
      <c r="T348" s="258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9" t="s">
        <v>162</v>
      </c>
      <c r="AU348" s="259" t="s">
        <v>156</v>
      </c>
      <c r="AV348" s="14" t="s">
        <v>155</v>
      </c>
      <c r="AW348" s="14" t="s">
        <v>37</v>
      </c>
      <c r="AX348" s="14" t="s">
        <v>87</v>
      </c>
      <c r="AY348" s="259" t="s">
        <v>146</v>
      </c>
    </row>
    <row r="349" spans="1:63" s="12" customFormat="1" ht="20.85" customHeight="1">
      <c r="A349" s="12"/>
      <c r="B349" s="202"/>
      <c r="C349" s="203"/>
      <c r="D349" s="204" t="s">
        <v>78</v>
      </c>
      <c r="E349" s="216" t="s">
        <v>462</v>
      </c>
      <c r="F349" s="216" t="s">
        <v>463</v>
      </c>
      <c r="G349" s="203"/>
      <c r="H349" s="203"/>
      <c r="I349" s="206"/>
      <c r="J349" s="217">
        <f>BK349</f>
        <v>0</v>
      </c>
      <c r="K349" s="203"/>
      <c r="L349" s="208"/>
      <c r="M349" s="209"/>
      <c r="N349" s="210"/>
      <c r="O349" s="210"/>
      <c r="P349" s="211">
        <f>SUM(P350:P392)</f>
        <v>0</v>
      </c>
      <c r="Q349" s="210"/>
      <c r="R349" s="211">
        <f>SUM(R350:R392)</f>
        <v>0</v>
      </c>
      <c r="S349" s="210"/>
      <c r="T349" s="212">
        <f>SUM(T350:T392)</f>
        <v>0.07547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R349" s="213" t="s">
        <v>89</v>
      </c>
      <c r="AT349" s="214" t="s">
        <v>78</v>
      </c>
      <c r="AU349" s="214" t="s">
        <v>89</v>
      </c>
      <c r="AY349" s="213" t="s">
        <v>146</v>
      </c>
      <c r="BK349" s="215">
        <f>SUM(BK350:BK392)</f>
        <v>0</v>
      </c>
    </row>
    <row r="350" spans="1:65" s="2" customFormat="1" ht="16.5" customHeight="1">
      <c r="A350" s="38"/>
      <c r="B350" s="39"/>
      <c r="C350" s="218" t="s">
        <v>464</v>
      </c>
      <c r="D350" s="218" t="s">
        <v>150</v>
      </c>
      <c r="E350" s="219" t="s">
        <v>465</v>
      </c>
      <c r="F350" s="220" t="s">
        <v>466</v>
      </c>
      <c r="G350" s="221" t="s">
        <v>467</v>
      </c>
      <c r="H350" s="222">
        <v>1</v>
      </c>
      <c r="I350" s="223"/>
      <c r="J350" s="224">
        <f>ROUND(I350*H350,2)</f>
        <v>0</v>
      </c>
      <c r="K350" s="220" t="s">
        <v>154</v>
      </c>
      <c r="L350" s="44"/>
      <c r="M350" s="225" t="s">
        <v>1</v>
      </c>
      <c r="N350" s="226" t="s">
        <v>44</v>
      </c>
      <c r="O350" s="91"/>
      <c r="P350" s="227">
        <f>O350*H350</f>
        <v>0</v>
      </c>
      <c r="Q350" s="227">
        <v>0</v>
      </c>
      <c r="R350" s="227">
        <f>Q350*H350</f>
        <v>0</v>
      </c>
      <c r="S350" s="227">
        <v>0.01933</v>
      </c>
      <c r="T350" s="228">
        <f>S350*H350</f>
        <v>0.01933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29" t="s">
        <v>221</v>
      </c>
      <c r="AT350" s="229" t="s">
        <v>150</v>
      </c>
      <c r="AU350" s="229" t="s">
        <v>156</v>
      </c>
      <c r="AY350" s="17" t="s">
        <v>146</v>
      </c>
      <c r="BE350" s="230">
        <f>IF(N350="základní",J350,0)</f>
        <v>0</v>
      </c>
      <c r="BF350" s="230">
        <f>IF(N350="snížená",J350,0)</f>
        <v>0</v>
      </c>
      <c r="BG350" s="230">
        <f>IF(N350="zákl. přenesená",J350,0)</f>
        <v>0</v>
      </c>
      <c r="BH350" s="230">
        <f>IF(N350="sníž. přenesená",J350,0)</f>
        <v>0</v>
      </c>
      <c r="BI350" s="230">
        <f>IF(N350="nulová",J350,0)</f>
        <v>0</v>
      </c>
      <c r="BJ350" s="17" t="s">
        <v>87</v>
      </c>
      <c r="BK350" s="230">
        <f>ROUND(I350*H350,2)</f>
        <v>0</v>
      </c>
      <c r="BL350" s="17" t="s">
        <v>221</v>
      </c>
      <c r="BM350" s="229" t="s">
        <v>468</v>
      </c>
    </row>
    <row r="351" spans="1:47" s="2" customFormat="1" ht="12">
      <c r="A351" s="38"/>
      <c r="B351" s="39"/>
      <c r="C351" s="40"/>
      <c r="D351" s="231" t="s">
        <v>158</v>
      </c>
      <c r="E351" s="40"/>
      <c r="F351" s="232" t="s">
        <v>469</v>
      </c>
      <c r="G351" s="40"/>
      <c r="H351" s="40"/>
      <c r="I351" s="233"/>
      <c r="J351" s="40"/>
      <c r="K351" s="40"/>
      <c r="L351" s="44"/>
      <c r="M351" s="234"/>
      <c r="N351" s="235"/>
      <c r="O351" s="91"/>
      <c r="P351" s="91"/>
      <c r="Q351" s="91"/>
      <c r="R351" s="91"/>
      <c r="S351" s="91"/>
      <c r="T351" s="92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T351" s="17" t="s">
        <v>158</v>
      </c>
      <c r="AU351" s="17" t="s">
        <v>156</v>
      </c>
    </row>
    <row r="352" spans="1:47" s="2" customFormat="1" ht="12">
      <c r="A352" s="38"/>
      <c r="B352" s="39"/>
      <c r="C352" s="40"/>
      <c r="D352" s="236" t="s">
        <v>160</v>
      </c>
      <c r="E352" s="40"/>
      <c r="F352" s="237" t="s">
        <v>470</v>
      </c>
      <c r="G352" s="40"/>
      <c r="H352" s="40"/>
      <c r="I352" s="233"/>
      <c r="J352" s="40"/>
      <c r="K352" s="40"/>
      <c r="L352" s="44"/>
      <c r="M352" s="234"/>
      <c r="N352" s="235"/>
      <c r="O352" s="91"/>
      <c r="P352" s="91"/>
      <c r="Q352" s="91"/>
      <c r="R352" s="91"/>
      <c r="S352" s="91"/>
      <c r="T352" s="92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T352" s="17" t="s">
        <v>160</v>
      </c>
      <c r="AU352" s="17" t="s">
        <v>156</v>
      </c>
    </row>
    <row r="353" spans="1:51" s="13" customFormat="1" ht="12">
      <c r="A353" s="13"/>
      <c r="B353" s="238"/>
      <c r="C353" s="239"/>
      <c r="D353" s="231" t="s">
        <v>162</v>
      </c>
      <c r="E353" s="240" t="s">
        <v>1</v>
      </c>
      <c r="F353" s="241" t="s">
        <v>471</v>
      </c>
      <c r="G353" s="239"/>
      <c r="H353" s="242">
        <v>1</v>
      </c>
      <c r="I353" s="243"/>
      <c r="J353" s="239"/>
      <c r="K353" s="239"/>
      <c r="L353" s="244"/>
      <c r="M353" s="245"/>
      <c r="N353" s="246"/>
      <c r="O353" s="246"/>
      <c r="P353" s="246"/>
      <c r="Q353" s="246"/>
      <c r="R353" s="246"/>
      <c r="S353" s="246"/>
      <c r="T353" s="247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8" t="s">
        <v>162</v>
      </c>
      <c r="AU353" s="248" t="s">
        <v>156</v>
      </c>
      <c r="AV353" s="13" t="s">
        <v>89</v>
      </c>
      <c r="AW353" s="13" t="s">
        <v>37</v>
      </c>
      <c r="AX353" s="13" t="s">
        <v>79</v>
      </c>
      <c r="AY353" s="248" t="s">
        <v>146</v>
      </c>
    </row>
    <row r="354" spans="1:51" s="14" customFormat="1" ht="12">
      <c r="A354" s="14"/>
      <c r="B354" s="249"/>
      <c r="C354" s="250"/>
      <c r="D354" s="231" t="s">
        <v>162</v>
      </c>
      <c r="E354" s="251" t="s">
        <v>1</v>
      </c>
      <c r="F354" s="252" t="s">
        <v>170</v>
      </c>
      <c r="G354" s="250"/>
      <c r="H354" s="253">
        <v>1</v>
      </c>
      <c r="I354" s="254"/>
      <c r="J354" s="250"/>
      <c r="K354" s="250"/>
      <c r="L354" s="255"/>
      <c r="M354" s="256"/>
      <c r="N354" s="257"/>
      <c r="O354" s="257"/>
      <c r="P354" s="257"/>
      <c r="Q354" s="257"/>
      <c r="R354" s="257"/>
      <c r="S354" s="257"/>
      <c r="T354" s="258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9" t="s">
        <v>162</v>
      </c>
      <c r="AU354" s="259" t="s">
        <v>156</v>
      </c>
      <c r="AV354" s="14" t="s">
        <v>155</v>
      </c>
      <c r="AW354" s="14" t="s">
        <v>37</v>
      </c>
      <c r="AX354" s="14" t="s">
        <v>87</v>
      </c>
      <c r="AY354" s="259" t="s">
        <v>146</v>
      </c>
    </row>
    <row r="355" spans="1:65" s="2" customFormat="1" ht="16.5" customHeight="1">
      <c r="A355" s="38"/>
      <c r="B355" s="39"/>
      <c r="C355" s="218" t="s">
        <v>472</v>
      </c>
      <c r="D355" s="218" t="s">
        <v>150</v>
      </c>
      <c r="E355" s="219" t="s">
        <v>473</v>
      </c>
      <c r="F355" s="220" t="s">
        <v>474</v>
      </c>
      <c r="G355" s="221" t="s">
        <v>467</v>
      </c>
      <c r="H355" s="222">
        <v>1</v>
      </c>
      <c r="I355" s="223"/>
      <c r="J355" s="224">
        <f>ROUND(I355*H355,2)</f>
        <v>0</v>
      </c>
      <c r="K355" s="220" t="s">
        <v>154</v>
      </c>
      <c r="L355" s="44"/>
      <c r="M355" s="225" t="s">
        <v>1</v>
      </c>
      <c r="N355" s="226" t="s">
        <v>44</v>
      </c>
      <c r="O355" s="91"/>
      <c r="P355" s="227">
        <f>O355*H355</f>
        <v>0</v>
      </c>
      <c r="Q355" s="227">
        <v>0</v>
      </c>
      <c r="R355" s="227">
        <f>Q355*H355</f>
        <v>0</v>
      </c>
      <c r="S355" s="227">
        <v>0.01946</v>
      </c>
      <c r="T355" s="228">
        <f>S355*H355</f>
        <v>0.01946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29" t="s">
        <v>221</v>
      </c>
      <c r="AT355" s="229" t="s">
        <v>150</v>
      </c>
      <c r="AU355" s="229" t="s">
        <v>156</v>
      </c>
      <c r="AY355" s="17" t="s">
        <v>146</v>
      </c>
      <c r="BE355" s="230">
        <f>IF(N355="základní",J355,0)</f>
        <v>0</v>
      </c>
      <c r="BF355" s="230">
        <f>IF(N355="snížená",J355,0)</f>
        <v>0</v>
      </c>
      <c r="BG355" s="230">
        <f>IF(N355="zákl. přenesená",J355,0)</f>
        <v>0</v>
      </c>
      <c r="BH355" s="230">
        <f>IF(N355="sníž. přenesená",J355,0)</f>
        <v>0</v>
      </c>
      <c r="BI355" s="230">
        <f>IF(N355="nulová",J355,0)</f>
        <v>0</v>
      </c>
      <c r="BJ355" s="17" t="s">
        <v>87</v>
      </c>
      <c r="BK355" s="230">
        <f>ROUND(I355*H355,2)</f>
        <v>0</v>
      </c>
      <c r="BL355" s="17" t="s">
        <v>221</v>
      </c>
      <c r="BM355" s="229" t="s">
        <v>475</v>
      </c>
    </row>
    <row r="356" spans="1:47" s="2" customFormat="1" ht="12">
      <c r="A356" s="38"/>
      <c r="B356" s="39"/>
      <c r="C356" s="40"/>
      <c r="D356" s="231" t="s">
        <v>158</v>
      </c>
      <c r="E356" s="40"/>
      <c r="F356" s="232" t="s">
        <v>476</v>
      </c>
      <c r="G356" s="40"/>
      <c r="H356" s="40"/>
      <c r="I356" s="233"/>
      <c r="J356" s="40"/>
      <c r="K356" s="40"/>
      <c r="L356" s="44"/>
      <c r="M356" s="234"/>
      <c r="N356" s="235"/>
      <c r="O356" s="91"/>
      <c r="P356" s="91"/>
      <c r="Q356" s="91"/>
      <c r="R356" s="91"/>
      <c r="S356" s="91"/>
      <c r="T356" s="92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T356" s="17" t="s">
        <v>158</v>
      </c>
      <c r="AU356" s="17" t="s">
        <v>156</v>
      </c>
    </row>
    <row r="357" spans="1:47" s="2" customFormat="1" ht="12">
      <c r="A357" s="38"/>
      <c r="B357" s="39"/>
      <c r="C357" s="40"/>
      <c r="D357" s="236" t="s">
        <v>160</v>
      </c>
      <c r="E357" s="40"/>
      <c r="F357" s="237" t="s">
        <v>477</v>
      </c>
      <c r="G357" s="40"/>
      <c r="H357" s="40"/>
      <c r="I357" s="233"/>
      <c r="J357" s="40"/>
      <c r="K357" s="40"/>
      <c r="L357" s="44"/>
      <c r="M357" s="234"/>
      <c r="N357" s="235"/>
      <c r="O357" s="91"/>
      <c r="P357" s="91"/>
      <c r="Q357" s="91"/>
      <c r="R357" s="91"/>
      <c r="S357" s="91"/>
      <c r="T357" s="92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T357" s="17" t="s">
        <v>160</v>
      </c>
      <c r="AU357" s="17" t="s">
        <v>156</v>
      </c>
    </row>
    <row r="358" spans="1:51" s="13" customFormat="1" ht="12">
      <c r="A358" s="13"/>
      <c r="B358" s="238"/>
      <c r="C358" s="239"/>
      <c r="D358" s="231" t="s">
        <v>162</v>
      </c>
      <c r="E358" s="240" t="s">
        <v>1</v>
      </c>
      <c r="F358" s="241" t="s">
        <v>471</v>
      </c>
      <c r="G358" s="239"/>
      <c r="H358" s="242">
        <v>1</v>
      </c>
      <c r="I358" s="243"/>
      <c r="J358" s="239"/>
      <c r="K358" s="239"/>
      <c r="L358" s="244"/>
      <c r="M358" s="245"/>
      <c r="N358" s="246"/>
      <c r="O358" s="246"/>
      <c r="P358" s="246"/>
      <c r="Q358" s="246"/>
      <c r="R358" s="246"/>
      <c r="S358" s="246"/>
      <c r="T358" s="247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8" t="s">
        <v>162</v>
      </c>
      <c r="AU358" s="248" t="s">
        <v>156</v>
      </c>
      <c r="AV358" s="13" t="s">
        <v>89</v>
      </c>
      <c r="AW358" s="13" t="s">
        <v>37</v>
      </c>
      <c r="AX358" s="13" t="s">
        <v>79</v>
      </c>
      <c r="AY358" s="248" t="s">
        <v>146</v>
      </c>
    </row>
    <row r="359" spans="1:51" s="14" customFormat="1" ht="12">
      <c r="A359" s="14"/>
      <c r="B359" s="249"/>
      <c r="C359" s="250"/>
      <c r="D359" s="231" t="s">
        <v>162</v>
      </c>
      <c r="E359" s="251" t="s">
        <v>1</v>
      </c>
      <c r="F359" s="252" t="s">
        <v>170</v>
      </c>
      <c r="G359" s="250"/>
      <c r="H359" s="253">
        <v>1</v>
      </c>
      <c r="I359" s="254"/>
      <c r="J359" s="250"/>
      <c r="K359" s="250"/>
      <c r="L359" s="255"/>
      <c r="M359" s="256"/>
      <c r="N359" s="257"/>
      <c r="O359" s="257"/>
      <c r="P359" s="257"/>
      <c r="Q359" s="257"/>
      <c r="R359" s="257"/>
      <c r="S359" s="257"/>
      <c r="T359" s="258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9" t="s">
        <v>162</v>
      </c>
      <c r="AU359" s="259" t="s">
        <v>156</v>
      </c>
      <c r="AV359" s="14" t="s">
        <v>155</v>
      </c>
      <c r="AW359" s="14" t="s">
        <v>37</v>
      </c>
      <c r="AX359" s="14" t="s">
        <v>87</v>
      </c>
      <c r="AY359" s="259" t="s">
        <v>146</v>
      </c>
    </row>
    <row r="360" spans="1:65" s="2" customFormat="1" ht="24.15" customHeight="1">
      <c r="A360" s="38"/>
      <c r="B360" s="39"/>
      <c r="C360" s="218" t="s">
        <v>478</v>
      </c>
      <c r="D360" s="218" t="s">
        <v>150</v>
      </c>
      <c r="E360" s="219" t="s">
        <v>479</v>
      </c>
      <c r="F360" s="220" t="s">
        <v>480</v>
      </c>
      <c r="G360" s="221" t="s">
        <v>467</v>
      </c>
      <c r="H360" s="222">
        <v>1</v>
      </c>
      <c r="I360" s="223"/>
      <c r="J360" s="224">
        <f>ROUND(I360*H360,2)</f>
        <v>0</v>
      </c>
      <c r="K360" s="220" t="s">
        <v>154</v>
      </c>
      <c r="L360" s="44"/>
      <c r="M360" s="225" t="s">
        <v>1</v>
      </c>
      <c r="N360" s="226" t="s">
        <v>44</v>
      </c>
      <c r="O360" s="91"/>
      <c r="P360" s="227">
        <f>O360*H360</f>
        <v>0</v>
      </c>
      <c r="Q360" s="227">
        <v>0</v>
      </c>
      <c r="R360" s="227">
        <f>Q360*H360</f>
        <v>0</v>
      </c>
      <c r="S360" s="227">
        <v>0.0272</v>
      </c>
      <c r="T360" s="228">
        <f>S360*H360</f>
        <v>0.0272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29" t="s">
        <v>221</v>
      </c>
      <c r="AT360" s="229" t="s">
        <v>150</v>
      </c>
      <c r="AU360" s="229" t="s">
        <v>156</v>
      </c>
      <c r="AY360" s="17" t="s">
        <v>146</v>
      </c>
      <c r="BE360" s="230">
        <f>IF(N360="základní",J360,0)</f>
        <v>0</v>
      </c>
      <c r="BF360" s="230">
        <f>IF(N360="snížená",J360,0)</f>
        <v>0</v>
      </c>
      <c r="BG360" s="230">
        <f>IF(N360="zákl. přenesená",J360,0)</f>
        <v>0</v>
      </c>
      <c r="BH360" s="230">
        <f>IF(N360="sníž. přenesená",J360,0)</f>
        <v>0</v>
      </c>
      <c r="BI360" s="230">
        <f>IF(N360="nulová",J360,0)</f>
        <v>0</v>
      </c>
      <c r="BJ360" s="17" t="s">
        <v>87</v>
      </c>
      <c r="BK360" s="230">
        <f>ROUND(I360*H360,2)</f>
        <v>0</v>
      </c>
      <c r="BL360" s="17" t="s">
        <v>221</v>
      </c>
      <c r="BM360" s="229" t="s">
        <v>481</v>
      </c>
    </row>
    <row r="361" spans="1:47" s="2" customFormat="1" ht="12">
      <c r="A361" s="38"/>
      <c r="B361" s="39"/>
      <c r="C361" s="40"/>
      <c r="D361" s="231" t="s">
        <v>158</v>
      </c>
      <c r="E361" s="40"/>
      <c r="F361" s="232" t="s">
        <v>482</v>
      </c>
      <c r="G361" s="40"/>
      <c r="H361" s="40"/>
      <c r="I361" s="233"/>
      <c r="J361" s="40"/>
      <c r="K361" s="40"/>
      <c r="L361" s="44"/>
      <c r="M361" s="234"/>
      <c r="N361" s="235"/>
      <c r="O361" s="91"/>
      <c r="P361" s="91"/>
      <c r="Q361" s="91"/>
      <c r="R361" s="91"/>
      <c r="S361" s="91"/>
      <c r="T361" s="92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T361" s="17" t="s">
        <v>158</v>
      </c>
      <c r="AU361" s="17" t="s">
        <v>156</v>
      </c>
    </row>
    <row r="362" spans="1:47" s="2" customFormat="1" ht="12">
      <c r="A362" s="38"/>
      <c r="B362" s="39"/>
      <c r="C362" s="40"/>
      <c r="D362" s="236" t="s">
        <v>160</v>
      </c>
      <c r="E362" s="40"/>
      <c r="F362" s="237" t="s">
        <v>483</v>
      </c>
      <c r="G362" s="40"/>
      <c r="H362" s="40"/>
      <c r="I362" s="233"/>
      <c r="J362" s="40"/>
      <c r="K362" s="40"/>
      <c r="L362" s="44"/>
      <c r="M362" s="234"/>
      <c r="N362" s="235"/>
      <c r="O362" s="91"/>
      <c r="P362" s="91"/>
      <c r="Q362" s="91"/>
      <c r="R362" s="91"/>
      <c r="S362" s="91"/>
      <c r="T362" s="92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T362" s="17" t="s">
        <v>160</v>
      </c>
      <c r="AU362" s="17" t="s">
        <v>156</v>
      </c>
    </row>
    <row r="363" spans="1:51" s="13" customFormat="1" ht="12">
      <c r="A363" s="13"/>
      <c r="B363" s="238"/>
      <c r="C363" s="239"/>
      <c r="D363" s="231" t="s">
        <v>162</v>
      </c>
      <c r="E363" s="240" t="s">
        <v>1</v>
      </c>
      <c r="F363" s="241" t="s">
        <v>471</v>
      </c>
      <c r="G363" s="239"/>
      <c r="H363" s="242">
        <v>1</v>
      </c>
      <c r="I363" s="243"/>
      <c r="J363" s="239"/>
      <c r="K363" s="239"/>
      <c r="L363" s="244"/>
      <c r="M363" s="245"/>
      <c r="N363" s="246"/>
      <c r="O363" s="246"/>
      <c r="P363" s="246"/>
      <c r="Q363" s="246"/>
      <c r="R363" s="246"/>
      <c r="S363" s="246"/>
      <c r="T363" s="247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8" t="s">
        <v>162</v>
      </c>
      <c r="AU363" s="248" t="s">
        <v>156</v>
      </c>
      <c r="AV363" s="13" t="s">
        <v>89</v>
      </c>
      <c r="AW363" s="13" t="s">
        <v>37</v>
      </c>
      <c r="AX363" s="13" t="s">
        <v>79</v>
      </c>
      <c r="AY363" s="248" t="s">
        <v>146</v>
      </c>
    </row>
    <row r="364" spans="1:51" s="14" customFormat="1" ht="12">
      <c r="A364" s="14"/>
      <c r="B364" s="249"/>
      <c r="C364" s="250"/>
      <c r="D364" s="231" t="s">
        <v>162</v>
      </c>
      <c r="E364" s="251" t="s">
        <v>1</v>
      </c>
      <c r="F364" s="252" t="s">
        <v>170</v>
      </c>
      <c r="G364" s="250"/>
      <c r="H364" s="253">
        <v>1</v>
      </c>
      <c r="I364" s="254"/>
      <c r="J364" s="250"/>
      <c r="K364" s="250"/>
      <c r="L364" s="255"/>
      <c r="M364" s="256"/>
      <c r="N364" s="257"/>
      <c r="O364" s="257"/>
      <c r="P364" s="257"/>
      <c r="Q364" s="257"/>
      <c r="R364" s="257"/>
      <c r="S364" s="257"/>
      <c r="T364" s="258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9" t="s">
        <v>162</v>
      </c>
      <c r="AU364" s="259" t="s">
        <v>156</v>
      </c>
      <c r="AV364" s="14" t="s">
        <v>155</v>
      </c>
      <c r="AW364" s="14" t="s">
        <v>37</v>
      </c>
      <c r="AX364" s="14" t="s">
        <v>87</v>
      </c>
      <c r="AY364" s="259" t="s">
        <v>146</v>
      </c>
    </row>
    <row r="365" spans="1:65" s="2" customFormat="1" ht="24.15" customHeight="1">
      <c r="A365" s="38"/>
      <c r="B365" s="39"/>
      <c r="C365" s="218" t="s">
        <v>484</v>
      </c>
      <c r="D365" s="218" t="s">
        <v>150</v>
      </c>
      <c r="E365" s="219" t="s">
        <v>485</v>
      </c>
      <c r="F365" s="220" t="s">
        <v>486</v>
      </c>
      <c r="G365" s="221" t="s">
        <v>320</v>
      </c>
      <c r="H365" s="222">
        <v>0.075</v>
      </c>
      <c r="I365" s="223"/>
      <c r="J365" s="224">
        <f>ROUND(I365*H365,2)</f>
        <v>0</v>
      </c>
      <c r="K365" s="220" t="s">
        <v>154</v>
      </c>
      <c r="L365" s="44"/>
      <c r="M365" s="225" t="s">
        <v>1</v>
      </c>
      <c r="N365" s="226" t="s">
        <v>44</v>
      </c>
      <c r="O365" s="91"/>
      <c r="P365" s="227">
        <f>O365*H365</f>
        <v>0</v>
      </c>
      <c r="Q365" s="227">
        <v>0</v>
      </c>
      <c r="R365" s="227">
        <f>Q365*H365</f>
        <v>0</v>
      </c>
      <c r="S365" s="227">
        <v>0</v>
      </c>
      <c r="T365" s="228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29" t="s">
        <v>221</v>
      </c>
      <c r="AT365" s="229" t="s">
        <v>150</v>
      </c>
      <c r="AU365" s="229" t="s">
        <v>156</v>
      </c>
      <c r="AY365" s="17" t="s">
        <v>146</v>
      </c>
      <c r="BE365" s="230">
        <f>IF(N365="základní",J365,0)</f>
        <v>0</v>
      </c>
      <c r="BF365" s="230">
        <f>IF(N365="snížená",J365,0)</f>
        <v>0</v>
      </c>
      <c r="BG365" s="230">
        <f>IF(N365="zákl. přenesená",J365,0)</f>
        <v>0</v>
      </c>
      <c r="BH365" s="230">
        <f>IF(N365="sníž. přenesená",J365,0)</f>
        <v>0</v>
      </c>
      <c r="BI365" s="230">
        <f>IF(N365="nulová",J365,0)</f>
        <v>0</v>
      </c>
      <c r="BJ365" s="17" t="s">
        <v>87</v>
      </c>
      <c r="BK365" s="230">
        <f>ROUND(I365*H365,2)</f>
        <v>0</v>
      </c>
      <c r="BL365" s="17" t="s">
        <v>221</v>
      </c>
      <c r="BM365" s="229" t="s">
        <v>487</v>
      </c>
    </row>
    <row r="366" spans="1:47" s="2" customFormat="1" ht="12">
      <c r="A366" s="38"/>
      <c r="B366" s="39"/>
      <c r="C366" s="40"/>
      <c r="D366" s="231" t="s">
        <v>158</v>
      </c>
      <c r="E366" s="40"/>
      <c r="F366" s="232" t="s">
        <v>488</v>
      </c>
      <c r="G366" s="40"/>
      <c r="H366" s="40"/>
      <c r="I366" s="233"/>
      <c r="J366" s="40"/>
      <c r="K366" s="40"/>
      <c r="L366" s="44"/>
      <c r="M366" s="234"/>
      <c r="N366" s="235"/>
      <c r="O366" s="91"/>
      <c r="P366" s="91"/>
      <c r="Q366" s="91"/>
      <c r="R366" s="91"/>
      <c r="S366" s="91"/>
      <c r="T366" s="92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T366" s="17" t="s">
        <v>158</v>
      </c>
      <c r="AU366" s="17" t="s">
        <v>156</v>
      </c>
    </row>
    <row r="367" spans="1:47" s="2" customFormat="1" ht="12">
      <c r="A367" s="38"/>
      <c r="B367" s="39"/>
      <c r="C367" s="40"/>
      <c r="D367" s="236" t="s">
        <v>160</v>
      </c>
      <c r="E367" s="40"/>
      <c r="F367" s="237" t="s">
        <v>489</v>
      </c>
      <c r="G367" s="40"/>
      <c r="H367" s="40"/>
      <c r="I367" s="233"/>
      <c r="J367" s="40"/>
      <c r="K367" s="40"/>
      <c r="L367" s="44"/>
      <c r="M367" s="234"/>
      <c r="N367" s="235"/>
      <c r="O367" s="91"/>
      <c r="P367" s="91"/>
      <c r="Q367" s="91"/>
      <c r="R367" s="91"/>
      <c r="S367" s="91"/>
      <c r="T367" s="92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T367" s="17" t="s">
        <v>160</v>
      </c>
      <c r="AU367" s="17" t="s">
        <v>156</v>
      </c>
    </row>
    <row r="368" spans="1:65" s="2" customFormat="1" ht="16.5" customHeight="1">
      <c r="A368" s="38"/>
      <c r="B368" s="39"/>
      <c r="C368" s="218" t="s">
        <v>490</v>
      </c>
      <c r="D368" s="218" t="s">
        <v>150</v>
      </c>
      <c r="E368" s="219" t="s">
        <v>491</v>
      </c>
      <c r="F368" s="220" t="s">
        <v>492</v>
      </c>
      <c r="G368" s="221" t="s">
        <v>210</v>
      </c>
      <c r="H368" s="222">
        <v>1</v>
      </c>
      <c r="I368" s="223"/>
      <c r="J368" s="224">
        <f>ROUND(I368*H368,2)</f>
        <v>0</v>
      </c>
      <c r="K368" s="220" t="s">
        <v>154</v>
      </c>
      <c r="L368" s="44"/>
      <c r="M368" s="225" t="s">
        <v>1</v>
      </c>
      <c r="N368" s="226" t="s">
        <v>44</v>
      </c>
      <c r="O368" s="91"/>
      <c r="P368" s="227">
        <f>O368*H368</f>
        <v>0</v>
      </c>
      <c r="Q368" s="227">
        <v>0</v>
      </c>
      <c r="R368" s="227">
        <f>Q368*H368</f>
        <v>0</v>
      </c>
      <c r="S368" s="227">
        <v>0.00049</v>
      </c>
      <c r="T368" s="228">
        <f>S368*H368</f>
        <v>0.00049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29" t="s">
        <v>221</v>
      </c>
      <c r="AT368" s="229" t="s">
        <v>150</v>
      </c>
      <c r="AU368" s="229" t="s">
        <v>156</v>
      </c>
      <c r="AY368" s="17" t="s">
        <v>146</v>
      </c>
      <c r="BE368" s="230">
        <f>IF(N368="základní",J368,0)</f>
        <v>0</v>
      </c>
      <c r="BF368" s="230">
        <f>IF(N368="snížená",J368,0)</f>
        <v>0</v>
      </c>
      <c r="BG368" s="230">
        <f>IF(N368="zákl. přenesená",J368,0)</f>
        <v>0</v>
      </c>
      <c r="BH368" s="230">
        <f>IF(N368="sníž. přenesená",J368,0)</f>
        <v>0</v>
      </c>
      <c r="BI368" s="230">
        <f>IF(N368="nulová",J368,0)</f>
        <v>0</v>
      </c>
      <c r="BJ368" s="17" t="s">
        <v>87</v>
      </c>
      <c r="BK368" s="230">
        <f>ROUND(I368*H368,2)</f>
        <v>0</v>
      </c>
      <c r="BL368" s="17" t="s">
        <v>221</v>
      </c>
      <c r="BM368" s="229" t="s">
        <v>493</v>
      </c>
    </row>
    <row r="369" spans="1:47" s="2" customFormat="1" ht="12">
      <c r="A369" s="38"/>
      <c r="B369" s="39"/>
      <c r="C369" s="40"/>
      <c r="D369" s="231" t="s">
        <v>158</v>
      </c>
      <c r="E369" s="40"/>
      <c r="F369" s="232" t="s">
        <v>494</v>
      </c>
      <c r="G369" s="40"/>
      <c r="H369" s="40"/>
      <c r="I369" s="233"/>
      <c r="J369" s="40"/>
      <c r="K369" s="40"/>
      <c r="L369" s="44"/>
      <c r="M369" s="234"/>
      <c r="N369" s="235"/>
      <c r="O369" s="91"/>
      <c r="P369" s="91"/>
      <c r="Q369" s="91"/>
      <c r="R369" s="91"/>
      <c r="S369" s="91"/>
      <c r="T369" s="92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T369" s="17" t="s">
        <v>158</v>
      </c>
      <c r="AU369" s="17" t="s">
        <v>156</v>
      </c>
    </row>
    <row r="370" spans="1:47" s="2" customFormat="1" ht="12">
      <c r="A370" s="38"/>
      <c r="B370" s="39"/>
      <c r="C370" s="40"/>
      <c r="D370" s="236" t="s">
        <v>160</v>
      </c>
      <c r="E370" s="40"/>
      <c r="F370" s="237" t="s">
        <v>495</v>
      </c>
      <c r="G370" s="40"/>
      <c r="H370" s="40"/>
      <c r="I370" s="233"/>
      <c r="J370" s="40"/>
      <c r="K370" s="40"/>
      <c r="L370" s="44"/>
      <c r="M370" s="234"/>
      <c r="N370" s="235"/>
      <c r="O370" s="91"/>
      <c r="P370" s="91"/>
      <c r="Q370" s="91"/>
      <c r="R370" s="91"/>
      <c r="S370" s="91"/>
      <c r="T370" s="92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T370" s="17" t="s">
        <v>160</v>
      </c>
      <c r="AU370" s="17" t="s">
        <v>156</v>
      </c>
    </row>
    <row r="371" spans="1:51" s="13" customFormat="1" ht="12">
      <c r="A371" s="13"/>
      <c r="B371" s="238"/>
      <c r="C371" s="239"/>
      <c r="D371" s="231" t="s">
        <v>162</v>
      </c>
      <c r="E371" s="240" t="s">
        <v>1</v>
      </c>
      <c r="F371" s="241" t="s">
        <v>471</v>
      </c>
      <c r="G371" s="239"/>
      <c r="H371" s="242">
        <v>1</v>
      </c>
      <c r="I371" s="243"/>
      <c r="J371" s="239"/>
      <c r="K371" s="239"/>
      <c r="L371" s="244"/>
      <c r="M371" s="245"/>
      <c r="N371" s="246"/>
      <c r="O371" s="246"/>
      <c r="P371" s="246"/>
      <c r="Q371" s="246"/>
      <c r="R371" s="246"/>
      <c r="S371" s="246"/>
      <c r="T371" s="247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8" t="s">
        <v>162</v>
      </c>
      <c r="AU371" s="248" t="s">
        <v>156</v>
      </c>
      <c r="AV371" s="13" t="s">
        <v>89</v>
      </c>
      <c r="AW371" s="13" t="s">
        <v>37</v>
      </c>
      <c r="AX371" s="13" t="s">
        <v>79</v>
      </c>
      <c r="AY371" s="248" t="s">
        <v>146</v>
      </c>
    </row>
    <row r="372" spans="1:51" s="14" customFormat="1" ht="12">
      <c r="A372" s="14"/>
      <c r="B372" s="249"/>
      <c r="C372" s="250"/>
      <c r="D372" s="231" t="s">
        <v>162</v>
      </c>
      <c r="E372" s="251" t="s">
        <v>1</v>
      </c>
      <c r="F372" s="252" t="s">
        <v>170</v>
      </c>
      <c r="G372" s="250"/>
      <c r="H372" s="253">
        <v>1</v>
      </c>
      <c r="I372" s="254"/>
      <c r="J372" s="250"/>
      <c r="K372" s="250"/>
      <c r="L372" s="255"/>
      <c r="M372" s="256"/>
      <c r="N372" s="257"/>
      <c r="O372" s="257"/>
      <c r="P372" s="257"/>
      <c r="Q372" s="257"/>
      <c r="R372" s="257"/>
      <c r="S372" s="257"/>
      <c r="T372" s="258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59" t="s">
        <v>162</v>
      </c>
      <c r="AU372" s="259" t="s">
        <v>156</v>
      </c>
      <c r="AV372" s="14" t="s">
        <v>155</v>
      </c>
      <c r="AW372" s="14" t="s">
        <v>37</v>
      </c>
      <c r="AX372" s="14" t="s">
        <v>87</v>
      </c>
      <c r="AY372" s="259" t="s">
        <v>146</v>
      </c>
    </row>
    <row r="373" spans="1:65" s="2" customFormat="1" ht="16.5" customHeight="1">
      <c r="A373" s="38"/>
      <c r="B373" s="39"/>
      <c r="C373" s="218" t="s">
        <v>496</v>
      </c>
      <c r="D373" s="218" t="s">
        <v>150</v>
      </c>
      <c r="E373" s="219" t="s">
        <v>497</v>
      </c>
      <c r="F373" s="220" t="s">
        <v>498</v>
      </c>
      <c r="G373" s="221" t="s">
        <v>467</v>
      </c>
      <c r="H373" s="222">
        <v>2</v>
      </c>
      <c r="I373" s="223"/>
      <c r="J373" s="224">
        <f>ROUND(I373*H373,2)</f>
        <v>0</v>
      </c>
      <c r="K373" s="220" t="s">
        <v>154</v>
      </c>
      <c r="L373" s="44"/>
      <c r="M373" s="225" t="s">
        <v>1</v>
      </c>
      <c r="N373" s="226" t="s">
        <v>44</v>
      </c>
      <c r="O373" s="91"/>
      <c r="P373" s="227">
        <f>O373*H373</f>
        <v>0</v>
      </c>
      <c r="Q373" s="227">
        <v>0</v>
      </c>
      <c r="R373" s="227">
        <f>Q373*H373</f>
        <v>0</v>
      </c>
      <c r="S373" s="227">
        <v>0.00156</v>
      </c>
      <c r="T373" s="228">
        <f>S373*H373</f>
        <v>0.00312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29" t="s">
        <v>221</v>
      </c>
      <c r="AT373" s="229" t="s">
        <v>150</v>
      </c>
      <c r="AU373" s="229" t="s">
        <v>156</v>
      </c>
      <c r="AY373" s="17" t="s">
        <v>146</v>
      </c>
      <c r="BE373" s="230">
        <f>IF(N373="základní",J373,0)</f>
        <v>0</v>
      </c>
      <c r="BF373" s="230">
        <f>IF(N373="snížená",J373,0)</f>
        <v>0</v>
      </c>
      <c r="BG373" s="230">
        <f>IF(N373="zákl. přenesená",J373,0)</f>
        <v>0</v>
      </c>
      <c r="BH373" s="230">
        <f>IF(N373="sníž. přenesená",J373,0)</f>
        <v>0</v>
      </c>
      <c r="BI373" s="230">
        <f>IF(N373="nulová",J373,0)</f>
        <v>0</v>
      </c>
      <c r="BJ373" s="17" t="s">
        <v>87</v>
      </c>
      <c r="BK373" s="230">
        <f>ROUND(I373*H373,2)</f>
        <v>0</v>
      </c>
      <c r="BL373" s="17" t="s">
        <v>221</v>
      </c>
      <c r="BM373" s="229" t="s">
        <v>499</v>
      </c>
    </row>
    <row r="374" spans="1:47" s="2" customFormat="1" ht="12">
      <c r="A374" s="38"/>
      <c r="B374" s="39"/>
      <c r="C374" s="40"/>
      <c r="D374" s="231" t="s">
        <v>158</v>
      </c>
      <c r="E374" s="40"/>
      <c r="F374" s="232" t="s">
        <v>500</v>
      </c>
      <c r="G374" s="40"/>
      <c r="H374" s="40"/>
      <c r="I374" s="233"/>
      <c r="J374" s="40"/>
      <c r="K374" s="40"/>
      <c r="L374" s="44"/>
      <c r="M374" s="234"/>
      <c r="N374" s="235"/>
      <c r="O374" s="91"/>
      <c r="P374" s="91"/>
      <c r="Q374" s="91"/>
      <c r="R374" s="91"/>
      <c r="S374" s="91"/>
      <c r="T374" s="92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T374" s="17" t="s">
        <v>158</v>
      </c>
      <c r="AU374" s="17" t="s">
        <v>156</v>
      </c>
    </row>
    <row r="375" spans="1:47" s="2" customFormat="1" ht="12">
      <c r="A375" s="38"/>
      <c r="B375" s="39"/>
      <c r="C375" s="40"/>
      <c r="D375" s="236" t="s">
        <v>160</v>
      </c>
      <c r="E375" s="40"/>
      <c r="F375" s="237" t="s">
        <v>501</v>
      </c>
      <c r="G375" s="40"/>
      <c r="H375" s="40"/>
      <c r="I375" s="233"/>
      <c r="J375" s="40"/>
      <c r="K375" s="40"/>
      <c r="L375" s="44"/>
      <c r="M375" s="234"/>
      <c r="N375" s="235"/>
      <c r="O375" s="91"/>
      <c r="P375" s="91"/>
      <c r="Q375" s="91"/>
      <c r="R375" s="91"/>
      <c r="S375" s="91"/>
      <c r="T375" s="92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T375" s="17" t="s">
        <v>160</v>
      </c>
      <c r="AU375" s="17" t="s">
        <v>156</v>
      </c>
    </row>
    <row r="376" spans="1:51" s="13" customFormat="1" ht="12">
      <c r="A376" s="13"/>
      <c r="B376" s="238"/>
      <c r="C376" s="239"/>
      <c r="D376" s="231" t="s">
        <v>162</v>
      </c>
      <c r="E376" s="240" t="s">
        <v>1</v>
      </c>
      <c r="F376" s="241" t="s">
        <v>502</v>
      </c>
      <c r="G376" s="239"/>
      <c r="H376" s="242">
        <v>2</v>
      </c>
      <c r="I376" s="243"/>
      <c r="J376" s="239"/>
      <c r="K376" s="239"/>
      <c r="L376" s="244"/>
      <c r="M376" s="245"/>
      <c r="N376" s="246"/>
      <c r="O376" s="246"/>
      <c r="P376" s="246"/>
      <c r="Q376" s="246"/>
      <c r="R376" s="246"/>
      <c r="S376" s="246"/>
      <c r="T376" s="247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8" t="s">
        <v>162</v>
      </c>
      <c r="AU376" s="248" t="s">
        <v>156</v>
      </c>
      <c r="AV376" s="13" t="s">
        <v>89</v>
      </c>
      <c r="AW376" s="13" t="s">
        <v>37</v>
      </c>
      <c r="AX376" s="13" t="s">
        <v>79</v>
      </c>
      <c r="AY376" s="248" t="s">
        <v>146</v>
      </c>
    </row>
    <row r="377" spans="1:51" s="14" customFormat="1" ht="12">
      <c r="A377" s="14"/>
      <c r="B377" s="249"/>
      <c r="C377" s="250"/>
      <c r="D377" s="231" t="s">
        <v>162</v>
      </c>
      <c r="E377" s="251" t="s">
        <v>1</v>
      </c>
      <c r="F377" s="252" t="s">
        <v>170</v>
      </c>
      <c r="G377" s="250"/>
      <c r="H377" s="253">
        <v>2</v>
      </c>
      <c r="I377" s="254"/>
      <c r="J377" s="250"/>
      <c r="K377" s="250"/>
      <c r="L377" s="255"/>
      <c r="M377" s="256"/>
      <c r="N377" s="257"/>
      <c r="O377" s="257"/>
      <c r="P377" s="257"/>
      <c r="Q377" s="257"/>
      <c r="R377" s="257"/>
      <c r="S377" s="257"/>
      <c r="T377" s="258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9" t="s">
        <v>162</v>
      </c>
      <c r="AU377" s="259" t="s">
        <v>156</v>
      </c>
      <c r="AV377" s="14" t="s">
        <v>155</v>
      </c>
      <c r="AW377" s="14" t="s">
        <v>37</v>
      </c>
      <c r="AX377" s="14" t="s">
        <v>87</v>
      </c>
      <c r="AY377" s="259" t="s">
        <v>146</v>
      </c>
    </row>
    <row r="378" spans="1:65" s="2" customFormat="1" ht="16.5" customHeight="1">
      <c r="A378" s="38"/>
      <c r="B378" s="39"/>
      <c r="C378" s="218" t="s">
        <v>503</v>
      </c>
      <c r="D378" s="218" t="s">
        <v>150</v>
      </c>
      <c r="E378" s="219" t="s">
        <v>504</v>
      </c>
      <c r="F378" s="220" t="s">
        <v>505</v>
      </c>
      <c r="G378" s="221" t="s">
        <v>210</v>
      </c>
      <c r="H378" s="222">
        <v>3</v>
      </c>
      <c r="I378" s="223"/>
      <c r="J378" s="224">
        <f>ROUND(I378*H378,2)</f>
        <v>0</v>
      </c>
      <c r="K378" s="220" t="s">
        <v>154</v>
      </c>
      <c r="L378" s="44"/>
      <c r="M378" s="225" t="s">
        <v>1</v>
      </c>
      <c r="N378" s="226" t="s">
        <v>44</v>
      </c>
      <c r="O378" s="91"/>
      <c r="P378" s="227">
        <f>O378*H378</f>
        <v>0</v>
      </c>
      <c r="Q378" s="227">
        <v>0</v>
      </c>
      <c r="R378" s="227">
        <f>Q378*H378</f>
        <v>0</v>
      </c>
      <c r="S378" s="227">
        <v>0.00086</v>
      </c>
      <c r="T378" s="228">
        <f>S378*H378</f>
        <v>0.00258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29" t="s">
        <v>221</v>
      </c>
      <c r="AT378" s="229" t="s">
        <v>150</v>
      </c>
      <c r="AU378" s="229" t="s">
        <v>156</v>
      </c>
      <c r="AY378" s="17" t="s">
        <v>146</v>
      </c>
      <c r="BE378" s="230">
        <f>IF(N378="základní",J378,0)</f>
        <v>0</v>
      </c>
      <c r="BF378" s="230">
        <f>IF(N378="snížená",J378,0)</f>
        <v>0</v>
      </c>
      <c r="BG378" s="230">
        <f>IF(N378="zákl. přenesená",J378,0)</f>
        <v>0</v>
      </c>
      <c r="BH378" s="230">
        <f>IF(N378="sníž. přenesená",J378,0)</f>
        <v>0</v>
      </c>
      <c r="BI378" s="230">
        <f>IF(N378="nulová",J378,0)</f>
        <v>0</v>
      </c>
      <c r="BJ378" s="17" t="s">
        <v>87</v>
      </c>
      <c r="BK378" s="230">
        <f>ROUND(I378*H378,2)</f>
        <v>0</v>
      </c>
      <c r="BL378" s="17" t="s">
        <v>221</v>
      </c>
      <c r="BM378" s="229" t="s">
        <v>506</v>
      </c>
    </row>
    <row r="379" spans="1:47" s="2" customFormat="1" ht="12">
      <c r="A379" s="38"/>
      <c r="B379" s="39"/>
      <c r="C379" s="40"/>
      <c r="D379" s="231" t="s">
        <v>158</v>
      </c>
      <c r="E379" s="40"/>
      <c r="F379" s="232" t="s">
        <v>507</v>
      </c>
      <c r="G379" s="40"/>
      <c r="H379" s="40"/>
      <c r="I379" s="233"/>
      <c r="J379" s="40"/>
      <c r="K379" s="40"/>
      <c r="L379" s="44"/>
      <c r="M379" s="234"/>
      <c r="N379" s="235"/>
      <c r="O379" s="91"/>
      <c r="P379" s="91"/>
      <c r="Q379" s="91"/>
      <c r="R379" s="91"/>
      <c r="S379" s="91"/>
      <c r="T379" s="92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T379" s="17" t="s">
        <v>158</v>
      </c>
      <c r="AU379" s="17" t="s">
        <v>156</v>
      </c>
    </row>
    <row r="380" spans="1:47" s="2" customFormat="1" ht="12">
      <c r="A380" s="38"/>
      <c r="B380" s="39"/>
      <c r="C380" s="40"/>
      <c r="D380" s="236" t="s">
        <v>160</v>
      </c>
      <c r="E380" s="40"/>
      <c r="F380" s="237" t="s">
        <v>508</v>
      </c>
      <c r="G380" s="40"/>
      <c r="H380" s="40"/>
      <c r="I380" s="233"/>
      <c r="J380" s="40"/>
      <c r="K380" s="40"/>
      <c r="L380" s="44"/>
      <c r="M380" s="234"/>
      <c r="N380" s="235"/>
      <c r="O380" s="91"/>
      <c r="P380" s="91"/>
      <c r="Q380" s="91"/>
      <c r="R380" s="91"/>
      <c r="S380" s="91"/>
      <c r="T380" s="92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T380" s="17" t="s">
        <v>160</v>
      </c>
      <c r="AU380" s="17" t="s">
        <v>156</v>
      </c>
    </row>
    <row r="381" spans="1:51" s="13" customFormat="1" ht="12">
      <c r="A381" s="13"/>
      <c r="B381" s="238"/>
      <c r="C381" s="239"/>
      <c r="D381" s="231" t="s">
        <v>162</v>
      </c>
      <c r="E381" s="240" t="s">
        <v>1</v>
      </c>
      <c r="F381" s="241" t="s">
        <v>509</v>
      </c>
      <c r="G381" s="239"/>
      <c r="H381" s="242">
        <v>3</v>
      </c>
      <c r="I381" s="243"/>
      <c r="J381" s="239"/>
      <c r="K381" s="239"/>
      <c r="L381" s="244"/>
      <c r="M381" s="245"/>
      <c r="N381" s="246"/>
      <c r="O381" s="246"/>
      <c r="P381" s="246"/>
      <c r="Q381" s="246"/>
      <c r="R381" s="246"/>
      <c r="S381" s="246"/>
      <c r="T381" s="247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8" t="s">
        <v>162</v>
      </c>
      <c r="AU381" s="248" t="s">
        <v>156</v>
      </c>
      <c r="AV381" s="13" t="s">
        <v>89</v>
      </c>
      <c r="AW381" s="13" t="s">
        <v>37</v>
      </c>
      <c r="AX381" s="13" t="s">
        <v>79</v>
      </c>
      <c r="AY381" s="248" t="s">
        <v>146</v>
      </c>
    </row>
    <row r="382" spans="1:51" s="14" customFormat="1" ht="12">
      <c r="A382" s="14"/>
      <c r="B382" s="249"/>
      <c r="C382" s="250"/>
      <c r="D382" s="231" t="s">
        <v>162</v>
      </c>
      <c r="E382" s="251" t="s">
        <v>1</v>
      </c>
      <c r="F382" s="252" t="s">
        <v>170</v>
      </c>
      <c r="G382" s="250"/>
      <c r="H382" s="253">
        <v>3</v>
      </c>
      <c r="I382" s="254"/>
      <c r="J382" s="250"/>
      <c r="K382" s="250"/>
      <c r="L382" s="255"/>
      <c r="M382" s="256"/>
      <c r="N382" s="257"/>
      <c r="O382" s="257"/>
      <c r="P382" s="257"/>
      <c r="Q382" s="257"/>
      <c r="R382" s="257"/>
      <c r="S382" s="257"/>
      <c r="T382" s="258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9" t="s">
        <v>162</v>
      </c>
      <c r="AU382" s="259" t="s">
        <v>156</v>
      </c>
      <c r="AV382" s="14" t="s">
        <v>155</v>
      </c>
      <c r="AW382" s="14" t="s">
        <v>37</v>
      </c>
      <c r="AX382" s="14" t="s">
        <v>87</v>
      </c>
      <c r="AY382" s="259" t="s">
        <v>146</v>
      </c>
    </row>
    <row r="383" spans="1:65" s="2" customFormat="1" ht="16.5" customHeight="1">
      <c r="A383" s="38"/>
      <c r="B383" s="39"/>
      <c r="C383" s="218" t="s">
        <v>510</v>
      </c>
      <c r="D383" s="218" t="s">
        <v>150</v>
      </c>
      <c r="E383" s="219" t="s">
        <v>511</v>
      </c>
      <c r="F383" s="220" t="s">
        <v>512</v>
      </c>
      <c r="G383" s="221" t="s">
        <v>210</v>
      </c>
      <c r="H383" s="222">
        <v>1</v>
      </c>
      <c r="I383" s="223"/>
      <c r="J383" s="224">
        <f>ROUND(I383*H383,2)</f>
        <v>0</v>
      </c>
      <c r="K383" s="220" t="s">
        <v>154</v>
      </c>
      <c r="L383" s="44"/>
      <c r="M383" s="225" t="s">
        <v>1</v>
      </c>
      <c r="N383" s="226" t="s">
        <v>44</v>
      </c>
      <c r="O383" s="91"/>
      <c r="P383" s="227">
        <f>O383*H383</f>
        <v>0</v>
      </c>
      <c r="Q383" s="227">
        <v>0</v>
      </c>
      <c r="R383" s="227">
        <f>Q383*H383</f>
        <v>0</v>
      </c>
      <c r="S383" s="227">
        <v>0.00085</v>
      </c>
      <c r="T383" s="228">
        <f>S383*H383</f>
        <v>0.00085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29" t="s">
        <v>221</v>
      </c>
      <c r="AT383" s="229" t="s">
        <v>150</v>
      </c>
      <c r="AU383" s="229" t="s">
        <v>156</v>
      </c>
      <c r="AY383" s="17" t="s">
        <v>146</v>
      </c>
      <c r="BE383" s="230">
        <f>IF(N383="základní",J383,0)</f>
        <v>0</v>
      </c>
      <c r="BF383" s="230">
        <f>IF(N383="snížená",J383,0)</f>
        <v>0</v>
      </c>
      <c r="BG383" s="230">
        <f>IF(N383="zákl. přenesená",J383,0)</f>
        <v>0</v>
      </c>
      <c r="BH383" s="230">
        <f>IF(N383="sníž. přenesená",J383,0)</f>
        <v>0</v>
      </c>
      <c r="BI383" s="230">
        <f>IF(N383="nulová",J383,0)</f>
        <v>0</v>
      </c>
      <c r="BJ383" s="17" t="s">
        <v>87</v>
      </c>
      <c r="BK383" s="230">
        <f>ROUND(I383*H383,2)</f>
        <v>0</v>
      </c>
      <c r="BL383" s="17" t="s">
        <v>221</v>
      </c>
      <c r="BM383" s="229" t="s">
        <v>513</v>
      </c>
    </row>
    <row r="384" spans="1:47" s="2" customFormat="1" ht="12">
      <c r="A384" s="38"/>
      <c r="B384" s="39"/>
      <c r="C384" s="40"/>
      <c r="D384" s="231" t="s">
        <v>158</v>
      </c>
      <c r="E384" s="40"/>
      <c r="F384" s="232" t="s">
        <v>514</v>
      </c>
      <c r="G384" s="40"/>
      <c r="H384" s="40"/>
      <c r="I384" s="233"/>
      <c r="J384" s="40"/>
      <c r="K384" s="40"/>
      <c r="L384" s="44"/>
      <c r="M384" s="234"/>
      <c r="N384" s="235"/>
      <c r="O384" s="91"/>
      <c r="P384" s="91"/>
      <c r="Q384" s="91"/>
      <c r="R384" s="91"/>
      <c r="S384" s="91"/>
      <c r="T384" s="92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T384" s="17" t="s">
        <v>158</v>
      </c>
      <c r="AU384" s="17" t="s">
        <v>156</v>
      </c>
    </row>
    <row r="385" spans="1:47" s="2" customFormat="1" ht="12">
      <c r="A385" s="38"/>
      <c r="B385" s="39"/>
      <c r="C385" s="40"/>
      <c r="D385" s="236" t="s">
        <v>160</v>
      </c>
      <c r="E385" s="40"/>
      <c r="F385" s="237" t="s">
        <v>515</v>
      </c>
      <c r="G385" s="40"/>
      <c r="H385" s="40"/>
      <c r="I385" s="233"/>
      <c r="J385" s="40"/>
      <c r="K385" s="40"/>
      <c r="L385" s="44"/>
      <c r="M385" s="234"/>
      <c r="N385" s="235"/>
      <c r="O385" s="91"/>
      <c r="P385" s="91"/>
      <c r="Q385" s="91"/>
      <c r="R385" s="91"/>
      <c r="S385" s="91"/>
      <c r="T385" s="92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T385" s="17" t="s">
        <v>160</v>
      </c>
      <c r="AU385" s="17" t="s">
        <v>156</v>
      </c>
    </row>
    <row r="386" spans="1:51" s="13" customFormat="1" ht="12">
      <c r="A386" s="13"/>
      <c r="B386" s="238"/>
      <c r="C386" s="239"/>
      <c r="D386" s="231" t="s">
        <v>162</v>
      </c>
      <c r="E386" s="240" t="s">
        <v>1</v>
      </c>
      <c r="F386" s="241" t="s">
        <v>471</v>
      </c>
      <c r="G386" s="239"/>
      <c r="H386" s="242">
        <v>1</v>
      </c>
      <c r="I386" s="243"/>
      <c r="J386" s="239"/>
      <c r="K386" s="239"/>
      <c r="L386" s="244"/>
      <c r="M386" s="245"/>
      <c r="N386" s="246"/>
      <c r="O386" s="246"/>
      <c r="P386" s="246"/>
      <c r="Q386" s="246"/>
      <c r="R386" s="246"/>
      <c r="S386" s="246"/>
      <c r="T386" s="247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8" t="s">
        <v>162</v>
      </c>
      <c r="AU386" s="248" t="s">
        <v>156</v>
      </c>
      <c r="AV386" s="13" t="s">
        <v>89</v>
      </c>
      <c r="AW386" s="13" t="s">
        <v>37</v>
      </c>
      <c r="AX386" s="13" t="s">
        <v>79</v>
      </c>
      <c r="AY386" s="248" t="s">
        <v>146</v>
      </c>
    </row>
    <row r="387" spans="1:51" s="14" customFormat="1" ht="12">
      <c r="A387" s="14"/>
      <c r="B387" s="249"/>
      <c r="C387" s="250"/>
      <c r="D387" s="231" t="s">
        <v>162</v>
      </c>
      <c r="E387" s="251" t="s">
        <v>1</v>
      </c>
      <c r="F387" s="252" t="s">
        <v>170</v>
      </c>
      <c r="G387" s="250"/>
      <c r="H387" s="253">
        <v>1</v>
      </c>
      <c r="I387" s="254"/>
      <c r="J387" s="250"/>
      <c r="K387" s="250"/>
      <c r="L387" s="255"/>
      <c r="M387" s="256"/>
      <c r="N387" s="257"/>
      <c r="O387" s="257"/>
      <c r="P387" s="257"/>
      <c r="Q387" s="257"/>
      <c r="R387" s="257"/>
      <c r="S387" s="257"/>
      <c r="T387" s="258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9" t="s">
        <v>162</v>
      </c>
      <c r="AU387" s="259" t="s">
        <v>156</v>
      </c>
      <c r="AV387" s="14" t="s">
        <v>155</v>
      </c>
      <c r="AW387" s="14" t="s">
        <v>37</v>
      </c>
      <c r="AX387" s="14" t="s">
        <v>87</v>
      </c>
      <c r="AY387" s="259" t="s">
        <v>146</v>
      </c>
    </row>
    <row r="388" spans="1:65" s="2" customFormat="1" ht="16.5" customHeight="1">
      <c r="A388" s="38"/>
      <c r="B388" s="39"/>
      <c r="C388" s="218" t="s">
        <v>516</v>
      </c>
      <c r="D388" s="218" t="s">
        <v>150</v>
      </c>
      <c r="E388" s="219" t="s">
        <v>517</v>
      </c>
      <c r="F388" s="220" t="s">
        <v>518</v>
      </c>
      <c r="G388" s="221" t="s">
        <v>210</v>
      </c>
      <c r="H388" s="222">
        <v>2</v>
      </c>
      <c r="I388" s="223"/>
      <c r="J388" s="224">
        <f>ROUND(I388*H388,2)</f>
        <v>0</v>
      </c>
      <c r="K388" s="220" t="s">
        <v>154</v>
      </c>
      <c r="L388" s="44"/>
      <c r="M388" s="225" t="s">
        <v>1</v>
      </c>
      <c r="N388" s="226" t="s">
        <v>44</v>
      </c>
      <c r="O388" s="91"/>
      <c r="P388" s="227">
        <f>O388*H388</f>
        <v>0</v>
      </c>
      <c r="Q388" s="227">
        <v>0</v>
      </c>
      <c r="R388" s="227">
        <f>Q388*H388</f>
        <v>0</v>
      </c>
      <c r="S388" s="227">
        <v>0.00122</v>
      </c>
      <c r="T388" s="228">
        <f>S388*H388</f>
        <v>0.00244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29" t="s">
        <v>221</v>
      </c>
      <c r="AT388" s="229" t="s">
        <v>150</v>
      </c>
      <c r="AU388" s="229" t="s">
        <v>156</v>
      </c>
      <c r="AY388" s="17" t="s">
        <v>146</v>
      </c>
      <c r="BE388" s="230">
        <f>IF(N388="základní",J388,0)</f>
        <v>0</v>
      </c>
      <c r="BF388" s="230">
        <f>IF(N388="snížená",J388,0)</f>
        <v>0</v>
      </c>
      <c r="BG388" s="230">
        <f>IF(N388="zákl. přenesená",J388,0)</f>
        <v>0</v>
      </c>
      <c r="BH388" s="230">
        <f>IF(N388="sníž. přenesená",J388,0)</f>
        <v>0</v>
      </c>
      <c r="BI388" s="230">
        <f>IF(N388="nulová",J388,0)</f>
        <v>0</v>
      </c>
      <c r="BJ388" s="17" t="s">
        <v>87</v>
      </c>
      <c r="BK388" s="230">
        <f>ROUND(I388*H388,2)</f>
        <v>0</v>
      </c>
      <c r="BL388" s="17" t="s">
        <v>221</v>
      </c>
      <c r="BM388" s="229" t="s">
        <v>519</v>
      </c>
    </row>
    <row r="389" spans="1:47" s="2" customFormat="1" ht="12">
      <c r="A389" s="38"/>
      <c r="B389" s="39"/>
      <c r="C389" s="40"/>
      <c r="D389" s="231" t="s">
        <v>158</v>
      </c>
      <c r="E389" s="40"/>
      <c r="F389" s="232" t="s">
        <v>520</v>
      </c>
      <c r="G389" s="40"/>
      <c r="H389" s="40"/>
      <c r="I389" s="233"/>
      <c r="J389" s="40"/>
      <c r="K389" s="40"/>
      <c r="L389" s="44"/>
      <c r="M389" s="234"/>
      <c r="N389" s="235"/>
      <c r="O389" s="91"/>
      <c r="P389" s="91"/>
      <c r="Q389" s="91"/>
      <c r="R389" s="91"/>
      <c r="S389" s="91"/>
      <c r="T389" s="92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T389" s="17" t="s">
        <v>158</v>
      </c>
      <c r="AU389" s="17" t="s">
        <v>156</v>
      </c>
    </row>
    <row r="390" spans="1:47" s="2" customFormat="1" ht="12">
      <c r="A390" s="38"/>
      <c r="B390" s="39"/>
      <c r="C390" s="40"/>
      <c r="D390" s="236" t="s">
        <v>160</v>
      </c>
      <c r="E390" s="40"/>
      <c r="F390" s="237" t="s">
        <v>521</v>
      </c>
      <c r="G390" s="40"/>
      <c r="H390" s="40"/>
      <c r="I390" s="233"/>
      <c r="J390" s="40"/>
      <c r="K390" s="40"/>
      <c r="L390" s="44"/>
      <c r="M390" s="234"/>
      <c r="N390" s="235"/>
      <c r="O390" s="91"/>
      <c r="P390" s="91"/>
      <c r="Q390" s="91"/>
      <c r="R390" s="91"/>
      <c r="S390" s="91"/>
      <c r="T390" s="92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T390" s="17" t="s">
        <v>160</v>
      </c>
      <c r="AU390" s="17" t="s">
        <v>156</v>
      </c>
    </row>
    <row r="391" spans="1:51" s="13" customFormat="1" ht="12">
      <c r="A391" s="13"/>
      <c r="B391" s="238"/>
      <c r="C391" s="239"/>
      <c r="D391" s="231" t="s">
        <v>162</v>
      </c>
      <c r="E391" s="240" t="s">
        <v>1</v>
      </c>
      <c r="F391" s="241" t="s">
        <v>502</v>
      </c>
      <c r="G391" s="239"/>
      <c r="H391" s="242">
        <v>2</v>
      </c>
      <c r="I391" s="243"/>
      <c r="J391" s="239"/>
      <c r="K391" s="239"/>
      <c r="L391" s="244"/>
      <c r="M391" s="245"/>
      <c r="N391" s="246"/>
      <c r="O391" s="246"/>
      <c r="P391" s="246"/>
      <c r="Q391" s="246"/>
      <c r="R391" s="246"/>
      <c r="S391" s="246"/>
      <c r="T391" s="247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8" t="s">
        <v>162</v>
      </c>
      <c r="AU391" s="248" t="s">
        <v>156</v>
      </c>
      <c r="AV391" s="13" t="s">
        <v>89</v>
      </c>
      <c r="AW391" s="13" t="s">
        <v>37</v>
      </c>
      <c r="AX391" s="13" t="s">
        <v>79</v>
      </c>
      <c r="AY391" s="248" t="s">
        <v>146</v>
      </c>
    </row>
    <row r="392" spans="1:51" s="14" customFormat="1" ht="12">
      <c r="A392" s="14"/>
      <c r="B392" s="249"/>
      <c r="C392" s="250"/>
      <c r="D392" s="231" t="s">
        <v>162</v>
      </c>
      <c r="E392" s="251" t="s">
        <v>1</v>
      </c>
      <c r="F392" s="252" t="s">
        <v>170</v>
      </c>
      <c r="G392" s="250"/>
      <c r="H392" s="253">
        <v>2</v>
      </c>
      <c r="I392" s="254"/>
      <c r="J392" s="250"/>
      <c r="K392" s="250"/>
      <c r="L392" s="255"/>
      <c r="M392" s="256"/>
      <c r="N392" s="257"/>
      <c r="O392" s="257"/>
      <c r="P392" s="257"/>
      <c r="Q392" s="257"/>
      <c r="R392" s="257"/>
      <c r="S392" s="257"/>
      <c r="T392" s="258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9" t="s">
        <v>162</v>
      </c>
      <c r="AU392" s="259" t="s">
        <v>156</v>
      </c>
      <c r="AV392" s="14" t="s">
        <v>155</v>
      </c>
      <c r="AW392" s="14" t="s">
        <v>37</v>
      </c>
      <c r="AX392" s="14" t="s">
        <v>87</v>
      </c>
      <c r="AY392" s="259" t="s">
        <v>146</v>
      </c>
    </row>
    <row r="393" spans="1:63" s="12" customFormat="1" ht="22.8" customHeight="1">
      <c r="A393" s="12"/>
      <c r="B393" s="202"/>
      <c r="C393" s="203"/>
      <c r="D393" s="204" t="s">
        <v>78</v>
      </c>
      <c r="E393" s="216" t="s">
        <v>522</v>
      </c>
      <c r="F393" s="216" t="s">
        <v>523</v>
      </c>
      <c r="G393" s="203"/>
      <c r="H393" s="203"/>
      <c r="I393" s="206"/>
      <c r="J393" s="217">
        <f>BK393</f>
        <v>0</v>
      </c>
      <c r="K393" s="203"/>
      <c r="L393" s="208"/>
      <c r="M393" s="209"/>
      <c r="N393" s="210"/>
      <c r="O393" s="210"/>
      <c r="P393" s="211">
        <f>P394</f>
        <v>0</v>
      </c>
      <c r="Q393" s="210"/>
      <c r="R393" s="211">
        <f>R394</f>
        <v>0</v>
      </c>
      <c r="S393" s="210"/>
      <c r="T393" s="212">
        <f>T394</f>
        <v>0.71177</v>
      </c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R393" s="213" t="s">
        <v>89</v>
      </c>
      <c r="AT393" s="214" t="s">
        <v>78</v>
      </c>
      <c r="AU393" s="214" t="s">
        <v>87</v>
      </c>
      <c r="AY393" s="213" t="s">
        <v>146</v>
      </c>
      <c r="BK393" s="215">
        <f>BK394</f>
        <v>0</v>
      </c>
    </row>
    <row r="394" spans="1:63" s="12" customFormat="1" ht="20.85" customHeight="1">
      <c r="A394" s="12"/>
      <c r="B394" s="202"/>
      <c r="C394" s="203"/>
      <c r="D394" s="204" t="s">
        <v>78</v>
      </c>
      <c r="E394" s="216" t="s">
        <v>524</v>
      </c>
      <c r="F394" s="216" t="s">
        <v>525</v>
      </c>
      <c r="G394" s="203"/>
      <c r="H394" s="203"/>
      <c r="I394" s="206"/>
      <c r="J394" s="217">
        <f>BK394</f>
        <v>0</v>
      </c>
      <c r="K394" s="203"/>
      <c r="L394" s="208"/>
      <c r="M394" s="209"/>
      <c r="N394" s="210"/>
      <c r="O394" s="210"/>
      <c r="P394" s="211">
        <f>SUM(P395:P450)</f>
        <v>0</v>
      </c>
      <c r="Q394" s="210"/>
      <c r="R394" s="211">
        <f>SUM(R395:R450)</f>
        <v>0</v>
      </c>
      <c r="S394" s="210"/>
      <c r="T394" s="212">
        <f>SUM(T395:T450)</f>
        <v>0.71177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R394" s="213" t="s">
        <v>89</v>
      </c>
      <c r="AT394" s="214" t="s">
        <v>78</v>
      </c>
      <c r="AU394" s="214" t="s">
        <v>89</v>
      </c>
      <c r="AY394" s="213" t="s">
        <v>146</v>
      </c>
      <c r="BK394" s="215">
        <f>SUM(BK395:BK450)</f>
        <v>0</v>
      </c>
    </row>
    <row r="395" spans="1:65" s="2" customFormat="1" ht="24.15" customHeight="1">
      <c r="A395" s="38"/>
      <c r="B395" s="39"/>
      <c r="C395" s="218" t="s">
        <v>526</v>
      </c>
      <c r="D395" s="218" t="s">
        <v>150</v>
      </c>
      <c r="E395" s="219" t="s">
        <v>527</v>
      </c>
      <c r="F395" s="220" t="s">
        <v>528</v>
      </c>
      <c r="G395" s="221" t="s">
        <v>173</v>
      </c>
      <c r="H395" s="222">
        <v>60</v>
      </c>
      <c r="I395" s="223"/>
      <c r="J395" s="224">
        <f>ROUND(I395*H395,2)</f>
        <v>0</v>
      </c>
      <c r="K395" s="220" t="s">
        <v>154</v>
      </c>
      <c r="L395" s="44"/>
      <c r="M395" s="225" t="s">
        <v>1</v>
      </c>
      <c r="N395" s="226" t="s">
        <v>44</v>
      </c>
      <c r="O395" s="91"/>
      <c r="P395" s="227">
        <f>O395*H395</f>
        <v>0</v>
      </c>
      <c r="Q395" s="227">
        <v>0</v>
      </c>
      <c r="R395" s="227">
        <f>Q395*H395</f>
        <v>0</v>
      </c>
      <c r="S395" s="227">
        <v>0.00027</v>
      </c>
      <c r="T395" s="228">
        <f>S395*H395</f>
        <v>0.0162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9" t="s">
        <v>221</v>
      </c>
      <c r="AT395" s="229" t="s">
        <v>150</v>
      </c>
      <c r="AU395" s="229" t="s">
        <v>156</v>
      </c>
      <c r="AY395" s="17" t="s">
        <v>146</v>
      </c>
      <c r="BE395" s="230">
        <f>IF(N395="základní",J395,0)</f>
        <v>0</v>
      </c>
      <c r="BF395" s="230">
        <f>IF(N395="snížená",J395,0)</f>
        <v>0</v>
      </c>
      <c r="BG395" s="230">
        <f>IF(N395="zákl. přenesená",J395,0)</f>
        <v>0</v>
      </c>
      <c r="BH395" s="230">
        <f>IF(N395="sníž. přenesená",J395,0)</f>
        <v>0</v>
      </c>
      <c r="BI395" s="230">
        <f>IF(N395="nulová",J395,0)</f>
        <v>0</v>
      </c>
      <c r="BJ395" s="17" t="s">
        <v>87</v>
      </c>
      <c r="BK395" s="230">
        <f>ROUND(I395*H395,2)</f>
        <v>0</v>
      </c>
      <c r="BL395" s="17" t="s">
        <v>221</v>
      </c>
      <c r="BM395" s="229" t="s">
        <v>529</v>
      </c>
    </row>
    <row r="396" spans="1:47" s="2" customFormat="1" ht="12">
      <c r="A396" s="38"/>
      <c r="B396" s="39"/>
      <c r="C396" s="40"/>
      <c r="D396" s="231" t="s">
        <v>158</v>
      </c>
      <c r="E396" s="40"/>
      <c r="F396" s="232" t="s">
        <v>530</v>
      </c>
      <c r="G396" s="40"/>
      <c r="H396" s="40"/>
      <c r="I396" s="233"/>
      <c r="J396" s="40"/>
      <c r="K396" s="40"/>
      <c r="L396" s="44"/>
      <c r="M396" s="234"/>
      <c r="N396" s="235"/>
      <c r="O396" s="91"/>
      <c r="P396" s="91"/>
      <c r="Q396" s="91"/>
      <c r="R396" s="91"/>
      <c r="S396" s="91"/>
      <c r="T396" s="92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T396" s="17" t="s">
        <v>158</v>
      </c>
      <c r="AU396" s="17" t="s">
        <v>156</v>
      </c>
    </row>
    <row r="397" spans="1:47" s="2" customFormat="1" ht="12">
      <c r="A397" s="38"/>
      <c r="B397" s="39"/>
      <c r="C397" s="40"/>
      <c r="D397" s="236" t="s">
        <v>160</v>
      </c>
      <c r="E397" s="40"/>
      <c r="F397" s="237" t="s">
        <v>531</v>
      </c>
      <c r="G397" s="40"/>
      <c r="H397" s="40"/>
      <c r="I397" s="233"/>
      <c r="J397" s="40"/>
      <c r="K397" s="40"/>
      <c r="L397" s="44"/>
      <c r="M397" s="234"/>
      <c r="N397" s="235"/>
      <c r="O397" s="91"/>
      <c r="P397" s="91"/>
      <c r="Q397" s="91"/>
      <c r="R397" s="91"/>
      <c r="S397" s="91"/>
      <c r="T397" s="92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T397" s="17" t="s">
        <v>160</v>
      </c>
      <c r="AU397" s="17" t="s">
        <v>156</v>
      </c>
    </row>
    <row r="398" spans="1:51" s="13" customFormat="1" ht="12">
      <c r="A398" s="13"/>
      <c r="B398" s="238"/>
      <c r="C398" s="239"/>
      <c r="D398" s="231" t="s">
        <v>162</v>
      </c>
      <c r="E398" s="240" t="s">
        <v>1</v>
      </c>
      <c r="F398" s="241" t="s">
        <v>532</v>
      </c>
      <c r="G398" s="239"/>
      <c r="H398" s="242">
        <v>60</v>
      </c>
      <c r="I398" s="243"/>
      <c r="J398" s="239"/>
      <c r="K398" s="239"/>
      <c r="L398" s="244"/>
      <c r="M398" s="245"/>
      <c r="N398" s="246"/>
      <c r="O398" s="246"/>
      <c r="P398" s="246"/>
      <c r="Q398" s="246"/>
      <c r="R398" s="246"/>
      <c r="S398" s="246"/>
      <c r="T398" s="247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8" t="s">
        <v>162</v>
      </c>
      <c r="AU398" s="248" t="s">
        <v>156</v>
      </c>
      <c r="AV398" s="13" t="s">
        <v>89</v>
      </c>
      <c r="AW398" s="13" t="s">
        <v>37</v>
      </c>
      <c r="AX398" s="13" t="s">
        <v>79</v>
      </c>
      <c r="AY398" s="248" t="s">
        <v>146</v>
      </c>
    </row>
    <row r="399" spans="1:51" s="14" customFormat="1" ht="12">
      <c r="A399" s="14"/>
      <c r="B399" s="249"/>
      <c r="C399" s="250"/>
      <c r="D399" s="231" t="s">
        <v>162</v>
      </c>
      <c r="E399" s="251" t="s">
        <v>1</v>
      </c>
      <c r="F399" s="252" t="s">
        <v>170</v>
      </c>
      <c r="G399" s="250"/>
      <c r="H399" s="253">
        <v>60</v>
      </c>
      <c r="I399" s="254"/>
      <c r="J399" s="250"/>
      <c r="K399" s="250"/>
      <c r="L399" s="255"/>
      <c r="M399" s="256"/>
      <c r="N399" s="257"/>
      <c r="O399" s="257"/>
      <c r="P399" s="257"/>
      <c r="Q399" s="257"/>
      <c r="R399" s="257"/>
      <c r="S399" s="257"/>
      <c r="T399" s="258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9" t="s">
        <v>162</v>
      </c>
      <c r="AU399" s="259" t="s">
        <v>156</v>
      </c>
      <c r="AV399" s="14" t="s">
        <v>155</v>
      </c>
      <c r="AW399" s="14" t="s">
        <v>37</v>
      </c>
      <c r="AX399" s="14" t="s">
        <v>87</v>
      </c>
      <c r="AY399" s="259" t="s">
        <v>146</v>
      </c>
    </row>
    <row r="400" spans="1:65" s="2" customFormat="1" ht="24.15" customHeight="1">
      <c r="A400" s="38"/>
      <c r="B400" s="39"/>
      <c r="C400" s="218" t="s">
        <v>533</v>
      </c>
      <c r="D400" s="218" t="s">
        <v>150</v>
      </c>
      <c r="E400" s="219" t="s">
        <v>534</v>
      </c>
      <c r="F400" s="220" t="s">
        <v>535</v>
      </c>
      <c r="G400" s="221" t="s">
        <v>173</v>
      </c>
      <c r="H400" s="222">
        <v>300</v>
      </c>
      <c r="I400" s="223"/>
      <c r="J400" s="224">
        <f>ROUND(I400*H400,2)</f>
        <v>0</v>
      </c>
      <c r="K400" s="220" t="s">
        <v>154</v>
      </c>
      <c r="L400" s="44"/>
      <c r="M400" s="225" t="s">
        <v>1</v>
      </c>
      <c r="N400" s="226" t="s">
        <v>44</v>
      </c>
      <c r="O400" s="91"/>
      <c r="P400" s="227">
        <f>O400*H400</f>
        <v>0</v>
      </c>
      <c r="Q400" s="227">
        <v>0</v>
      </c>
      <c r="R400" s="227">
        <f>Q400*H400</f>
        <v>0</v>
      </c>
      <c r="S400" s="227">
        <v>0.00212</v>
      </c>
      <c r="T400" s="228">
        <f>S400*H400</f>
        <v>0.636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9" t="s">
        <v>221</v>
      </c>
      <c r="AT400" s="229" t="s">
        <v>150</v>
      </c>
      <c r="AU400" s="229" t="s">
        <v>156</v>
      </c>
      <c r="AY400" s="17" t="s">
        <v>146</v>
      </c>
      <c r="BE400" s="230">
        <f>IF(N400="základní",J400,0)</f>
        <v>0</v>
      </c>
      <c r="BF400" s="230">
        <f>IF(N400="snížená",J400,0)</f>
        <v>0</v>
      </c>
      <c r="BG400" s="230">
        <f>IF(N400="zákl. přenesená",J400,0)</f>
        <v>0</v>
      </c>
      <c r="BH400" s="230">
        <f>IF(N400="sníž. přenesená",J400,0)</f>
        <v>0</v>
      </c>
      <c r="BI400" s="230">
        <f>IF(N400="nulová",J400,0)</f>
        <v>0</v>
      </c>
      <c r="BJ400" s="17" t="s">
        <v>87</v>
      </c>
      <c r="BK400" s="230">
        <f>ROUND(I400*H400,2)</f>
        <v>0</v>
      </c>
      <c r="BL400" s="17" t="s">
        <v>221</v>
      </c>
      <c r="BM400" s="229" t="s">
        <v>536</v>
      </c>
    </row>
    <row r="401" spans="1:47" s="2" customFormat="1" ht="12">
      <c r="A401" s="38"/>
      <c r="B401" s="39"/>
      <c r="C401" s="40"/>
      <c r="D401" s="231" t="s">
        <v>158</v>
      </c>
      <c r="E401" s="40"/>
      <c r="F401" s="232" t="s">
        <v>537</v>
      </c>
      <c r="G401" s="40"/>
      <c r="H401" s="40"/>
      <c r="I401" s="233"/>
      <c r="J401" s="40"/>
      <c r="K401" s="40"/>
      <c r="L401" s="44"/>
      <c r="M401" s="234"/>
      <c r="N401" s="235"/>
      <c r="O401" s="91"/>
      <c r="P401" s="91"/>
      <c r="Q401" s="91"/>
      <c r="R401" s="91"/>
      <c r="S401" s="91"/>
      <c r="T401" s="92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T401" s="17" t="s">
        <v>158</v>
      </c>
      <c r="AU401" s="17" t="s">
        <v>156</v>
      </c>
    </row>
    <row r="402" spans="1:47" s="2" customFormat="1" ht="12">
      <c r="A402" s="38"/>
      <c r="B402" s="39"/>
      <c r="C402" s="40"/>
      <c r="D402" s="236" t="s">
        <v>160</v>
      </c>
      <c r="E402" s="40"/>
      <c r="F402" s="237" t="s">
        <v>538</v>
      </c>
      <c r="G402" s="40"/>
      <c r="H402" s="40"/>
      <c r="I402" s="233"/>
      <c r="J402" s="40"/>
      <c r="K402" s="40"/>
      <c r="L402" s="44"/>
      <c r="M402" s="234"/>
      <c r="N402" s="235"/>
      <c r="O402" s="91"/>
      <c r="P402" s="91"/>
      <c r="Q402" s="91"/>
      <c r="R402" s="91"/>
      <c r="S402" s="91"/>
      <c r="T402" s="92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T402" s="17" t="s">
        <v>160</v>
      </c>
      <c r="AU402" s="17" t="s">
        <v>156</v>
      </c>
    </row>
    <row r="403" spans="1:51" s="13" customFormat="1" ht="12">
      <c r="A403" s="13"/>
      <c r="B403" s="238"/>
      <c r="C403" s="239"/>
      <c r="D403" s="231" t="s">
        <v>162</v>
      </c>
      <c r="E403" s="240" t="s">
        <v>1</v>
      </c>
      <c r="F403" s="241" t="s">
        <v>539</v>
      </c>
      <c r="G403" s="239"/>
      <c r="H403" s="242">
        <v>300</v>
      </c>
      <c r="I403" s="243"/>
      <c r="J403" s="239"/>
      <c r="K403" s="239"/>
      <c r="L403" s="244"/>
      <c r="M403" s="245"/>
      <c r="N403" s="246"/>
      <c r="O403" s="246"/>
      <c r="P403" s="246"/>
      <c r="Q403" s="246"/>
      <c r="R403" s="246"/>
      <c r="S403" s="246"/>
      <c r="T403" s="247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8" t="s">
        <v>162</v>
      </c>
      <c r="AU403" s="248" t="s">
        <v>156</v>
      </c>
      <c r="AV403" s="13" t="s">
        <v>89</v>
      </c>
      <c r="AW403" s="13" t="s">
        <v>37</v>
      </c>
      <c r="AX403" s="13" t="s">
        <v>79</v>
      </c>
      <c r="AY403" s="248" t="s">
        <v>146</v>
      </c>
    </row>
    <row r="404" spans="1:51" s="14" customFormat="1" ht="12">
      <c r="A404" s="14"/>
      <c r="B404" s="249"/>
      <c r="C404" s="250"/>
      <c r="D404" s="231" t="s">
        <v>162</v>
      </c>
      <c r="E404" s="251" t="s">
        <v>1</v>
      </c>
      <c r="F404" s="252" t="s">
        <v>170</v>
      </c>
      <c r="G404" s="250"/>
      <c r="H404" s="253">
        <v>300</v>
      </c>
      <c r="I404" s="254"/>
      <c r="J404" s="250"/>
      <c r="K404" s="250"/>
      <c r="L404" s="255"/>
      <c r="M404" s="256"/>
      <c r="N404" s="257"/>
      <c r="O404" s="257"/>
      <c r="P404" s="257"/>
      <c r="Q404" s="257"/>
      <c r="R404" s="257"/>
      <c r="S404" s="257"/>
      <c r="T404" s="258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9" t="s">
        <v>162</v>
      </c>
      <c r="AU404" s="259" t="s">
        <v>156</v>
      </c>
      <c r="AV404" s="14" t="s">
        <v>155</v>
      </c>
      <c r="AW404" s="14" t="s">
        <v>37</v>
      </c>
      <c r="AX404" s="14" t="s">
        <v>87</v>
      </c>
      <c r="AY404" s="259" t="s">
        <v>146</v>
      </c>
    </row>
    <row r="405" spans="1:65" s="2" customFormat="1" ht="24.15" customHeight="1">
      <c r="A405" s="38"/>
      <c r="B405" s="39"/>
      <c r="C405" s="218" t="s">
        <v>540</v>
      </c>
      <c r="D405" s="218" t="s">
        <v>150</v>
      </c>
      <c r="E405" s="219" t="s">
        <v>541</v>
      </c>
      <c r="F405" s="220" t="s">
        <v>542</v>
      </c>
      <c r="G405" s="221" t="s">
        <v>210</v>
      </c>
      <c r="H405" s="222">
        <v>1</v>
      </c>
      <c r="I405" s="223"/>
      <c r="J405" s="224">
        <f>ROUND(I405*H405,2)</f>
        <v>0</v>
      </c>
      <c r="K405" s="220" t="s">
        <v>154</v>
      </c>
      <c r="L405" s="44"/>
      <c r="M405" s="225" t="s">
        <v>1</v>
      </c>
      <c r="N405" s="226" t="s">
        <v>44</v>
      </c>
      <c r="O405" s="91"/>
      <c r="P405" s="227">
        <f>O405*H405</f>
        <v>0</v>
      </c>
      <c r="Q405" s="227">
        <v>0</v>
      </c>
      <c r="R405" s="227">
        <f>Q405*H405</f>
        <v>0</v>
      </c>
      <c r="S405" s="227">
        <v>0.04</v>
      </c>
      <c r="T405" s="228">
        <f>S405*H405</f>
        <v>0.04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9" t="s">
        <v>221</v>
      </c>
      <c r="AT405" s="229" t="s">
        <v>150</v>
      </c>
      <c r="AU405" s="229" t="s">
        <v>156</v>
      </c>
      <c r="AY405" s="17" t="s">
        <v>146</v>
      </c>
      <c r="BE405" s="230">
        <f>IF(N405="základní",J405,0)</f>
        <v>0</v>
      </c>
      <c r="BF405" s="230">
        <f>IF(N405="snížená",J405,0)</f>
        <v>0</v>
      </c>
      <c r="BG405" s="230">
        <f>IF(N405="zákl. přenesená",J405,0)</f>
        <v>0</v>
      </c>
      <c r="BH405" s="230">
        <f>IF(N405="sníž. přenesená",J405,0)</f>
        <v>0</v>
      </c>
      <c r="BI405" s="230">
        <f>IF(N405="nulová",J405,0)</f>
        <v>0</v>
      </c>
      <c r="BJ405" s="17" t="s">
        <v>87</v>
      </c>
      <c r="BK405" s="230">
        <f>ROUND(I405*H405,2)</f>
        <v>0</v>
      </c>
      <c r="BL405" s="17" t="s">
        <v>221</v>
      </c>
      <c r="BM405" s="229" t="s">
        <v>543</v>
      </c>
    </row>
    <row r="406" spans="1:47" s="2" customFormat="1" ht="12">
      <c r="A406" s="38"/>
      <c r="B406" s="39"/>
      <c r="C406" s="40"/>
      <c r="D406" s="231" t="s">
        <v>158</v>
      </c>
      <c r="E406" s="40"/>
      <c r="F406" s="232" t="s">
        <v>544</v>
      </c>
      <c r="G406" s="40"/>
      <c r="H406" s="40"/>
      <c r="I406" s="233"/>
      <c r="J406" s="40"/>
      <c r="K406" s="40"/>
      <c r="L406" s="44"/>
      <c r="M406" s="234"/>
      <c r="N406" s="235"/>
      <c r="O406" s="91"/>
      <c r="P406" s="91"/>
      <c r="Q406" s="91"/>
      <c r="R406" s="91"/>
      <c r="S406" s="91"/>
      <c r="T406" s="92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T406" s="17" t="s">
        <v>158</v>
      </c>
      <c r="AU406" s="17" t="s">
        <v>156</v>
      </c>
    </row>
    <row r="407" spans="1:47" s="2" customFormat="1" ht="12">
      <c r="A407" s="38"/>
      <c r="B407" s="39"/>
      <c r="C407" s="40"/>
      <c r="D407" s="236" t="s">
        <v>160</v>
      </c>
      <c r="E407" s="40"/>
      <c r="F407" s="237" t="s">
        <v>545</v>
      </c>
      <c r="G407" s="40"/>
      <c r="H407" s="40"/>
      <c r="I407" s="233"/>
      <c r="J407" s="40"/>
      <c r="K407" s="40"/>
      <c r="L407" s="44"/>
      <c r="M407" s="234"/>
      <c r="N407" s="235"/>
      <c r="O407" s="91"/>
      <c r="P407" s="91"/>
      <c r="Q407" s="91"/>
      <c r="R407" s="91"/>
      <c r="S407" s="91"/>
      <c r="T407" s="92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T407" s="17" t="s">
        <v>160</v>
      </c>
      <c r="AU407" s="17" t="s">
        <v>156</v>
      </c>
    </row>
    <row r="408" spans="1:51" s="13" customFormat="1" ht="12">
      <c r="A408" s="13"/>
      <c r="B408" s="238"/>
      <c r="C408" s="239"/>
      <c r="D408" s="231" t="s">
        <v>162</v>
      </c>
      <c r="E408" s="240" t="s">
        <v>1</v>
      </c>
      <c r="F408" s="241" t="s">
        <v>546</v>
      </c>
      <c r="G408" s="239"/>
      <c r="H408" s="242">
        <v>1</v>
      </c>
      <c r="I408" s="243"/>
      <c r="J408" s="239"/>
      <c r="K408" s="239"/>
      <c r="L408" s="244"/>
      <c r="M408" s="245"/>
      <c r="N408" s="246"/>
      <c r="O408" s="246"/>
      <c r="P408" s="246"/>
      <c r="Q408" s="246"/>
      <c r="R408" s="246"/>
      <c r="S408" s="246"/>
      <c r="T408" s="247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8" t="s">
        <v>162</v>
      </c>
      <c r="AU408" s="248" t="s">
        <v>156</v>
      </c>
      <c r="AV408" s="13" t="s">
        <v>89</v>
      </c>
      <c r="AW408" s="13" t="s">
        <v>37</v>
      </c>
      <c r="AX408" s="13" t="s">
        <v>79</v>
      </c>
      <c r="AY408" s="248" t="s">
        <v>146</v>
      </c>
    </row>
    <row r="409" spans="1:51" s="14" customFormat="1" ht="12">
      <c r="A409" s="14"/>
      <c r="B409" s="249"/>
      <c r="C409" s="250"/>
      <c r="D409" s="231" t="s">
        <v>162</v>
      </c>
      <c r="E409" s="251" t="s">
        <v>1</v>
      </c>
      <c r="F409" s="252" t="s">
        <v>170</v>
      </c>
      <c r="G409" s="250"/>
      <c r="H409" s="253">
        <v>1</v>
      </c>
      <c r="I409" s="254"/>
      <c r="J409" s="250"/>
      <c r="K409" s="250"/>
      <c r="L409" s="255"/>
      <c r="M409" s="256"/>
      <c r="N409" s="257"/>
      <c r="O409" s="257"/>
      <c r="P409" s="257"/>
      <c r="Q409" s="257"/>
      <c r="R409" s="257"/>
      <c r="S409" s="257"/>
      <c r="T409" s="258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9" t="s">
        <v>162</v>
      </c>
      <c r="AU409" s="259" t="s">
        <v>156</v>
      </c>
      <c r="AV409" s="14" t="s">
        <v>155</v>
      </c>
      <c r="AW409" s="14" t="s">
        <v>37</v>
      </c>
      <c r="AX409" s="14" t="s">
        <v>87</v>
      </c>
      <c r="AY409" s="259" t="s">
        <v>146</v>
      </c>
    </row>
    <row r="410" spans="1:65" s="2" customFormat="1" ht="24.15" customHeight="1">
      <c r="A410" s="38"/>
      <c r="B410" s="39"/>
      <c r="C410" s="218" t="s">
        <v>547</v>
      </c>
      <c r="D410" s="218" t="s">
        <v>150</v>
      </c>
      <c r="E410" s="219" t="s">
        <v>548</v>
      </c>
      <c r="F410" s="220" t="s">
        <v>549</v>
      </c>
      <c r="G410" s="221" t="s">
        <v>210</v>
      </c>
      <c r="H410" s="222">
        <v>20</v>
      </c>
      <c r="I410" s="223"/>
      <c r="J410" s="224">
        <f>ROUND(I410*H410,2)</f>
        <v>0</v>
      </c>
      <c r="K410" s="220" t="s">
        <v>154</v>
      </c>
      <c r="L410" s="44"/>
      <c r="M410" s="225" t="s">
        <v>1</v>
      </c>
      <c r="N410" s="226" t="s">
        <v>44</v>
      </c>
      <c r="O410" s="91"/>
      <c r="P410" s="227">
        <f>O410*H410</f>
        <v>0</v>
      </c>
      <c r="Q410" s="227">
        <v>0</v>
      </c>
      <c r="R410" s="227">
        <f>Q410*H410</f>
        <v>0</v>
      </c>
      <c r="S410" s="227">
        <v>0.00023</v>
      </c>
      <c r="T410" s="228">
        <f>S410*H410</f>
        <v>0.0046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9" t="s">
        <v>221</v>
      </c>
      <c r="AT410" s="229" t="s">
        <v>150</v>
      </c>
      <c r="AU410" s="229" t="s">
        <v>156</v>
      </c>
      <c r="AY410" s="17" t="s">
        <v>146</v>
      </c>
      <c r="BE410" s="230">
        <f>IF(N410="základní",J410,0)</f>
        <v>0</v>
      </c>
      <c r="BF410" s="230">
        <f>IF(N410="snížená",J410,0)</f>
        <v>0</v>
      </c>
      <c r="BG410" s="230">
        <f>IF(N410="zákl. přenesená",J410,0)</f>
        <v>0</v>
      </c>
      <c r="BH410" s="230">
        <f>IF(N410="sníž. přenesená",J410,0)</f>
        <v>0</v>
      </c>
      <c r="BI410" s="230">
        <f>IF(N410="nulová",J410,0)</f>
        <v>0</v>
      </c>
      <c r="BJ410" s="17" t="s">
        <v>87</v>
      </c>
      <c r="BK410" s="230">
        <f>ROUND(I410*H410,2)</f>
        <v>0</v>
      </c>
      <c r="BL410" s="17" t="s">
        <v>221</v>
      </c>
      <c r="BM410" s="229" t="s">
        <v>550</v>
      </c>
    </row>
    <row r="411" spans="1:47" s="2" customFormat="1" ht="12">
      <c r="A411" s="38"/>
      <c r="B411" s="39"/>
      <c r="C411" s="40"/>
      <c r="D411" s="231" t="s">
        <v>158</v>
      </c>
      <c r="E411" s="40"/>
      <c r="F411" s="232" t="s">
        <v>551</v>
      </c>
      <c r="G411" s="40"/>
      <c r="H411" s="40"/>
      <c r="I411" s="233"/>
      <c r="J411" s="40"/>
      <c r="K411" s="40"/>
      <c r="L411" s="44"/>
      <c r="M411" s="234"/>
      <c r="N411" s="235"/>
      <c r="O411" s="91"/>
      <c r="P411" s="91"/>
      <c r="Q411" s="91"/>
      <c r="R411" s="91"/>
      <c r="S411" s="91"/>
      <c r="T411" s="92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T411" s="17" t="s">
        <v>158</v>
      </c>
      <c r="AU411" s="17" t="s">
        <v>156</v>
      </c>
    </row>
    <row r="412" spans="1:47" s="2" customFormat="1" ht="12">
      <c r="A412" s="38"/>
      <c r="B412" s="39"/>
      <c r="C412" s="40"/>
      <c r="D412" s="236" t="s">
        <v>160</v>
      </c>
      <c r="E412" s="40"/>
      <c r="F412" s="237" t="s">
        <v>552</v>
      </c>
      <c r="G412" s="40"/>
      <c r="H412" s="40"/>
      <c r="I412" s="233"/>
      <c r="J412" s="40"/>
      <c r="K412" s="40"/>
      <c r="L412" s="44"/>
      <c r="M412" s="234"/>
      <c r="N412" s="235"/>
      <c r="O412" s="91"/>
      <c r="P412" s="91"/>
      <c r="Q412" s="91"/>
      <c r="R412" s="91"/>
      <c r="S412" s="91"/>
      <c r="T412" s="92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T412" s="17" t="s">
        <v>160</v>
      </c>
      <c r="AU412" s="17" t="s">
        <v>156</v>
      </c>
    </row>
    <row r="413" spans="1:51" s="13" customFormat="1" ht="12">
      <c r="A413" s="13"/>
      <c r="B413" s="238"/>
      <c r="C413" s="239"/>
      <c r="D413" s="231" t="s">
        <v>162</v>
      </c>
      <c r="E413" s="240" t="s">
        <v>1</v>
      </c>
      <c r="F413" s="241" t="s">
        <v>553</v>
      </c>
      <c r="G413" s="239"/>
      <c r="H413" s="242">
        <v>20</v>
      </c>
      <c r="I413" s="243"/>
      <c r="J413" s="239"/>
      <c r="K413" s="239"/>
      <c r="L413" s="244"/>
      <c r="M413" s="245"/>
      <c r="N413" s="246"/>
      <c r="O413" s="246"/>
      <c r="P413" s="246"/>
      <c r="Q413" s="246"/>
      <c r="R413" s="246"/>
      <c r="S413" s="246"/>
      <c r="T413" s="247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8" t="s">
        <v>162</v>
      </c>
      <c r="AU413" s="248" t="s">
        <v>156</v>
      </c>
      <c r="AV413" s="13" t="s">
        <v>89</v>
      </c>
      <c r="AW413" s="13" t="s">
        <v>37</v>
      </c>
      <c r="AX413" s="13" t="s">
        <v>79</v>
      </c>
      <c r="AY413" s="248" t="s">
        <v>146</v>
      </c>
    </row>
    <row r="414" spans="1:51" s="14" customFormat="1" ht="12">
      <c r="A414" s="14"/>
      <c r="B414" s="249"/>
      <c r="C414" s="250"/>
      <c r="D414" s="231" t="s">
        <v>162</v>
      </c>
      <c r="E414" s="251" t="s">
        <v>1</v>
      </c>
      <c r="F414" s="252" t="s">
        <v>170</v>
      </c>
      <c r="G414" s="250"/>
      <c r="H414" s="253">
        <v>20</v>
      </c>
      <c r="I414" s="254"/>
      <c r="J414" s="250"/>
      <c r="K414" s="250"/>
      <c r="L414" s="255"/>
      <c r="M414" s="256"/>
      <c r="N414" s="257"/>
      <c r="O414" s="257"/>
      <c r="P414" s="257"/>
      <c r="Q414" s="257"/>
      <c r="R414" s="257"/>
      <c r="S414" s="257"/>
      <c r="T414" s="258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9" t="s">
        <v>162</v>
      </c>
      <c r="AU414" s="259" t="s">
        <v>156</v>
      </c>
      <c r="AV414" s="14" t="s">
        <v>155</v>
      </c>
      <c r="AW414" s="14" t="s">
        <v>37</v>
      </c>
      <c r="AX414" s="14" t="s">
        <v>87</v>
      </c>
      <c r="AY414" s="259" t="s">
        <v>146</v>
      </c>
    </row>
    <row r="415" spans="1:65" s="2" customFormat="1" ht="37.8" customHeight="1">
      <c r="A415" s="38"/>
      <c r="B415" s="39"/>
      <c r="C415" s="218" t="s">
        <v>554</v>
      </c>
      <c r="D415" s="218" t="s">
        <v>150</v>
      </c>
      <c r="E415" s="219" t="s">
        <v>555</v>
      </c>
      <c r="F415" s="220" t="s">
        <v>556</v>
      </c>
      <c r="G415" s="221" t="s">
        <v>210</v>
      </c>
      <c r="H415" s="222">
        <v>10</v>
      </c>
      <c r="I415" s="223"/>
      <c r="J415" s="224">
        <f>ROUND(I415*H415,2)</f>
        <v>0</v>
      </c>
      <c r="K415" s="220" t="s">
        <v>154</v>
      </c>
      <c r="L415" s="44"/>
      <c r="M415" s="225" t="s">
        <v>1</v>
      </c>
      <c r="N415" s="226" t="s">
        <v>44</v>
      </c>
      <c r="O415" s="91"/>
      <c r="P415" s="227">
        <f>O415*H415</f>
        <v>0</v>
      </c>
      <c r="Q415" s="227">
        <v>0</v>
      </c>
      <c r="R415" s="227">
        <f>Q415*H415</f>
        <v>0</v>
      </c>
      <c r="S415" s="227">
        <v>5E-05</v>
      </c>
      <c r="T415" s="228">
        <f>S415*H415</f>
        <v>0.0005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9" t="s">
        <v>221</v>
      </c>
      <c r="AT415" s="229" t="s">
        <v>150</v>
      </c>
      <c r="AU415" s="229" t="s">
        <v>156</v>
      </c>
      <c r="AY415" s="17" t="s">
        <v>146</v>
      </c>
      <c r="BE415" s="230">
        <f>IF(N415="základní",J415,0)</f>
        <v>0</v>
      </c>
      <c r="BF415" s="230">
        <f>IF(N415="snížená",J415,0)</f>
        <v>0</v>
      </c>
      <c r="BG415" s="230">
        <f>IF(N415="zákl. přenesená",J415,0)</f>
        <v>0</v>
      </c>
      <c r="BH415" s="230">
        <f>IF(N415="sníž. přenesená",J415,0)</f>
        <v>0</v>
      </c>
      <c r="BI415" s="230">
        <f>IF(N415="nulová",J415,0)</f>
        <v>0</v>
      </c>
      <c r="BJ415" s="17" t="s">
        <v>87</v>
      </c>
      <c r="BK415" s="230">
        <f>ROUND(I415*H415,2)</f>
        <v>0</v>
      </c>
      <c r="BL415" s="17" t="s">
        <v>221</v>
      </c>
      <c r="BM415" s="229" t="s">
        <v>557</v>
      </c>
    </row>
    <row r="416" spans="1:47" s="2" customFormat="1" ht="12">
      <c r="A416" s="38"/>
      <c r="B416" s="39"/>
      <c r="C416" s="40"/>
      <c r="D416" s="231" t="s">
        <v>158</v>
      </c>
      <c r="E416" s="40"/>
      <c r="F416" s="232" t="s">
        <v>558</v>
      </c>
      <c r="G416" s="40"/>
      <c r="H416" s="40"/>
      <c r="I416" s="233"/>
      <c r="J416" s="40"/>
      <c r="K416" s="40"/>
      <c r="L416" s="44"/>
      <c r="M416" s="234"/>
      <c r="N416" s="235"/>
      <c r="O416" s="91"/>
      <c r="P416" s="91"/>
      <c r="Q416" s="91"/>
      <c r="R416" s="91"/>
      <c r="S416" s="91"/>
      <c r="T416" s="92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T416" s="17" t="s">
        <v>158</v>
      </c>
      <c r="AU416" s="17" t="s">
        <v>156</v>
      </c>
    </row>
    <row r="417" spans="1:47" s="2" customFormat="1" ht="12">
      <c r="A417" s="38"/>
      <c r="B417" s="39"/>
      <c r="C417" s="40"/>
      <c r="D417" s="236" t="s">
        <v>160</v>
      </c>
      <c r="E417" s="40"/>
      <c r="F417" s="237" t="s">
        <v>559</v>
      </c>
      <c r="G417" s="40"/>
      <c r="H417" s="40"/>
      <c r="I417" s="233"/>
      <c r="J417" s="40"/>
      <c r="K417" s="40"/>
      <c r="L417" s="44"/>
      <c r="M417" s="234"/>
      <c r="N417" s="235"/>
      <c r="O417" s="91"/>
      <c r="P417" s="91"/>
      <c r="Q417" s="91"/>
      <c r="R417" s="91"/>
      <c r="S417" s="91"/>
      <c r="T417" s="92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T417" s="17" t="s">
        <v>160</v>
      </c>
      <c r="AU417" s="17" t="s">
        <v>156</v>
      </c>
    </row>
    <row r="418" spans="1:51" s="13" customFormat="1" ht="12">
      <c r="A418" s="13"/>
      <c r="B418" s="238"/>
      <c r="C418" s="239"/>
      <c r="D418" s="231" t="s">
        <v>162</v>
      </c>
      <c r="E418" s="240" t="s">
        <v>1</v>
      </c>
      <c r="F418" s="241" t="s">
        <v>560</v>
      </c>
      <c r="G418" s="239"/>
      <c r="H418" s="242">
        <v>10</v>
      </c>
      <c r="I418" s="243"/>
      <c r="J418" s="239"/>
      <c r="K418" s="239"/>
      <c r="L418" s="244"/>
      <c r="M418" s="245"/>
      <c r="N418" s="246"/>
      <c r="O418" s="246"/>
      <c r="P418" s="246"/>
      <c r="Q418" s="246"/>
      <c r="R418" s="246"/>
      <c r="S418" s="246"/>
      <c r="T418" s="247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8" t="s">
        <v>162</v>
      </c>
      <c r="AU418" s="248" t="s">
        <v>156</v>
      </c>
      <c r="AV418" s="13" t="s">
        <v>89</v>
      </c>
      <c r="AW418" s="13" t="s">
        <v>37</v>
      </c>
      <c r="AX418" s="13" t="s">
        <v>79</v>
      </c>
      <c r="AY418" s="248" t="s">
        <v>146</v>
      </c>
    </row>
    <row r="419" spans="1:51" s="14" customFormat="1" ht="12">
      <c r="A419" s="14"/>
      <c r="B419" s="249"/>
      <c r="C419" s="250"/>
      <c r="D419" s="231" t="s">
        <v>162</v>
      </c>
      <c r="E419" s="251" t="s">
        <v>1</v>
      </c>
      <c r="F419" s="252" t="s">
        <v>170</v>
      </c>
      <c r="G419" s="250"/>
      <c r="H419" s="253">
        <v>10</v>
      </c>
      <c r="I419" s="254"/>
      <c r="J419" s="250"/>
      <c r="K419" s="250"/>
      <c r="L419" s="255"/>
      <c r="M419" s="256"/>
      <c r="N419" s="257"/>
      <c r="O419" s="257"/>
      <c r="P419" s="257"/>
      <c r="Q419" s="257"/>
      <c r="R419" s="257"/>
      <c r="S419" s="257"/>
      <c r="T419" s="258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9" t="s">
        <v>162</v>
      </c>
      <c r="AU419" s="259" t="s">
        <v>156</v>
      </c>
      <c r="AV419" s="14" t="s">
        <v>155</v>
      </c>
      <c r="AW419" s="14" t="s">
        <v>37</v>
      </c>
      <c r="AX419" s="14" t="s">
        <v>87</v>
      </c>
      <c r="AY419" s="259" t="s">
        <v>146</v>
      </c>
    </row>
    <row r="420" spans="1:65" s="2" customFormat="1" ht="37.8" customHeight="1">
      <c r="A420" s="38"/>
      <c r="B420" s="39"/>
      <c r="C420" s="218" t="s">
        <v>561</v>
      </c>
      <c r="D420" s="218" t="s">
        <v>150</v>
      </c>
      <c r="E420" s="219" t="s">
        <v>562</v>
      </c>
      <c r="F420" s="220" t="s">
        <v>563</v>
      </c>
      <c r="G420" s="221" t="s">
        <v>210</v>
      </c>
      <c r="H420" s="222">
        <v>10</v>
      </c>
      <c r="I420" s="223"/>
      <c r="J420" s="224">
        <f>ROUND(I420*H420,2)</f>
        <v>0</v>
      </c>
      <c r="K420" s="220" t="s">
        <v>154</v>
      </c>
      <c r="L420" s="44"/>
      <c r="M420" s="225" t="s">
        <v>1</v>
      </c>
      <c r="N420" s="226" t="s">
        <v>44</v>
      </c>
      <c r="O420" s="91"/>
      <c r="P420" s="227">
        <f>O420*H420</f>
        <v>0</v>
      </c>
      <c r="Q420" s="227">
        <v>0</v>
      </c>
      <c r="R420" s="227">
        <f>Q420*H420</f>
        <v>0</v>
      </c>
      <c r="S420" s="227">
        <v>5E-05</v>
      </c>
      <c r="T420" s="228">
        <f>S420*H420</f>
        <v>0.0005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29" t="s">
        <v>221</v>
      </c>
      <c r="AT420" s="229" t="s">
        <v>150</v>
      </c>
      <c r="AU420" s="229" t="s">
        <v>156</v>
      </c>
      <c r="AY420" s="17" t="s">
        <v>146</v>
      </c>
      <c r="BE420" s="230">
        <f>IF(N420="základní",J420,0)</f>
        <v>0</v>
      </c>
      <c r="BF420" s="230">
        <f>IF(N420="snížená",J420,0)</f>
        <v>0</v>
      </c>
      <c r="BG420" s="230">
        <f>IF(N420="zákl. přenesená",J420,0)</f>
        <v>0</v>
      </c>
      <c r="BH420" s="230">
        <f>IF(N420="sníž. přenesená",J420,0)</f>
        <v>0</v>
      </c>
      <c r="BI420" s="230">
        <f>IF(N420="nulová",J420,0)</f>
        <v>0</v>
      </c>
      <c r="BJ420" s="17" t="s">
        <v>87</v>
      </c>
      <c r="BK420" s="230">
        <f>ROUND(I420*H420,2)</f>
        <v>0</v>
      </c>
      <c r="BL420" s="17" t="s">
        <v>221</v>
      </c>
      <c r="BM420" s="229" t="s">
        <v>564</v>
      </c>
    </row>
    <row r="421" spans="1:47" s="2" customFormat="1" ht="12">
      <c r="A421" s="38"/>
      <c r="B421" s="39"/>
      <c r="C421" s="40"/>
      <c r="D421" s="231" t="s">
        <v>158</v>
      </c>
      <c r="E421" s="40"/>
      <c r="F421" s="232" t="s">
        <v>565</v>
      </c>
      <c r="G421" s="40"/>
      <c r="H421" s="40"/>
      <c r="I421" s="233"/>
      <c r="J421" s="40"/>
      <c r="K421" s="40"/>
      <c r="L421" s="44"/>
      <c r="M421" s="234"/>
      <c r="N421" s="235"/>
      <c r="O421" s="91"/>
      <c r="P421" s="91"/>
      <c r="Q421" s="91"/>
      <c r="R421" s="91"/>
      <c r="S421" s="91"/>
      <c r="T421" s="92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T421" s="17" t="s">
        <v>158</v>
      </c>
      <c r="AU421" s="17" t="s">
        <v>156</v>
      </c>
    </row>
    <row r="422" spans="1:47" s="2" customFormat="1" ht="12">
      <c r="A422" s="38"/>
      <c r="B422" s="39"/>
      <c r="C422" s="40"/>
      <c r="D422" s="236" t="s">
        <v>160</v>
      </c>
      <c r="E422" s="40"/>
      <c r="F422" s="237" t="s">
        <v>566</v>
      </c>
      <c r="G422" s="40"/>
      <c r="H422" s="40"/>
      <c r="I422" s="233"/>
      <c r="J422" s="40"/>
      <c r="K422" s="40"/>
      <c r="L422" s="44"/>
      <c r="M422" s="234"/>
      <c r="N422" s="235"/>
      <c r="O422" s="91"/>
      <c r="P422" s="91"/>
      <c r="Q422" s="91"/>
      <c r="R422" s="91"/>
      <c r="S422" s="91"/>
      <c r="T422" s="92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T422" s="17" t="s">
        <v>160</v>
      </c>
      <c r="AU422" s="17" t="s">
        <v>156</v>
      </c>
    </row>
    <row r="423" spans="1:51" s="13" customFormat="1" ht="12">
      <c r="A423" s="13"/>
      <c r="B423" s="238"/>
      <c r="C423" s="239"/>
      <c r="D423" s="231" t="s">
        <v>162</v>
      </c>
      <c r="E423" s="240" t="s">
        <v>1</v>
      </c>
      <c r="F423" s="241" t="s">
        <v>560</v>
      </c>
      <c r="G423" s="239"/>
      <c r="H423" s="242">
        <v>10</v>
      </c>
      <c r="I423" s="243"/>
      <c r="J423" s="239"/>
      <c r="K423" s="239"/>
      <c r="L423" s="244"/>
      <c r="M423" s="245"/>
      <c r="N423" s="246"/>
      <c r="O423" s="246"/>
      <c r="P423" s="246"/>
      <c r="Q423" s="246"/>
      <c r="R423" s="246"/>
      <c r="S423" s="246"/>
      <c r="T423" s="247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8" t="s">
        <v>162</v>
      </c>
      <c r="AU423" s="248" t="s">
        <v>156</v>
      </c>
      <c r="AV423" s="13" t="s">
        <v>89</v>
      </c>
      <c r="AW423" s="13" t="s">
        <v>37</v>
      </c>
      <c r="AX423" s="13" t="s">
        <v>79</v>
      </c>
      <c r="AY423" s="248" t="s">
        <v>146</v>
      </c>
    </row>
    <row r="424" spans="1:51" s="14" customFormat="1" ht="12">
      <c r="A424" s="14"/>
      <c r="B424" s="249"/>
      <c r="C424" s="250"/>
      <c r="D424" s="231" t="s">
        <v>162</v>
      </c>
      <c r="E424" s="251" t="s">
        <v>1</v>
      </c>
      <c r="F424" s="252" t="s">
        <v>170</v>
      </c>
      <c r="G424" s="250"/>
      <c r="H424" s="253">
        <v>10</v>
      </c>
      <c r="I424" s="254"/>
      <c r="J424" s="250"/>
      <c r="K424" s="250"/>
      <c r="L424" s="255"/>
      <c r="M424" s="256"/>
      <c r="N424" s="257"/>
      <c r="O424" s="257"/>
      <c r="P424" s="257"/>
      <c r="Q424" s="257"/>
      <c r="R424" s="257"/>
      <c r="S424" s="257"/>
      <c r="T424" s="258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59" t="s">
        <v>162</v>
      </c>
      <c r="AU424" s="259" t="s">
        <v>156</v>
      </c>
      <c r="AV424" s="14" t="s">
        <v>155</v>
      </c>
      <c r="AW424" s="14" t="s">
        <v>37</v>
      </c>
      <c r="AX424" s="14" t="s">
        <v>87</v>
      </c>
      <c r="AY424" s="259" t="s">
        <v>146</v>
      </c>
    </row>
    <row r="425" spans="1:65" s="2" customFormat="1" ht="21.75" customHeight="1">
      <c r="A425" s="38"/>
      <c r="B425" s="39"/>
      <c r="C425" s="218" t="s">
        <v>567</v>
      </c>
      <c r="D425" s="218" t="s">
        <v>150</v>
      </c>
      <c r="E425" s="219" t="s">
        <v>568</v>
      </c>
      <c r="F425" s="220" t="s">
        <v>569</v>
      </c>
      <c r="G425" s="221" t="s">
        <v>210</v>
      </c>
      <c r="H425" s="222">
        <v>10</v>
      </c>
      <c r="I425" s="223"/>
      <c r="J425" s="224">
        <f>ROUND(I425*H425,2)</f>
        <v>0</v>
      </c>
      <c r="K425" s="220" t="s">
        <v>154</v>
      </c>
      <c r="L425" s="44"/>
      <c r="M425" s="225" t="s">
        <v>1</v>
      </c>
      <c r="N425" s="226" t="s">
        <v>44</v>
      </c>
      <c r="O425" s="91"/>
      <c r="P425" s="227">
        <f>O425*H425</f>
        <v>0</v>
      </c>
      <c r="Q425" s="227">
        <v>0</v>
      </c>
      <c r="R425" s="227">
        <f>Q425*H425</f>
        <v>0</v>
      </c>
      <c r="S425" s="227">
        <v>0.0004</v>
      </c>
      <c r="T425" s="228">
        <f>S425*H425</f>
        <v>0.004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29" t="s">
        <v>221</v>
      </c>
      <c r="AT425" s="229" t="s">
        <v>150</v>
      </c>
      <c r="AU425" s="229" t="s">
        <v>156</v>
      </c>
      <c r="AY425" s="17" t="s">
        <v>146</v>
      </c>
      <c r="BE425" s="230">
        <f>IF(N425="základní",J425,0)</f>
        <v>0</v>
      </c>
      <c r="BF425" s="230">
        <f>IF(N425="snížená",J425,0)</f>
        <v>0</v>
      </c>
      <c r="BG425" s="230">
        <f>IF(N425="zákl. přenesená",J425,0)</f>
        <v>0</v>
      </c>
      <c r="BH425" s="230">
        <f>IF(N425="sníž. přenesená",J425,0)</f>
        <v>0</v>
      </c>
      <c r="BI425" s="230">
        <f>IF(N425="nulová",J425,0)</f>
        <v>0</v>
      </c>
      <c r="BJ425" s="17" t="s">
        <v>87</v>
      </c>
      <c r="BK425" s="230">
        <f>ROUND(I425*H425,2)</f>
        <v>0</v>
      </c>
      <c r="BL425" s="17" t="s">
        <v>221</v>
      </c>
      <c r="BM425" s="229" t="s">
        <v>570</v>
      </c>
    </row>
    <row r="426" spans="1:47" s="2" customFormat="1" ht="12">
      <c r="A426" s="38"/>
      <c r="B426" s="39"/>
      <c r="C426" s="40"/>
      <c r="D426" s="231" t="s">
        <v>158</v>
      </c>
      <c r="E426" s="40"/>
      <c r="F426" s="232" t="s">
        <v>571</v>
      </c>
      <c r="G426" s="40"/>
      <c r="H426" s="40"/>
      <c r="I426" s="233"/>
      <c r="J426" s="40"/>
      <c r="K426" s="40"/>
      <c r="L426" s="44"/>
      <c r="M426" s="234"/>
      <c r="N426" s="235"/>
      <c r="O426" s="91"/>
      <c r="P426" s="91"/>
      <c r="Q426" s="91"/>
      <c r="R426" s="91"/>
      <c r="S426" s="91"/>
      <c r="T426" s="92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T426" s="17" t="s">
        <v>158</v>
      </c>
      <c r="AU426" s="17" t="s">
        <v>156</v>
      </c>
    </row>
    <row r="427" spans="1:47" s="2" customFormat="1" ht="12">
      <c r="A427" s="38"/>
      <c r="B427" s="39"/>
      <c r="C427" s="40"/>
      <c r="D427" s="236" t="s">
        <v>160</v>
      </c>
      <c r="E427" s="40"/>
      <c r="F427" s="237" t="s">
        <v>572</v>
      </c>
      <c r="G427" s="40"/>
      <c r="H427" s="40"/>
      <c r="I427" s="233"/>
      <c r="J427" s="40"/>
      <c r="K427" s="40"/>
      <c r="L427" s="44"/>
      <c r="M427" s="234"/>
      <c r="N427" s="235"/>
      <c r="O427" s="91"/>
      <c r="P427" s="91"/>
      <c r="Q427" s="91"/>
      <c r="R427" s="91"/>
      <c r="S427" s="91"/>
      <c r="T427" s="92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T427" s="17" t="s">
        <v>160</v>
      </c>
      <c r="AU427" s="17" t="s">
        <v>156</v>
      </c>
    </row>
    <row r="428" spans="1:51" s="13" customFormat="1" ht="12">
      <c r="A428" s="13"/>
      <c r="B428" s="238"/>
      <c r="C428" s="239"/>
      <c r="D428" s="231" t="s">
        <v>162</v>
      </c>
      <c r="E428" s="240" t="s">
        <v>1</v>
      </c>
      <c r="F428" s="241" t="s">
        <v>573</v>
      </c>
      <c r="G428" s="239"/>
      <c r="H428" s="242">
        <v>10</v>
      </c>
      <c r="I428" s="243"/>
      <c r="J428" s="239"/>
      <c r="K428" s="239"/>
      <c r="L428" s="244"/>
      <c r="M428" s="245"/>
      <c r="N428" s="246"/>
      <c r="O428" s="246"/>
      <c r="P428" s="246"/>
      <c r="Q428" s="246"/>
      <c r="R428" s="246"/>
      <c r="S428" s="246"/>
      <c r="T428" s="247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8" t="s">
        <v>162</v>
      </c>
      <c r="AU428" s="248" t="s">
        <v>156</v>
      </c>
      <c r="AV428" s="13" t="s">
        <v>89</v>
      </c>
      <c r="AW428" s="13" t="s">
        <v>37</v>
      </c>
      <c r="AX428" s="13" t="s">
        <v>79</v>
      </c>
      <c r="AY428" s="248" t="s">
        <v>146</v>
      </c>
    </row>
    <row r="429" spans="1:51" s="14" customFormat="1" ht="12">
      <c r="A429" s="14"/>
      <c r="B429" s="249"/>
      <c r="C429" s="250"/>
      <c r="D429" s="231" t="s">
        <v>162</v>
      </c>
      <c r="E429" s="251" t="s">
        <v>1</v>
      </c>
      <c r="F429" s="252" t="s">
        <v>170</v>
      </c>
      <c r="G429" s="250"/>
      <c r="H429" s="253">
        <v>10</v>
      </c>
      <c r="I429" s="254"/>
      <c r="J429" s="250"/>
      <c r="K429" s="250"/>
      <c r="L429" s="255"/>
      <c r="M429" s="256"/>
      <c r="N429" s="257"/>
      <c r="O429" s="257"/>
      <c r="P429" s="257"/>
      <c r="Q429" s="257"/>
      <c r="R429" s="257"/>
      <c r="S429" s="257"/>
      <c r="T429" s="258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59" t="s">
        <v>162</v>
      </c>
      <c r="AU429" s="259" t="s">
        <v>156</v>
      </c>
      <c r="AV429" s="14" t="s">
        <v>155</v>
      </c>
      <c r="AW429" s="14" t="s">
        <v>37</v>
      </c>
      <c r="AX429" s="14" t="s">
        <v>87</v>
      </c>
      <c r="AY429" s="259" t="s">
        <v>146</v>
      </c>
    </row>
    <row r="430" spans="1:65" s="2" customFormat="1" ht="21.75" customHeight="1">
      <c r="A430" s="38"/>
      <c r="B430" s="39"/>
      <c r="C430" s="218" t="s">
        <v>574</v>
      </c>
      <c r="D430" s="218" t="s">
        <v>150</v>
      </c>
      <c r="E430" s="219" t="s">
        <v>575</v>
      </c>
      <c r="F430" s="220" t="s">
        <v>576</v>
      </c>
      <c r="G430" s="221" t="s">
        <v>210</v>
      </c>
      <c r="H430" s="222">
        <v>1</v>
      </c>
      <c r="I430" s="223"/>
      <c r="J430" s="224">
        <f>ROUND(I430*H430,2)</f>
        <v>0</v>
      </c>
      <c r="K430" s="220" t="s">
        <v>154</v>
      </c>
      <c r="L430" s="44"/>
      <c r="M430" s="225" t="s">
        <v>1</v>
      </c>
      <c r="N430" s="226" t="s">
        <v>44</v>
      </c>
      <c r="O430" s="91"/>
      <c r="P430" s="227">
        <f>O430*H430</f>
        <v>0</v>
      </c>
      <c r="Q430" s="227">
        <v>0</v>
      </c>
      <c r="R430" s="227">
        <f>Q430*H430</f>
        <v>0</v>
      </c>
      <c r="S430" s="227">
        <v>0.00102</v>
      </c>
      <c r="T430" s="228">
        <f>S430*H430</f>
        <v>0.00102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29" t="s">
        <v>221</v>
      </c>
      <c r="AT430" s="229" t="s">
        <v>150</v>
      </c>
      <c r="AU430" s="229" t="s">
        <v>156</v>
      </c>
      <c r="AY430" s="17" t="s">
        <v>146</v>
      </c>
      <c r="BE430" s="230">
        <f>IF(N430="základní",J430,0)</f>
        <v>0</v>
      </c>
      <c r="BF430" s="230">
        <f>IF(N430="snížená",J430,0)</f>
        <v>0</v>
      </c>
      <c r="BG430" s="230">
        <f>IF(N430="zákl. přenesená",J430,0)</f>
        <v>0</v>
      </c>
      <c r="BH430" s="230">
        <f>IF(N430="sníž. přenesená",J430,0)</f>
        <v>0</v>
      </c>
      <c r="BI430" s="230">
        <f>IF(N430="nulová",J430,0)</f>
        <v>0</v>
      </c>
      <c r="BJ430" s="17" t="s">
        <v>87</v>
      </c>
      <c r="BK430" s="230">
        <f>ROUND(I430*H430,2)</f>
        <v>0</v>
      </c>
      <c r="BL430" s="17" t="s">
        <v>221</v>
      </c>
      <c r="BM430" s="229" t="s">
        <v>577</v>
      </c>
    </row>
    <row r="431" spans="1:47" s="2" customFormat="1" ht="12">
      <c r="A431" s="38"/>
      <c r="B431" s="39"/>
      <c r="C431" s="40"/>
      <c r="D431" s="231" t="s">
        <v>158</v>
      </c>
      <c r="E431" s="40"/>
      <c r="F431" s="232" t="s">
        <v>578</v>
      </c>
      <c r="G431" s="40"/>
      <c r="H431" s="40"/>
      <c r="I431" s="233"/>
      <c r="J431" s="40"/>
      <c r="K431" s="40"/>
      <c r="L431" s="44"/>
      <c r="M431" s="234"/>
      <c r="N431" s="235"/>
      <c r="O431" s="91"/>
      <c r="P431" s="91"/>
      <c r="Q431" s="91"/>
      <c r="R431" s="91"/>
      <c r="S431" s="91"/>
      <c r="T431" s="92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T431" s="17" t="s">
        <v>158</v>
      </c>
      <c r="AU431" s="17" t="s">
        <v>156</v>
      </c>
    </row>
    <row r="432" spans="1:47" s="2" customFormat="1" ht="12">
      <c r="A432" s="38"/>
      <c r="B432" s="39"/>
      <c r="C432" s="40"/>
      <c r="D432" s="236" t="s">
        <v>160</v>
      </c>
      <c r="E432" s="40"/>
      <c r="F432" s="237" t="s">
        <v>579</v>
      </c>
      <c r="G432" s="40"/>
      <c r="H432" s="40"/>
      <c r="I432" s="233"/>
      <c r="J432" s="40"/>
      <c r="K432" s="40"/>
      <c r="L432" s="44"/>
      <c r="M432" s="234"/>
      <c r="N432" s="235"/>
      <c r="O432" s="91"/>
      <c r="P432" s="91"/>
      <c r="Q432" s="91"/>
      <c r="R432" s="91"/>
      <c r="S432" s="91"/>
      <c r="T432" s="92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T432" s="17" t="s">
        <v>160</v>
      </c>
      <c r="AU432" s="17" t="s">
        <v>156</v>
      </c>
    </row>
    <row r="433" spans="1:51" s="13" customFormat="1" ht="12">
      <c r="A433" s="13"/>
      <c r="B433" s="238"/>
      <c r="C433" s="239"/>
      <c r="D433" s="231" t="s">
        <v>162</v>
      </c>
      <c r="E433" s="240" t="s">
        <v>1</v>
      </c>
      <c r="F433" s="241" t="s">
        <v>580</v>
      </c>
      <c r="G433" s="239"/>
      <c r="H433" s="242">
        <v>1</v>
      </c>
      <c r="I433" s="243"/>
      <c r="J433" s="239"/>
      <c r="K433" s="239"/>
      <c r="L433" s="244"/>
      <c r="M433" s="245"/>
      <c r="N433" s="246"/>
      <c r="O433" s="246"/>
      <c r="P433" s="246"/>
      <c r="Q433" s="246"/>
      <c r="R433" s="246"/>
      <c r="S433" s="246"/>
      <c r="T433" s="247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8" t="s">
        <v>162</v>
      </c>
      <c r="AU433" s="248" t="s">
        <v>156</v>
      </c>
      <c r="AV433" s="13" t="s">
        <v>89</v>
      </c>
      <c r="AW433" s="13" t="s">
        <v>37</v>
      </c>
      <c r="AX433" s="13" t="s">
        <v>79</v>
      </c>
      <c r="AY433" s="248" t="s">
        <v>146</v>
      </c>
    </row>
    <row r="434" spans="1:51" s="14" customFormat="1" ht="12">
      <c r="A434" s="14"/>
      <c r="B434" s="249"/>
      <c r="C434" s="250"/>
      <c r="D434" s="231" t="s">
        <v>162</v>
      </c>
      <c r="E434" s="251" t="s">
        <v>1</v>
      </c>
      <c r="F434" s="252" t="s">
        <v>170</v>
      </c>
      <c r="G434" s="250"/>
      <c r="H434" s="253">
        <v>1</v>
      </c>
      <c r="I434" s="254"/>
      <c r="J434" s="250"/>
      <c r="K434" s="250"/>
      <c r="L434" s="255"/>
      <c r="M434" s="256"/>
      <c r="N434" s="257"/>
      <c r="O434" s="257"/>
      <c r="P434" s="257"/>
      <c r="Q434" s="257"/>
      <c r="R434" s="257"/>
      <c r="S434" s="257"/>
      <c r="T434" s="258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9" t="s">
        <v>162</v>
      </c>
      <c r="AU434" s="259" t="s">
        <v>156</v>
      </c>
      <c r="AV434" s="14" t="s">
        <v>155</v>
      </c>
      <c r="AW434" s="14" t="s">
        <v>37</v>
      </c>
      <c r="AX434" s="14" t="s">
        <v>87</v>
      </c>
      <c r="AY434" s="259" t="s">
        <v>146</v>
      </c>
    </row>
    <row r="435" spans="1:65" s="2" customFormat="1" ht="24.15" customHeight="1">
      <c r="A435" s="38"/>
      <c r="B435" s="39"/>
      <c r="C435" s="218" t="s">
        <v>581</v>
      </c>
      <c r="D435" s="218" t="s">
        <v>150</v>
      </c>
      <c r="E435" s="219" t="s">
        <v>582</v>
      </c>
      <c r="F435" s="220" t="s">
        <v>583</v>
      </c>
      <c r="G435" s="221" t="s">
        <v>210</v>
      </c>
      <c r="H435" s="222">
        <v>1</v>
      </c>
      <c r="I435" s="223"/>
      <c r="J435" s="224">
        <f>ROUND(I435*H435,2)</f>
        <v>0</v>
      </c>
      <c r="K435" s="220" t="s">
        <v>154</v>
      </c>
      <c r="L435" s="44"/>
      <c r="M435" s="225" t="s">
        <v>1</v>
      </c>
      <c r="N435" s="226" t="s">
        <v>44</v>
      </c>
      <c r="O435" s="91"/>
      <c r="P435" s="227">
        <f>O435*H435</f>
        <v>0</v>
      </c>
      <c r="Q435" s="227">
        <v>0</v>
      </c>
      <c r="R435" s="227">
        <f>Q435*H435</f>
        <v>0</v>
      </c>
      <c r="S435" s="227">
        <v>0.00095</v>
      </c>
      <c r="T435" s="228">
        <f>S435*H435</f>
        <v>0.00095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29" t="s">
        <v>221</v>
      </c>
      <c r="AT435" s="229" t="s">
        <v>150</v>
      </c>
      <c r="AU435" s="229" t="s">
        <v>156</v>
      </c>
      <c r="AY435" s="17" t="s">
        <v>146</v>
      </c>
      <c r="BE435" s="230">
        <f>IF(N435="základní",J435,0)</f>
        <v>0</v>
      </c>
      <c r="BF435" s="230">
        <f>IF(N435="snížená",J435,0)</f>
        <v>0</v>
      </c>
      <c r="BG435" s="230">
        <f>IF(N435="zákl. přenesená",J435,0)</f>
        <v>0</v>
      </c>
      <c r="BH435" s="230">
        <f>IF(N435="sníž. přenesená",J435,0)</f>
        <v>0</v>
      </c>
      <c r="BI435" s="230">
        <f>IF(N435="nulová",J435,0)</f>
        <v>0</v>
      </c>
      <c r="BJ435" s="17" t="s">
        <v>87</v>
      </c>
      <c r="BK435" s="230">
        <f>ROUND(I435*H435,2)</f>
        <v>0</v>
      </c>
      <c r="BL435" s="17" t="s">
        <v>221</v>
      </c>
      <c r="BM435" s="229" t="s">
        <v>584</v>
      </c>
    </row>
    <row r="436" spans="1:47" s="2" customFormat="1" ht="12">
      <c r="A436" s="38"/>
      <c r="B436" s="39"/>
      <c r="C436" s="40"/>
      <c r="D436" s="231" t="s">
        <v>158</v>
      </c>
      <c r="E436" s="40"/>
      <c r="F436" s="232" t="s">
        <v>583</v>
      </c>
      <c r="G436" s="40"/>
      <c r="H436" s="40"/>
      <c r="I436" s="233"/>
      <c r="J436" s="40"/>
      <c r="K436" s="40"/>
      <c r="L436" s="44"/>
      <c r="M436" s="234"/>
      <c r="N436" s="235"/>
      <c r="O436" s="91"/>
      <c r="P436" s="91"/>
      <c r="Q436" s="91"/>
      <c r="R436" s="91"/>
      <c r="S436" s="91"/>
      <c r="T436" s="92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T436" s="17" t="s">
        <v>158</v>
      </c>
      <c r="AU436" s="17" t="s">
        <v>156</v>
      </c>
    </row>
    <row r="437" spans="1:47" s="2" customFormat="1" ht="12">
      <c r="A437" s="38"/>
      <c r="B437" s="39"/>
      <c r="C437" s="40"/>
      <c r="D437" s="236" t="s">
        <v>160</v>
      </c>
      <c r="E437" s="40"/>
      <c r="F437" s="237" t="s">
        <v>585</v>
      </c>
      <c r="G437" s="40"/>
      <c r="H437" s="40"/>
      <c r="I437" s="233"/>
      <c r="J437" s="40"/>
      <c r="K437" s="40"/>
      <c r="L437" s="44"/>
      <c r="M437" s="234"/>
      <c r="N437" s="235"/>
      <c r="O437" s="91"/>
      <c r="P437" s="91"/>
      <c r="Q437" s="91"/>
      <c r="R437" s="91"/>
      <c r="S437" s="91"/>
      <c r="T437" s="92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T437" s="17" t="s">
        <v>160</v>
      </c>
      <c r="AU437" s="17" t="s">
        <v>156</v>
      </c>
    </row>
    <row r="438" spans="1:51" s="13" customFormat="1" ht="12">
      <c r="A438" s="13"/>
      <c r="B438" s="238"/>
      <c r="C438" s="239"/>
      <c r="D438" s="231" t="s">
        <v>162</v>
      </c>
      <c r="E438" s="240" t="s">
        <v>1</v>
      </c>
      <c r="F438" s="241" t="s">
        <v>580</v>
      </c>
      <c r="G438" s="239"/>
      <c r="H438" s="242">
        <v>1</v>
      </c>
      <c r="I438" s="243"/>
      <c r="J438" s="239"/>
      <c r="K438" s="239"/>
      <c r="L438" s="244"/>
      <c r="M438" s="245"/>
      <c r="N438" s="246"/>
      <c r="O438" s="246"/>
      <c r="P438" s="246"/>
      <c r="Q438" s="246"/>
      <c r="R438" s="246"/>
      <c r="S438" s="246"/>
      <c r="T438" s="247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8" t="s">
        <v>162</v>
      </c>
      <c r="AU438" s="248" t="s">
        <v>156</v>
      </c>
      <c r="AV438" s="13" t="s">
        <v>89</v>
      </c>
      <c r="AW438" s="13" t="s">
        <v>37</v>
      </c>
      <c r="AX438" s="13" t="s">
        <v>79</v>
      </c>
      <c r="AY438" s="248" t="s">
        <v>146</v>
      </c>
    </row>
    <row r="439" spans="1:51" s="14" customFormat="1" ht="12">
      <c r="A439" s="14"/>
      <c r="B439" s="249"/>
      <c r="C439" s="250"/>
      <c r="D439" s="231" t="s">
        <v>162</v>
      </c>
      <c r="E439" s="251" t="s">
        <v>1</v>
      </c>
      <c r="F439" s="252" t="s">
        <v>170</v>
      </c>
      <c r="G439" s="250"/>
      <c r="H439" s="253">
        <v>1</v>
      </c>
      <c r="I439" s="254"/>
      <c r="J439" s="250"/>
      <c r="K439" s="250"/>
      <c r="L439" s="255"/>
      <c r="M439" s="256"/>
      <c r="N439" s="257"/>
      <c r="O439" s="257"/>
      <c r="P439" s="257"/>
      <c r="Q439" s="257"/>
      <c r="R439" s="257"/>
      <c r="S439" s="257"/>
      <c r="T439" s="258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9" t="s">
        <v>162</v>
      </c>
      <c r="AU439" s="259" t="s">
        <v>156</v>
      </c>
      <c r="AV439" s="14" t="s">
        <v>155</v>
      </c>
      <c r="AW439" s="14" t="s">
        <v>37</v>
      </c>
      <c r="AX439" s="14" t="s">
        <v>87</v>
      </c>
      <c r="AY439" s="259" t="s">
        <v>146</v>
      </c>
    </row>
    <row r="440" spans="1:65" s="2" customFormat="1" ht="37.8" customHeight="1">
      <c r="A440" s="38"/>
      <c r="B440" s="39"/>
      <c r="C440" s="218" t="s">
        <v>586</v>
      </c>
      <c r="D440" s="218" t="s">
        <v>150</v>
      </c>
      <c r="E440" s="219" t="s">
        <v>587</v>
      </c>
      <c r="F440" s="220" t="s">
        <v>588</v>
      </c>
      <c r="G440" s="221" t="s">
        <v>210</v>
      </c>
      <c r="H440" s="222">
        <v>8</v>
      </c>
      <c r="I440" s="223"/>
      <c r="J440" s="224">
        <f>ROUND(I440*H440,2)</f>
        <v>0</v>
      </c>
      <c r="K440" s="220" t="s">
        <v>154</v>
      </c>
      <c r="L440" s="44"/>
      <c r="M440" s="225" t="s">
        <v>1</v>
      </c>
      <c r="N440" s="226" t="s">
        <v>44</v>
      </c>
      <c r="O440" s="91"/>
      <c r="P440" s="227">
        <f>O440*H440</f>
        <v>0</v>
      </c>
      <c r="Q440" s="227">
        <v>0</v>
      </c>
      <c r="R440" s="227">
        <f>Q440*H440</f>
        <v>0</v>
      </c>
      <c r="S440" s="227">
        <v>0.0008</v>
      </c>
      <c r="T440" s="228">
        <f>S440*H440</f>
        <v>0.0064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29" t="s">
        <v>221</v>
      </c>
      <c r="AT440" s="229" t="s">
        <v>150</v>
      </c>
      <c r="AU440" s="229" t="s">
        <v>156</v>
      </c>
      <c r="AY440" s="17" t="s">
        <v>146</v>
      </c>
      <c r="BE440" s="230">
        <f>IF(N440="základní",J440,0)</f>
        <v>0</v>
      </c>
      <c r="BF440" s="230">
        <f>IF(N440="snížená",J440,0)</f>
        <v>0</v>
      </c>
      <c r="BG440" s="230">
        <f>IF(N440="zákl. přenesená",J440,0)</f>
        <v>0</v>
      </c>
      <c r="BH440" s="230">
        <f>IF(N440="sníž. přenesená",J440,0)</f>
        <v>0</v>
      </c>
      <c r="BI440" s="230">
        <f>IF(N440="nulová",J440,0)</f>
        <v>0</v>
      </c>
      <c r="BJ440" s="17" t="s">
        <v>87</v>
      </c>
      <c r="BK440" s="230">
        <f>ROUND(I440*H440,2)</f>
        <v>0</v>
      </c>
      <c r="BL440" s="17" t="s">
        <v>221</v>
      </c>
      <c r="BM440" s="229" t="s">
        <v>589</v>
      </c>
    </row>
    <row r="441" spans="1:47" s="2" customFormat="1" ht="12">
      <c r="A441" s="38"/>
      <c r="B441" s="39"/>
      <c r="C441" s="40"/>
      <c r="D441" s="231" t="s">
        <v>158</v>
      </c>
      <c r="E441" s="40"/>
      <c r="F441" s="232" t="s">
        <v>590</v>
      </c>
      <c r="G441" s="40"/>
      <c r="H441" s="40"/>
      <c r="I441" s="233"/>
      <c r="J441" s="40"/>
      <c r="K441" s="40"/>
      <c r="L441" s="44"/>
      <c r="M441" s="234"/>
      <c r="N441" s="235"/>
      <c r="O441" s="91"/>
      <c r="P441" s="91"/>
      <c r="Q441" s="91"/>
      <c r="R441" s="91"/>
      <c r="S441" s="91"/>
      <c r="T441" s="92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T441" s="17" t="s">
        <v>158</v>
      </c>
      <c r="AU441" s="17" t="s">
        <v>156</v>
      </c>
    </row>
    <row r="442" spans="1:47" s="2" customFormat="1" ht="12">
      <c r="A442" s="38"/>
      <c r="B442" s="39"/>
      <c r="C442" s="40"/>
      <c r="D442" s="236" t="s">
        <v>160</v>
      </c>
      <c r="E442" s="40"/>
      <c r="F442" s="237" t="s">
        <v>591</v>
      </c>
      <c r="G442" s="40"/>
      <c r="H442" s="40"/>
      <c r="I442" s="233"/>
      <c r="J442" s="40"/>
      <c r="K442" s="40"/>
      <c r="L442" s="44"/>
      <c r="M442" s="234"/>
      <c r="N442" s="235"/>
      <c r="O442" s="91"/>
      <c r="P442" s="91"/>
      <c r="Q442" s="91"/>
      <c r="R442" s="91"/>
      <c r="S442" s="91"/>
      <c r="T442" s="92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T442" s="17" t="s">
        <v>160</v>
      </c>
      <c r="AU442" s="17" t="s">
        <v>156</v>
      </c>
    </row>
    <row r="443" spans="1:51" s="13" customFormat="1" ht="12">
      <c r="A443" s="13"/>
      <c r="B443" s="238"/>
      <c r="C443" s="239"/>
      <c r="D443" s="231" t="s">
        <v>162</v>
      </c>
      <c r="E443" s="240" t="s">
        <v>1</v>
      </c>
      <c r="F443" s="241" t="s">
        <v>592</v>
      </c>
      <c r="G443" s="239"/>
      <c r="H443" s="242">
        <v>8</v>
      </c>
      <c r="I443" s="243"/>
      <c r="J443" s="239"/>
      <c r="K443" s="239"/>
      <c r="L443" s="244"/>
      <c r="M443" s="245"/>
      <c r="N443" s="246"/>
      <c r="O443" s="246"/>
      <c r="P443" s="246"/>
      <c r="Q443" s="246"/>
      <c r="R443" s="246"/>
      <c r="S443" s="246"/>
      <c r="T443" s="247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8" t="s">
        <v>162</v>
      </c>
      <c r="AU443" s="248" t="s">
        <v>156</v>
      </c>
      <c r="AV443" s="13" t="s">
        <v>89</v>
      </c>
      <c r="AW443" s="13" t="s">
        <v>37</v>
      </c>
      <c r="AX443" s="13" t="s">
        <v>79</v>
      </c>
      <c r="AY443" s="248" t="s">
        <v>146</v>
      </c>
    </row>
    <row r="444" spans="1:51" s="14" customFormat="1" ht="12">
      <c r="A444" s="14"/>
      <c r="B444" s="249"/>
      <c r="C444" s="250"/>
      <c r="D444" s="231" t="s">
        <v>162</v>
      </c>
      <c r="E444" s="251" t="s">
        <v>1</v>
      </c>
      <c r="F444" s="252" t="s">
        <v>170</v>
      </c>
      <c r="G444" s="250"/>
      <c r="H444" s="253">
        <v>8</v>
      </c>
      <c r="I444" s="254"/>
      <c r="J444" s="250"/>
      <c r="K444" s="250"/>
      <c r="L444" s="255"/>
      <c r="M444" s="256"/>
      <c r="N444" s="257"/>
      <c r="O444" s="257"/>
      <c r="P444" s="257"/>
      <c r="Q444" s="257"/>
      <c r="R444" s="257"/>
      <c r="S444" s="257"/>
      <c r="T444" s="258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59" t="s">
        <v>162</v>
      </c>
      <c r="AU444" s="259" t="s">
        <v>156</v>
      </c>
      <c r="AV444" s="14" t="s">
        <v>155</v>
      </c>
      <c r="AW444" s="14" t="s">
        <v>37</v>
      </c>
      <c r="AX444" s="14" t="s">
        <v>87</v>
      </c>
      <c r="AY444" s="259" t="s">
        <v>146</v>
      </c>
    </row>
    <row r="445" spans="1:65" s="2" customFormat="1" ht="44.25" customHeight="1">
      <c r="A445" s="38"/>
      <c r="B445" s="39"/>
      <c r="C445" s="218" t="s">
        <v>593</v>
      </c>
      <c r="D445" s="218" t="s">
        <v>150</v>
      </c>
      <c r="E445" s="219" t="s">
        <v>594</v>
      </c>
      <c r="F445" s="220" t="s">
        <v>595</v>
      </c>
      <c r="G445" s="221" t="s">
        <v>210</v>
      </c>
      <c r="H445" s="222">
        <v>2</v>
      </c>
      <c r="I445" s="223"/>
      <c r="J445" s="224">
        <f>ROUND(I445*H445,2)</f>
        <v>0</v>
      </c>
      <c r="K445" s="220" t="s">
        <v>154</v>
      </c>
      <c r="L445" s="44"/>
      <c r="M445" s="225" t="s">
        <v>1</v>
      </c>
      <c r="N445" s="226" t="s">
        <v>44</v>
      </c>
      <c r="O445" s="91"/>
      <c r="P445" s="227">
        <f>O445*H445</f>
        <v>0</v>
      </c>
      <c r="Q445" s="227">
        <v>0</v>
      </c>
      <c r="R445" s="227">
        <f>Q445*H445</f>
        <v>0</v>
      </c>
      <c r="S445" s="227">
        <v>0.0008</v>
      </c>
      <c r="T445" s="228">
        <f>S445*H445</f>
        <v>0.0016</v>
      </c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229" t="s">
        <v>221</v>
      </c>
      <c r="AT445" s="229" t="s">
        <v>150</v>
      </c>
      <c r="AU445" s="229" t="s">
        <v>156</v>
      </c>
      <c r="AY445" s="17" t="s">
        <v>146</v>
      </c>
      <c r="BE445" s="230">
        <f>IF(N445="základní",J445,0)</f>
        <v>0</v>
      </c>
      <c r="BF445" s="230">
        <f>IF(N445="snížená",J445,0)</f>
        <v>0</v>
      </c>
      <c r="BG445" s="230">
        <f>IF(N445="zákl. přenesená",J445,0)</f>
        <v>0</v>
      </c>
      <c r="BH445" s="230">
        <f>IF(N445="sníž. přenesená",J445,0)</f>
        <v>0</v>
      </c>
      <c r="BI445" s="230">
        <f>IF(N445="nulová",J445,0)</f>
        <v>0</v>
      </c>
      <c r="BJ445" s="17" t="s">
        <v>87</v>
      </c>
      <c r="BK445" s="230">
        <f>ROUND(I445*H445,2)</f>
        <v>0</v>
      </c>
      <c r="BL445" s="17" t="s">
        <v>221</v>
      </c>
      <c r="BM445" s="229" t="s">
        <v>596</v>
      </c>
    </row>
    <row r="446" spans="1:47" s="2" customFormat="1" ht="12">
      <c r="A446" s="38"/>
      <c r="B446" s="39"/>
      <c r="C446" s="40"/>
      <c r="D446" s="231" t="s">
        <v>158</v>
      </c>
      <c r="E446" s="40"/>
      <c r="F446" s="232" t="s">
        <v>597</v>
      </c>
      <c r="G446" s="40"/>
      <c r="H446" s="40"/>
      <c r="I446" s="233"/>
      <c r="J446" s="40"/>
      <c r="K446" s="40"/>
      <c r="L446" s="44"/>
      <c r="M446" s="234"/>
      <c r="N446" s="235"/>
      <c r="O446" s="91"/>
      <c r="P446" s="91"/>
      <c r="Q446" s="91"/>
      <c r="R446" s="91"/>
      <c r="S446" s="91"/>
      <c r="T446" s="92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T446" s="17" t="s">
        <v>158</v>
      </c>
      <c r="AU446" s="17" t="s">
        <v>156</v>
      </c>
    </row>
    <row r="447" spans="1:47" s="2" customFormat="1" ht="12">
      <c r="A447" s="38"/>
      <c r="B447" s="39"/>
      <c r="C447" s="40"/>
      <c r="D447" s="236" t="s">
        <v>160</v>
      </c>
      <c r="E447" s="40"/>
      <c r="F447" s="237" t="s">
        <v>598</v>
      </c>
      <c r="G447" s="40"/>
      <c r="H447" s="40"/>
      <c r="I447" s="233"/>
      <c r="J447" s="40"/>
      <c r="K447" s="40"/>
      <c r="L447" s="44"/>
      <c r="M447" s="234"/>
      <c r="N447" s="235"/>
      <c r="O447" s="91"/>
      <c r="P447" s="91"/>
      <c r="Q447" s="91"/>
      <c r="R447" s="91"/>
      <c r="S447" s="91"/>
      <c r="T447" s="92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T447" s="17" t="s">
        <v>160</v>
      </c>
      <c r="AU447" s="17" t="s">
        <v>156</v>
      </c>
    </row>
    <row r="448" spans="1:51" s="13" customFormat="1" ht="12">
      <c r="A448" s="13"/>
      <c r="B448" s="238"/>
      <c r="C448" s="239"/>
      <c r="D448" s="231" t="s">
        <v>162</v>
      </c>
      <c r="E448" s="240" t="s">
        <v>1</v>
      </c>
      <c r="F448" s="241" t="s">
        <v>599</v>
      </c>
      <c r="G448" s="239"/>
      <c r="H448" s="242">
        <v>1</v>
      </c>
      <c r="I448" s="243"/>
      <c r="J448" s="239"/>
      <c r="K448" s="239"/>
      <c r="L448" s="244"/>
      <c r="M448" s="245"/>
      <c r="N448" s="246"/>
      <c r="O448" s="246"/>
      <c r="P448" s="246"/>
      <c r="Q448" s="246"/>
      <c r="R448" s="246"/>
      <c r="S448" s="246"/>
      <c r="T448" s="247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8" t="s">
        <v>162</v>
      </c>
      <c r="AU448" s="248" t="s">
        <v>156</v>
      </c>
      <c r="AV448" s="13" t="s">
        <v>89</v>
      </c>
      <c r="AW448" s="13" t="s">
        <v>37</v>
      </c>
      <c r="AX448" s="13" t="s">
        <v>79</v>
      </c>
      <c r="AY448" s="248" t="s">
        <v>146</v>
      </c>
    </row>
    <row r="449" spans="1:51" s="13" customFormat="1" ht="12">
      <c r="A449" s="13"/>
      <c r="B449" s="238"/>
      <c r="C449" s="239"/>
      <c r="D449" s="231" t="s">
        <v>162</v>
      </c>
      <c r="E449" s="240" t="s">
        <v>1</v>
      </c>
      <c r="F449" s="241" t="s">
        <v>600</v>
      </c>
      <c r="G449" s="239"/>
      <c r="H449" s="242">
        <v>1</v>
      </c>
      <c r="I449" s="243"/>
      <c r="J449" s="239"/>
      <c r="K449" s="239"/>
      <c r="L449" s="244"/>
      <c r="M449" s="245"/>
      <c r="N449" s="246"/>
      <c r="O449" s="246"/>
      <c r="P449" s="246"/>
      <c r="Q449" s="246"/>
      <c r="R449" s="246"/>
      <c r="S449" s="246"/>
      <c r="T449" s="247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8" t="s">
        <v>162</v>
      </c>
      <c r="AU449" s="248" t="s">
        <v>156</v>
      </c>
      <c r="AV449" s="13" t="s">
        <v>89</v>
      </c>
      <c r="AW449" s="13" t="s">
        <v>37</v>
      </c>
      <c r="AX449" s="13" t="s">
        <v>79</v>
      </c>
      <c r="AY449" s="248" t="s">
        <v>146</v>
      </c>
    </row>
    <row r="450" spans="1:51" s="14" customFormat="1" ht="12">
      <c r="A450" s="14"/>
      <c r="B450" s="249"/>
      <c r="C450" s="250"/>
      <c r="D450" s="231" t="s">
        <v>162</v>
      </c>
      <c r="E450" s="251" t="s">
        <v>1</v>
      </c>
      <c r="F450" s="252" t="s">
        <v>170</v>
      </c>
      <c r="G450" s="250"/>
      <c r="H450" s="253">
        <v>2</v>
      </c>
      <c r="I450" s="254"/>
      <c r="J450" s="250"/>
      <c r="K450" s="250"/>
      <c r="L450" s="255"/>
      <c r="M450" s="256"/>
      <c r="N450" s="257"/>
      <c r="O450" s="257"/>
      <c r="P450" s="257"/>
      <c r="Q450" s="257"/>
      <c r="R450" s="257"/>
      <c r="S450" s="257"/>
      <c r="T450" s="258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59" t="s">
        <v>162</v>
      </c>
      <c r="AU450" s="259" t="s">
        <v>156</v>
      </c>
      <c r="AV450" s="14" t="s">
        <v>155</v>
      </c>
      <c r="AW450" s="14" t="s">
        <v>37</v>
      </c>
      <c r="AX450" s="14" t="s">
        <v>87</v>
      </c>
      <c r="AY450" s="259" t="s">
        <v>146</v>
      </c>
    </row>
    <row r="451" spans="1:63" s="12" customFormat="1" ht="22.8" customHeight="1">
      <c r="A451" s="12"/>
      <c r="B451" s="202"/>
      <c r="C451" s="203"/>
      <c r="D451" s="204" t="s">
        <v>78</v>
      </c>
      <c r="E451" s="216" t="s">
        <v>601</v>
      </c>
      <c r="F451" s="216" t="s">
        <v>602</v>
      </c>
      <c r="G451" s="203"/>
      <c r="H451" s="203"/>
      <c r="I451" s="206"/>
      <c r="J451" s="217">
        <f>BK451</f>
        <v>0</v>
      </c>
      <c r="K451" s="203"/>
      <c r="L451" s="208"/>
      <c r="M451" s="209"/>
      <c r="N451" s="210"/>
      <c r="O451" s="210"/>
      <c r="P451" s="211">
        <f>P452+P488</f>
        <v>0</v>
      </c>
      <c r="Q451" s="210"/>
      <c r="R451" s="211">
        <f>R452+R488</f>
        <v>0</v>
      </c>
      <c r="S451" s="210"/>
      <c r="T451" s="212">
        <f>T452+T488</f>
        <v>2.7862734399999995</v>
      </c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R451" s="213" t="s">
        <v>89</v>
      </c>
      <c r="AT451" s="214" t="s">
        <v>78</v>
      </c>
      <c r="AU451" s="214" t="s">
        <v>87</v>
      </c>
      <c r="AY451" s="213" t="s">
        <v>146</v>
      </c>
      <c r="BK451" s="215">
        <f>BK452+BK488</f>
        <v>0</v>
      </c>
    </row>
    <row r="452" spans="1:63" s="12" customFormat="1" ht="20.85" customHeight="1">
      <c r="A452" s="12"/>
      <c r="B452" s="202"/>
      <c r="C452" s="203"/>
      <c r="D452" s="204" t="s">
        <v>78</v>
      </c>
      <c r="E452" s="216" t="s">
        <v>603</v>
      </c>
      <c r="F452" s="216" t="s">
        <v>604</v>
      </c>
      <c r="G452" s="203"/>
      <c r="H452" s="203"/>
      <c r="I452" s="206"/>
      <c r="J452" s="217">
        <f>BK452</f>
        <v>0</v>
      </c>
      <c r="K452" s="203"/>
      <c r="L452" s="208"/>
      <c r="M452" s="209"/>
      <c r="N452" s="210"/>
      <c r="O452" s="210"/>
      <c r="P452" s="211">
        <f>SUM(P453:P487)</f>
        <v>0</v>
      </c>
      <c r="Q452" s="210"/>
      <c r="R452" s="211">
        <f>SUM(R453:R487)</f>
        <v>0</v>
      </c>
      <c r="S452" s="210"/>
      <c r="T452" s="212">
        <f>SUM(T453:T487)</f>
        <v>1.2586334399999999</v>
      </c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R452" s="213" t="s">
        <v>89</v>
      </c>
      <c r="AT452" s="214" t="s">
        <v>78</v>
      </c>
      <c r="AU452" s="214" t="s">
        <v>89</v>
      </c>
      <c r="AY452" s="213" t="s">
        <v>146</v>
      </c>
      <c r="BK452" s="215">
        <f>SUM(BK453:BK487)</f>
        <v>0</v>
      </c>
    </row>
    <row r="453" spans="1:65" s="2" customFormat="1" ht="16.5" customHeight="1">
      <c r="A453" s="38"/>
      <c r="B453" s="39"/>
      <c r="C453" s="218" t="s">
        <v>605</v>
      </c>
      <c r="D453" s="218" t="s">
        <v>150</v>
      </c>
      <c r="E453" s="219" t="s">
        <v>606</v>
      </c>
      <c r="F453" s="220" t="s">
        <v>607</v>
      </c>
      <c r="G453" s="221" t="s">
        <v>173</v>
      </c>
      <c r="H453" s="222">
        <v>10.62</v>
      </c>
      <c r="I453" s="223"/>
      <c r="J453" s="224">
        <f>ROUND(I453*H453,2)</f>
        <v>0</v>
      </c>
      <c r="K453" s="220" t="s">
        <v>154</v>
      </c>
      <c r="L453" s="44"/>
      <c r="M453" s="225" t="s">
        <v>1</v>
      </c>
      <c r="N453" s="226" t="s">
        <v>44</v>
      </c>
      <c r="O453" s="91"/>
      <c r="P453" s="227">
        <f>O453*H453</f>
        <v>0</v>
      </c>
      <c r="Q453" s="227">
        <v>0</v>
      </c>
      <c r="R453" s="227">
        <f>Q453*H453</f>
        <v>0</v>
      </c>
      <c r="S453" s="227">
        <v>0.00176</v>
      </c>
      <c r="T453" s="228">
        <f>S453*H453</f>
        <v>0.018691199999999998</v>
      </c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R453" s="229" t="s">
        <v>221</v>
      </c>
      <c r="AT453" s="229" t="s">
        <v>150</v>
      </c>
      <c r="AU453" s="229" t="s">
        <v>156</v>
      </c>
      <c r="AY453" s="17" t="s">
        <v>146</v>
      </c>
      <c r="BE453" s="230">
        <f>IF(N453="základní",J453,0)</f>
        <v>0</v>
      </c>
      <c r="BF453" s="230">
        <f>IF(N453="snížená",J453,0)</f>
        <v>0</v>
      </c>
      <c r="BG453" s="230">
        <f>IF(N453="zákl. přenesená",J453,0)</f>
        <v>0</v>
      </c>
      <c r="BH453" s="230">
        <f>IF(N453="sníž. přenesená",J453,0)</f>
        <v>0</v>
      </c>
      <c r="BI453" s="230">
        <f>IF(N453="nulová",J453,0)</f>
        <v>0</v>
      </c>
      <c r="BJ453" s="17" t="s">
        <v>87</v>
      </c>
      <c r="BK453" s="230">
        <f>ROUND(I453*H453,2)</f>
        <v>0</v>
      </c>
      <c r="BL453" s="17" t="s">
        <v>221</v>
      </c>
      <c r="BM453" s="229" t="s">
        <v>608</v>
      </c>
    </row>
    <row r="454" spans="1:47" s="2" customFormat="1" ht="12">
      <c r="A454" s="38"/>
      <c r="B454" s="39"/>
      <c r="C454" s="40"/>
      <c r="D454" s="231" t="s">
        <v>158</v>
      </c>
      <c r="E454" s="40"/>
      <c r="F454" s="232" t="s">
        <v>609</v>
      </c>
      <c r="G454" s="40"/>
      <c r="H454" s="40"/>
      <c r="I454" s="233"/>
      <c r="J454" s="40"/>
      <c r="K454" s="40"/>
      <c r="L454" s="44"/>
      <c r="M454" s="234"/>
      <c r="N454" s="235"/>
      <c r="O454" s="91"/>
      <c r="P454" s="91"/>
      <c r="Q454" s="91"/>
      <c r="R454" s="91"/>
      <c r="S454" s="91"/>
      <c r="T454" s="92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T454" s="17" t="s">
        <v>158</v>
      </c>
      <c r="AU454" s="17" t="s">
        <v>156</v>
      </c>
    </row>
    <row r="455" spans="1:47" s="2" customFormat="1" ht="12">
      <c r="A455" s="38"/>
      <c r="B455" s="39"/>
      <c r="C455" s="40"/>
      <c r="D455" s="236" t="s">
        <v>160</v>
      </c>
      <c r="E455" s="40"/>
      <c r="F455" s="237" t="s">
        <v>610</v>
      </c>
      <c r="G455" s="40"/>
      <c r="H455" s="40"/>
      <c r="I455" s="233"/>
      <c r="J455" s="40"/>
      <c r="K455" s="40"/>
      <c r="L455" s="44"/>
      <c r="M455" s="234"/>
      <c r="N455" s="235"/>
      <c r="O455" s="91"/>
      <c r="P455" s="91"/>
      <c r="Q455" s="91"/>
      <c r="R455" s="91"/>
      <c r="S455" s="91"/>
      <c r="T455" s="92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T455" s="17" t="s">
        <v>160</v>
      </c>
      <c r="AU455" s="17" t="s">
        <v>156</v>
      </c>
    </row>
    <row r="456" spans="1:51" s="13" customFormat="1" ht="12">
      <c r="A456" s="13"/>
      <c r="B456" s="238"/>
      <c r="C456" s="239"/>
      <c r="D456" s="231" t="s">
        <v>162</v>
      </c>
      <c r="E456" s="240" t="s">
        <v>1</v>
      </c>
      <c r="F456" s="241" t="s">
        <v>611</v>
      </c>
      <c r="G456" s="239"/>
      <c r="H456" s="242">
        <v>10.62</v>
      </c>
      <c r="I456" s="243"/>
      <c r="J456" s="239"/>
      <c r="K456" s="239"/>
      <c r="L456" s="244"/>
      <c r="M456" s="245"/>
      <c r="N456" s="246"/>
      <c r="O456" s="246"/>
      <c r="P456" s="246"/>
      <c r="Q456" s="246"/>
      <c r="R456" s="246"/>
      <c r="S456" s="246"/>
      <c r="T456" s="247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8" t="s">
        <v>162</v>
      </c>
      <c r="AU456" s="248" t="s">
        <v>156</v>
      </c>
      <c r="AV456" s="13" t="s">
        <v>89</v>
      </c>
      <c r="AW456" s="13" t="s">
        <v>37</v>
      </c>
      <c r="AX456" s="13" t="s">
        <v>79</v>
      </c>
      <c r="AY456" s="248" t="s">
        <v>146</v>
      </c>
    </row>
    <row r="457" spans="1:51" s="14" customFormat="1" ht="12">
      <c r="A457" s="14"/>
      <c r="B457" s="249"/>
      <c r="C457" s="250"/>
      <c r="D457" s="231" t="s">
        <v>162</v>
      </c>
      <c r="E457" s="251" t="s">
        <v>1</v>
      </c>
      <c r="F457" s="252" t="s">
        <v>170</v>
      </c>
      <c r="G457" s="250"/>
      <c r="H457" s="253">
        <v>10.62</v>
      </c>
      <c r="I457" s="254"/>
      <c r="J457" s="250"/>
      <c r="K457" s="250"/>
      <c r="L457" s="255"/>
      <c r="M457" s="256"/>
      <c r="N457" s="257"/>
      <c r="O457" s="257"/>
      <c r="P457" s="257"/>
      <c r="Q457" s="257"/>
      <c r="R457" s="257"/>
      <c r="S457" s="257"/>
      <c r="T457" s="258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59" t="s">
        <v>162</v>
      </c>
      <c r="AU457" s="259" t="s">
        <v>156</v>
      </c>
      <c r="AV457" s="14" t="s">
        <v>155</v>
      </c>
      <c r="AW457" s="14" t="s">
        <v>37</v>
      </c>
      <c r="AX457" s="14" t="s">
        <v>87</v>
      </c>
      <c r="AY457" s="259" t="s">
        <v>146</v>
      </c>
    </row>
    <row r="458" spans="1:65" s="2" customFormat="1" ht="16.5" customHeight="1">
      <c r="A458" s="38"/>
      <c r="B458" s="39"/>
      <c r="C458" s="218" t="s">
        <v>612</v>
      </c>
      <c r="D458" s="218" t="s">
        <v>150</v>
      </c>
      <c r="E458" s="219" t="s">
        <v>613</v>
      </c>
      <c r="F458" s="220" t="s">
        <v>614</v>
      </c>
      <c r="G458" s="221" t="s">
        <v>153</v>
      </c>
      <c r="H458" s="222">
        <v>173.966</v>
      </c>
      <c r="I458" s="223"/>
      <c r="J458" s="224">
        <f>ROUND(I458*H458,2)</f>
        <v>0</v>
      </c>
      <c r="K458" s="220" t="s">
        <v>154</v>
      </c>
      <c r="L458" s="44"/>
      <c r="M458" s="225" t="s">
        <v>1</v>
      </c>
      <c r="N458" s="226" t="s">
        <v>44</v>
      </c>
      <c r="O458" s="91"/>
      <c r="P458" s="227">
        <f>O458*H458</f>
        <v>0</v>
      </c>
      <c r="Q458" s="227">
        <v>0</v>
      </c>
      <c r="R458" s="227">
        <f>Q458*H458</f>
        <v>0</v>
      </c>
      <c r="S458" s="227">
        <v>0.00594</v>
      </c>
      <c r="T458" s="228">
        <f>S458*H458</f>
        <v>1.03335804</v>
      </c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R458" s="229" t="s">
        <v>221</v>
      </c>
      <c r="AT458" s="229" t="s">
        <v>150</v>
      </c>
      <c r="AU458" s="229" t="s">
        <v>156</v>
      </c>
      <c r="AY458" s="17" t="s">
        <v>146</v>
      </c>
      <c r="BE458" s="230">
        <f>IF(N458="základní",J458,0)</f>
        <v>0</v>
      </c>
      <c r="BF458" s="230">
        <f>IF(N458="snížená",J458,0)</f>
        <v>0</v>
      </c>
      <c r="BG458" s="230">
        <f>IF(N458="zákl. přenesená",J458,0)</f>
        <v>0</v>
      </c>
      <c r="BH458" s="230">
        <f>IF(N458="sníž. přenesená",J458,0)</f>
        <v>0</v>
      </c>
      <c r="BI458" s="230">
        <f>IF(N458="nulová",J458,0)</f>
        <v>0</v>
      </c>
      <c r="BJ458" s="17" t="s">
        <v>87</v>
      </c>
      <c r="BK458" s="230">
        <f>ROUND(I458*H458,2)</f>
        <v>0</v>
      </c>
      <c r="BL458" s="17" t="s">
        <v>221</v>
      </c>
      <c r="BM458" s="229" t="s">
        <v>615</v>
      </c>
    </row>
    <row r="459" spans="1:47" s="2" customFormat="1" ht="12">
      <c r="A459" s="38"/>
      <c r="B459" s="39"/>
      <c r="C459" s="40"/>
      <c r="D459" s="231" t="s">
        <v>158</v>
      </c>
      <c r="E459" s="40"/>
      <c r="F459" s="232" t="s">
        <v>616</v>
      </c>
      <c r="G459" s="40"/>
      <c r="H459" s="40"/>
      <c r="I459" s="233"/>
      <c r="J459" s="40"/>
      <c r="K459" s="40"/>
      <c r="L459" s="44"/>
      <c r="M459" s="234"/>
      <c r="N459" s="235"/>
      <c r="O459" s="91"/>
      <c r="P459" s="91"/>
      <c r="Q459" s="91"/>
      <c r="R459" s="91"/>
      <c r="S459" s="91"/>
      <c r="T459" s="92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T459" s="17" t="s">
        <v>158</v>
      </c>
      <c r="AU459" s="17" t="s">
        <v>156</v>
      </c>
    </row>
    <row r="460" spans="1:47" s="2" customFormat="1" ht="12">
      <c r="A460" s="38"/>
      <c r="B460" s="39"/>
      <c r="C460" s="40"/>
      <c r="D460" s="236" t="s">
        <v>160</v>
      </c>
      <c r="E460" s="40"/>
      <c r="F460" s="237" t="s">
        <v>617</v>
      </c>
      <c r="G460" s="40"/>
      <c r="H460" s="40"/>
      <c r="I460" s="233"/>
      <c r="J460" s="40"/>
      <c r="K460" s="40"/>
      <c r="L460" s="44"/>
      <c r="M460" s="234"/>
      <c r="N460" s="235"/>
      <c r="O460" s="91"/>
      <c r="P460" s="91"/>
      <c r="Q460" s="91"/>
      <c r="R460" s="91"/>
      <c r="S460" s="91"/>
      <c r="T460" s="92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T460" s="17" t="s">
        <v>160</v>
      </c>
      <c r="AU460" s="17" t="s">
        <v>156</v>
      </c>
    </row>
    <row r="461" spans="1:51" s="13" customFormat="1" ht="12">
      <c r="A461" s="13"/>
      <c r="B461" s="238"/>
      <c r="C461" s="239"/>
      <c r="D461" s="231" t="s">
        <v>162</v>
      </c>
      <c r="E461" s="240" t="s">
        <v>1</v>
      </c>
      <c r="F461" s="241" t="s">
        <v>413</v>
      </c>
      <c r="G461" s="239"/>
      <c r="H461" s="242">
        <v>173.9664</v>
      </c>
      <c r="I461" s="243"/>
      <c r="J461" s="239"/>
      <c r="K461" s="239"/>
      <c r="L461" s="244"/>
      <c r="M461" s="245"/>
      <c r="N461" s="246"/>
      <c r="O461" s="246"/>
      <c r="P461" s="246"/>
      <c r="Q461" s="246"/>
      <c r="R461" s="246"/>
      <c r="S461" s="246"/>
      <c r="T461" s="247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8" t="s">
        <v>162</v>
      </c>
      <c r="AU461" s="248" t="s">
        <v>156</v>
      </c>
      <c r="AV461" s="13" t="s">
        <v>89</v>
      </c>
      <c r="AW461" s="13" t="s">
        <v>37</v>
      </c>
      <c r="AX461" s="13" t="s">
        <v>79</v>
      </c>
      <c r="AY461" s="248" t="s">
        <v>146</v>
      </c>
    </row>
    <row r="462" spans="1:51" s="14" customFormat="1" ht="12">
      <c r="A462" s="14"/>
      <c r="B462" s="249"/>
      <c r="C462" s="250"/>
      <c r="D462" s="231" t="s">
        <v>162</v>
      </c>
      <c r="E462" s="251" t="s">
        <v>1</v>
      </c>
      <c r="F462" s="252" t="s">
        <v>170</v>
      </c>
      <c r="G462" s="250"/>
      <c r="H462" s="253">
        <v>173.9664</v>
      </c>
      <c r="I462" s="254"/>
      <c r="J462" s="250"/>
      <c r="K462" s="250"/>
      <c r="L462" s="255"/>
      <c r="M462" s="256"/>
      <c r="N462" s="257"/>
      <c r="O462" s="257"/>
      <c r="P462" s="257"/>
      <c r="Q462" s="257"/>
      <c r="R462" s="257"/>
      <c r="S462" s="257"/>
      <c r="T462" s="258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59" t="s">
        <v>162</v>
      </c>
      <c r="AU462" s="259" t="s">
        <v>156</v>
      </c>
      <c r="AV462" s="14" t="s">
        <v>155</v>
      </c>
      <c r="AW462" s="14" t="s">
        <v>37</v>
      </c>
      <c r="AX462" s="14" t="s">
        <v>87</v>
      </c>
      <c r="AY462" s="259" t="s">
        <v>146</v>
      </c>
    </row>
    <row r="463" spans="1:65" s="2" customFormat="1" ht="24.15" customHeight="1">
      <c r="A463" s="38"/>
      <c r="B463" s="39"/>
      <c r="C463" s="218" t="s">
        <v>618</v>
      </c>
      <c r="D463" s="218" t="s">
        <v>150</v>
      </c>
      <c r="E463" s="219" t="s">
        <v>619</v>
      </c>
      <c r="F463" s="220" t="s">
        <v>620</v>
      </c>
      <c r="G463" s="221" t="s">
        <v>173</v>
      </c>
      <c r="H463" s="222">
        <v>41.62</v>
      </c>
      <c r="I463" s="223"/>
      <c r="J463" s="224">
        <f>ROUND(I463*H463,2)</f>
        <v>0</v>
      </c>
      <c r="K463" s="220" t="s">
        <v>154</v>
      </c>
      <c r="L463" s="44"/>
      <c r="M463" s="225" t="s">
        <v>1</v>
      </c>
      <c r="N463" s="226" t="s">
        <v>44</v>
      </c>
      <c r="O463" s="91"/>
      <c r="P463" s="227">
        <f>O463*H463</f>
        <v>0</v>
      </c>
      <c r="Q463" s="227">
        <v>0</v>
      </c>
      <c r="R463" s="227">
        <f>Q463*H463</f>
        <v>0</v>
      </c>
      <c r="S463" s="227">
        <v>0.00191</v>
      </c>
      <c r="T463" s="228">
        <f>S463*H463</f>
        <v>0.0794942</v>
      </c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R463" s="229" t="s">
        <v>221</v>
      </c>
      <c r="AT463" s="229" t="s">
        <v>150</v>
      </c>
      <c r="AU463" s="229" t="s">
        <v>156</v>
      </c>
      <c r="AY463" s="17" t="s">
        <v>146</v>
      </c>
      <c r="BE463" s="230">
        <f>IF(N463="základní",J463,0)</f>
        <v>0</v>
      </c>
      <c r="BF463" s="230">
        <f>IF(N463="snížená",J463,0)</f>
        <v>0</v>
      </c>
      <c r="BG463" s="230">
        <f>IF(N463="zákl. přenesená",J463,0)</f>
        <v>0</v>
      </c>
      <c r="BH463" s="230">
        <f>IF(N463="sníž. přenesená",J463,0)</f>
        <v>0</v>
      </c>
      <c r="BI463" s="230">
        <f>IF(N463="nulová",J463,0)</f>
        <v>0</v>
      </c>
      <c r="BJ463" s="17" t="s">
        <v>87</v>
      </c>
      <c r="BK463" s="230">
        <f>ROUND(I463*H463,2)</f>
        <v>0</v>
      </c>
      <c r="BL463" s="17" t="s">
        <v>221</v>
      </c>
      <c r="BM463" s="229" t="s">
        <v>621</v>
      </c>
    </row>
    <row r="464" spans="1:47" s="2" customFormat="1" ht="12">
      <c r="A464" s="38"/>
      <c r="B464" s="39"/>
      <c r="C464" s="40"/>
      <c r="D464" s="231" t="s">
        <v>158</v>
      </c>
      <c r="E464" s="40"/>
      <c r="F464" s="232" t="s">
        <v>622</v>
      </c>
      <c r="G464" s="40"/>
      <c r="H464" s="40"/>
      <c r="I464" s="233"/>
      <c r="J464" s="40"/>
      <c r="K464" s="40"/>
      <c r="L464" s="44"/>
      <c r="M464" s="234"/>
      <c r="N464" s="235"/>
      <c r="O464" s="91"/>
      <c r="P464" s="91"/>
      <c r="Q464" s="91"/>
      <c r="R464" s="91"/>
      <c r="S464" s="91"/>
      <c r="T464" s="92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T464" s="17" t="s">
        <v>158</v>
      </c>
      <c r="AU464" s="17" t="s">
        <v>156</v>
      </c>
    </row>
    <row r="465" spans="1:47" s="2" customFormat="1" ht="12">
      <c r="A465" s="38"/>
      <c r="B465" s="39"/>
      <c r="C465" s="40"/>
      <c r="D465" s="236" t="s">
        <v>160</v>
      </c>
      <c r="E465" s="40"/>
      <c r="F465" s="237" t="s">
        <v>623</v>
      </c>
      <c r="G465" s="40"/>
      <c r="H465" s="40"/>
      <c r="I465" s="233"/>
      <c r="J465" s="40"/>
      <c r="K465" s="40"/>
      <c r="L465" s="44"/>
      <c r="M465" s="234"/>
      <c r="N465" s="235"/>
      <c r="O465" s="91"/>
      <c r="P465" s="91"/>
      <c r="Q465" s="91"/>
      <c r="R465" s="91"/>
      <c r="S465" s="91"/>
      <c r="T465" s="92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T465" s="17" t="s">
        <v>160</v>
      </c>
      <c r="AU465" s="17" t="s">
        <v>156</v>
      </c>
    </row>
    <row r="466" spans="1:51" s="13" customFormat="1" ht="12">
      <c r="A466" s="13"/>
      <c r="B466" s="238"/>
      <c r="C466" s="239"/>
      <c r="D466" s="231" t="s">
        <v>162</v>
      </c>
      <c r="E466" s="240" t="s">
        <v>1</v>
      </c>
      <c r="F466" s="241" t="s">
        <v>624</v>
      </c>
      <c r="G466" s="239"/>
      <c r="H466" s="242">
        <v>41.62</v>
      </c>
      <c r="I466" s="243"/>
      <c r="J466" s="239"/>
      <c r="K466" s="239"/>
      <c r="L466" s="244"/>
      <c r="M466" s="245"/>
      <c r="N466" s="246"/>
      <c r="O466" s="246"/>
      <c r="P466" s="246"/>
      <c r="Q466" s="246"/>
      <c r="R466" s="246"/>
      <c r="S466" s="246"/>
      <c r="T466" s="247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8" t="s">
        <v>162</v>
      </c>
      <c r="AU466" s="248" t="s">
        <v>156</v>
      </c>
      <c r="AV466" s="13" t="s">
        <v>89</v>
      </c>
      <c r="AW466" s="13" t="s">
        <v>37</v>
      </c>
      <c r="AX466" s="13" t="s">
        <v>79</v>
      </c>
      <c r="AY466" s="248" t="s">
        <v>146</v>
      </c>
    </row>
    <row r="467" spans="1:51" s="14" customFormat="1" ht="12">
      <c r="A467" s="14"/>
      <c r="B467" s="249"/>
      <c r="C467" s="250"/>
      <c r="D467" s="231" t="s">
        <v>162</v>
      </c>
      <c r="E467" s="251" t="s">
        <v>1</v>
      </c>
      <c r="F467" s="252" t="s">
        <v>170</v>
      </c>
      <c r="G467" s="250"/>
      <c r="H467" s="253">
        <v>41.62</v>
      </c>
      <c r="I467" s="254"/>
      <c r="J467" s="250"/>
      <c r="K467" s="250"/>
      <c r="L467" s="255"/>
      <c r="M467" s="256"/>
      <c r="N467" s="257"/>
      <c r="O467" s="257"/>
      <c r="P467" s="257"/>
      <c r="Q467" s="257"/>
      <c r="R467" s="257"/>
      <c r="S467" s="257"/>
      <c r="T467" s="258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59" t="s">
        <v>162</v>
      </c>
      <c r="AU467" s="259" t="s">
        <v>156</v>
      </c>
      <c r="AV467" s="14" t="s">
        <v>155</v>
      </c>
      <c r="AW467" s="14" t="s">
        <v>37</v>
      </c>
      <c r="AX467" s="14" t="s">
        <v>87</v>
      </c>
      <c r="AY467" s="259" t="s">
        <v>146</v>
      </c>
    </row>
    <row r="468" spans="1:65" s="2" customFormat="1" ht="16.5" customHeight="1">
      <c r="A468" s="38"/>
      <c r="B468" s="39"/>
      <c r="C468" s="218" t="s">
        <v>625</v>
      </c>
      <c r="D468" s="218" t="s">
        <v>150</v>
      </c>
      <c r="E468" s="219" t="s">
        <v>626</v>
      </c>
      <c r="F468" s="220" t="s">
        <v>627</v>
      </c>
      <c r="G468" s="221" t="s">
        <v>173</v>
      </c>
      <c r="H468" s="222">
        <v>9.3</v>
      </c>
      <c r="I468" s="223"/>
      <c r="J468" s="224">
        <f>ROUND(I468*H468,2)</f>
        <v>0</v>
      </c>
      <c r="K468" s="220" t="s">
        <v>154</v>
      </c>
      <c r="L468" s="44"/>
      <c r="M468" s="225" t="s">
        <v>1</v>
      </c>
      <c r="N468" s="226" t="s">
        <v>44</v>
      </c>
      <c r="O468" s="91"/>
      <c r="P468" s="227">
        <f>O468*H468</f>
        <v>0</v>
      </c>
      <c r="Q468" s="227">
        <v>0</v>
      </c>
      <c r="R468" s="227">
        <f>Q468*H468</f>
        <v>0</v>
      </c>
      <c r="S468" s="227">
        <v>0.00167</v>
      </c>
      <c r="T468" s="228">
        <f>S468*H468</f>
        <v>0.015531000000000001</v>
      </c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R468" s="229" t="s">
        <v>221</v>
      </c>
      <c r="AT468" s="229" t="s">
        <v>150</v>
      </c>
      <c r="AU468" s="229" t="s">
        <v>156</v>
      </c>
      <c r="AY468" s="17" t="s">
        <v>146</v>
      </c>
      <c r="BE468" s="230">
        <f>IF(N468="základní",J468,0)</f>
        <v>0</v>
      </c>
      <c r="BF468" s="230">
        <f>IF(N468="snížená",J468,0)</f>
        <v>0</v>
      </c>
      <c r="BG468" s="230">
        <f>IF(N468="zákl. přenesená",J468,0)</f>
        <v>0</v>
      </c>
      <c r="BH468" s="230">
        <f>IF(N468="sníž. přenesená",J468,0)</f>
        <v>0</v>
      </c>
      <c r="BI468" s="230">
        <f>IF(N468="nulová",J468,0)</f>
        <v>0</v>
      </c>
      <c r="BJ468" s="17" t="s">
        <v>87</v>
      </c>
      <c r="BK468" s="230">
        <f>ROUND(I468*H468,2)</f>
        <v>0</v>
      </c>
      <c r="BL468" s="17" t="s">
        <v>221</v>
      </c>
      <c r="BM468" s="229" t="s">
        <v>628</v>
      </c>
    </row>
    <row r="469" spans="1:47" s="2" customFormat="1" ht="12">
      <c r="A469" s="38"/>
      <c r="B469" s="39"/>
      <c r="C469" s="40"/>
      <c r="D469" s="231" t="s">
        <v>158</v>
      </c>
      <c r="E469" s="40"/>
      <c r="F469" s="232" t="s">
        <v>629</v>
      </c>
      <c r="G469" s="40"/>
      <c r="H469" s="40"/>
      <c r="I469" s="233"/>
      <c r="J469" s="40"/>
      <c r="K469" s="40"/>
      <c r="L469" s="44"/>
      <c r="M469" s="234"/>
      <c r="N469" s="235"/>
      <c r="O469" s="91"/>
      <c r="P469" s="91"/>
      <c r="Q469" s="91"/>
      <c r="R469" s="91"/>
      <c r="S469" s="91"/>
      <c r="T469" s="92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T469" s="17" t="s">
        <v>158</v>
      </c>
      <c r="AU469" s="17" t="s">
        <v>156</v>
      </c>
    </row>
    <row r="470" spans="1:47" s="2" customFormat="1" ht="12">
      <c r="A470" s="38"/>
      <c r="B470" s="39"/>
      <c r="C470" s="40"/>
      <c r="D470" s="236" t="s">
        <v>160</v>
      </c>
      <c r="E470" s="40"/>
      <c r="F470" s="237" t="s">
        <v>630</v>
      </c>
      <c r="G470" s="40"/>
      <c r="H470" s="40"/>
      <c r="I470" s="233"/>
      <c r="J470" s="40"/>
      <c r="K470" s="40"/>
      <c r="L470" s="44"/>
      <c r="M470" s="234"/>
      <c r="N470" s="235"/>
      <c r="O470" s="91"/>
      <c r="P470" s="91"/>
      <c r="Q470" s="91"/>
      <c r="R470" s="91"/>
      <c r="S470" s="91"/>
      <c r="T470" s="92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T470" s="17" t="s">
        <v>160</v>
      </c>
      <c r="AU470" s="17" t="s">
        <v>156</v>
      </c>
    </row>
    <row r="471" spans="1:51" s="13" customFormat="1" ht="12">
      <c r="A471" s="13"/>
      <c r="B471" s="238"/>
      <c r="C471" s="239"/>
      <c r="D471" s="231" t="s">
        <v>162</v>
      </c>
      <c r="E471" s="240" t="s">
        <v>1</v>
      </c>
      <c r="F471" s="241" t="s">
        <v>631</v>
      </c>
      <c r="G471" s="239"/>
      <c r="H471" s="242">
        <v>9.3</v>
      </c>
      <c r="I471" s="243"/>
      <c r="J471" s="239"/>
      <c r="K471" s="239"/>
      <c r="L471" s="244"/>
      <c r="M471" s="245"/>
      <c r="N471" s="246"/>
      <c r="O471" s="246"/>
      <c r="P471" s="246"/>
      <c r="Q471" s="246"/>
      <c r="R471" s="246"/>
      <c r="S471" s="246"/>
      <c r="T471" s="247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8" t="s">
        <v>162</v>
      </c>
      <c r="AU471" s="248" t="s">
        <v>156</v>
      </c>
      <c r="AV471" s="13" t="s">
        <v>89</v>
      </c>
      <c r="AW471" s="13" t="s">
        <v>37</v>
      </c>
      <c r="AX471" s="13" t="s">
        <v>79</v>
      </c>
      <c r="AY471" s="248" t="s">
        <v>146</v>
      </c>
    </row>
    <row r="472" spans="1:51" s="14" customFormat="1" ht="12">
      <c r="A472" s="14"/>
      <c r="B472" s="249"/>
      <c r="C472" s="250"/>
      <c r="D472" s="231" t="s">
        <v>162</v>
      </c>
      <c r="E472" s="251" t="s">
        <v>1</v>
      </c>
      <c r="F472" s="252" t="s">
        <v>170</v>
      </c>
      <c r="G472" s="250"/>
      <c r="H472" s="253">
        <v>9.3</v>
      </c>
      <c r="I472" s="254"/>
      <c r="J472" s="250"/>
      <c r="K472" s="250"/>
      <c r="L472" s="255"/>
      <c r="M472" s="256"/>
      <c r="N472" s="257"/>
      <c r="O472" s="257"/>
      <c r="P472" s="257"/>
      <c r="Q472" s="257"/>
      <c r="R472" s="257"/>
      <c r="S472" s="257"/>
      <c r="T472" s="258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59" t="s">
        <v>162</v>
      </c>
      <c r="AU472" s="259" t="s">
        <v>156</v>
      </c>
      <c r="AV472" s="14" t="s">
        <v>155</v>
      </c>
      <c r="AW472" s="14" t="s">
        <v>37</v>
      </c>
      <c r="AX472" s="14" t="s">
        <v>87</v>
      </c>
      <c r="AY472" s="259" t="s">
        <v>146</v>
      </c>
    </row>
    <row r="473" spans="1:65" s="2" customFormat="1" ht="16.5" customHeight="1">
      <c r="A473" s="38"/>
      <c r="B473" s="39"/>
      <c r="C473" s="218" t="s">
        <v>632</v>
      </c>
      <c r="D473" s="218" t="s">
        <v>150</v>
      </c>
      <c r="E473" s="219" t="s">
        <v>633</v>
      </c>
      <c r="F473" s="220" t="s">
        <v>634</v>
      </c>
      <c r="G473" s="221" t="s">
        <v>173</v>
      </c>
      <c r="H473" s="222">
        <v>40.54</v>
      </c>
      <c r="I473" s="223"/>
      <c r="J473" s="224">
        <f>ROUND(I473*H473,2)</f>
        <v>0</v>
      </c>
      <c r="K473" s="220" t="s">
        <v>154</v>
      </c>
      <c r="L473" s="44"/>
      <c r="M473" s="225" t="s">
        <v>1</v>
      </c>
      <c r="N473" s="226" t="s">
        <v>44</v>
      </c>
      <c r="O473" s="91"/>
      <c r="P473" s="227">
        <f>O473*H473</f>
        <v>0</v>
      </c>
      <c r="Q473" s="227">
        <v>0</v>
      </c>
      <c r="R473" s="227">
        <f>Q473*H473</f>
        <v>0</v>
      </c>
      <c r="S473" s="227">
        <v>0.00175</v>
      </c>
      <c r="T473" s="228">
        <f>S473*H473</f>
        <v>0.070945</v>
      </c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R473" s="229" t="s">
        <v>221</v>
      </c>
      <c r="AT473" s="229" t="s">
        <v>150</v>
      </c>
      <c r="AU473" s="229" t="s">
        <v>156</v>
      </c>
      <c r="AY473" s="17" t="s">
        <v>146</v>
      </c>
      <c r="BE473" s="230">
        <f>IF(N473="základní",J473,0)</f>
        <v>0</v>
      </c>
      <c r="BF473" s="230">
        <f>IF(N473="snížená",J473,0)</f>
        <v>0</v>
      </c>
      <c r="BG473" s="230">
        <f>IF(N473="zákl. přenesená",J473,0)</f>
        <v>0</v>
      </c>
      <c r="BH473" s="230">
        <f>IF(N473="sníž. přenesená",J473,0)</f>
        <v>0</v>
      </c>
      <c r="BI473" s="230">
        <f>IF(N473="nulová",J473,0)</f>
        <v>0</v>
      </c>
      <c r="BJ473" s="17" t="s">
        <v>87</v>
      </c>
      <c r="BK473" s="230">
        <f>ROUND(I473*H473,2)</f>
        <v>0</v>
      </c>
      <c r="BL473" s="17" t="s">
        <v>221</v>
      </c>
      <c r="BM473" s="229" t="s">
        <v>635</v>
      </c>
    </row>
    <row r="474" spans="1:47" s="2" customFormat="1" ht="12">
      <c r="A474" s="38"/>
      <c r="B474" s="39"/>
      <c r="C474" s="40"/>
      <c r="D474" s="231" t="s">
        <v>158</v>
      </c>
      <c r="E474" s="40"/>
      <c r="F474" s="232" t="s">
        <v>636</v>
      </c>
      <c r="G474" s="40"/>
      <c r="H474" s="40"/>
      <c r="I474" s="233"/>
      <c r="J474" s="40"/>
      <c r="K474" s="40"/>
      <c r="L474" s="44"/>
      <c r="M474" s="234"/>
      <c r="N474" s="235"/>
      <c r="O474" s="91"/>
      <c r="P474" s="91"/>
      <c r="Q474" s="91"/>
      <c r="R474" s="91"/>
      <c r="S474" s="91"/>
      <c r="T474" s="92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T474" s="17" t="s">
        <v>158</v>
      </c>
      <c r="AU474" s="17" t="s">
        <v>156</v>
      </c>
    </row>
    <row r="475" spans="1:47" s="2" customFormat="1" ht="12">
      <c r="A475" s="38"/>
      <c r="B475" s="39"/>
      <c r="C475" s="40"/>
      <c r="D475" s="236" t="s">
        <v>160</v>
      </c>
      <c r="E475" s="40"/>
      <c r="F475" s="237" t="s">
        <v>637</v>
      </c>
      <c r="G475" s="40"/>
      <c r="H475" s="40"/>
      <c r="I475" s="233"/>
      <c r="J475" s="40"/>
      <c r="K475" s="40"/>
      <c r="L475" s="44"/>
      <c r="M475" s="234"/>
      <c r="N475" s="235"/>
      <c r="O475" s="91"/>
      <c r="P475" s="91"/>
      <c r="Q475" s="91"/>
      <c r="R475" s="91"/>
      <c r="S475" s="91"/>
      <c r="T475" s="92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T475" s="17" t="s">
        <v>160</v>
      </c>
      <c r="AU475" s="17" t="s">
        <v>156</v>
      </c>
    </row>
    <row r="476" spans="1:51" s="13" customFormat="1" ht="12">
      <c r="A476" s="13"/>
      <c r="B476" s="238"/>
      <c r="C476" s="239"/>
      <c r="D476" s="231" t="s">
        <v>162</v>
      </c>
      <c r="E476" s="240" t="s">
        <v>1</v>
      </c>
      <c r="F476" s="241" t="s">
        <v>638</v>
      </c>
      <c r="G476" s="239"/>
      <c r="H476" s="242">
        <v>40.54</v>
      </c>
      <c r="I476" s="243"/>
      <c r="J476" s="239"/>
      <c r="K476" s="239"/>
      <c r="L476" s="244"/>
      <c r="M476" s="245"/>
      <c r="N476" s="246"/>
      <c r="O476" s="246"/>
      <c r="P476" s="246"/>
      <c r="Q476" s="246"/>
      <c r="R476" s="246"/>
      <c r="S476" s="246"/>
      <c r="T476" s="247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8" t="s">
        <v>162</v>
      </c>
      <c r="AU476" s="248" t="s">
        <v>156</v>
      </c>
      <c r="AV476" s="13" t="s">
        <v>89</v>
      </c>
      <c r="AW476" s="13" t="s">
        <v>37</v>
      </c>
      <c r="AX476" s="13" t="s">
        <v>79</v>
      </c>
      <c r="AY476" s="248" t="s">
        <v>146</v>
      </c>
    </row>
    <row r="477" spans="1:51" s="14" customFormat="1" ht="12">
      <c r="A477" s="14"/>
      <c r="B477" s="249"/>
      <c r="C477" s="250"/>
      <c r="D477" s="231" t="s">
        <v>162</v>
      </c>
      <c r="E477" s="251" t="s">
        <v>1</v>
      </c>
      <c r="F477" s="252" t="s">
        <v>170</v>
      </c>
      <c r="G477" s="250"/>
      <c r="H477" s="253">
        <v>40.54</v>
      </c>
      <c r="I477" s="254"/>
      <c r="J477" s="250"/>
      <c r="K477" s="250"/>
      <c r="L477" s="255"/>
      <c r="M477" s="256"/>
      <c r="N477" s="257"/>
      <c r="O477" s="257"/>
      <c r="P477" s="257"/>
      <c r="Q477" s="257"/>
      <c r="R477" s="257"/>
      <c r="S477" s="257"/>
      <c r="T477" s="258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59" t="s">
        <v>162</v>
      </c>
      <c r="AU477" s="259" t="s">
        <v>156</v>
      </c>
      <c r="AV477" s="14" t="s">
        <v>155</v>
      </c>
      <c r="AW477" s="14" t="s">
        <v>37</v>
      </c>
      <c r="AX477" s="14" t="s">
        <v>87</v>
      </c>
      <c r="AY477" s="259" t="s">
        <v>146</v>
      </c>
    </row>
    <row r="478" spans="1:65" s="2" customFormat="1" ht="16.5" customHeight="1">
      <c r="A478" s="38"/>
      <c r="B478" s="39"/>
      <c r="C478" s="218" t="s">
        <v>639</v>
      </c>
      <c r="D478" s="218" t="s">
        <v>150</v>
      </c>
      <c r="E478" s="219" t="s">
        <v>640</v>
      </c>
      <c r="F478" s="220" t="s">
        <v>641</v>
      </c>
      <c r="G478" s="221" t="s">
        <v>173</v>
      </c>
      <c r="H478" s="222">
        <v>10.62</v>
      </c>
      <c r="I478" s="223"/>
      <c r="J478" s="224">
        <f>ROUND(I478*H478,2)</f>
        <v>0</v>
      </c>
      <c r="K478" s="220" t="s">
        <v>154</v>
      </c>
      <c r="L478" s="44"/>
      <c r="M478" s="225" t="s">
        <v>1</v>
      </c>
      <c r="N478" s="226" t="s">
        <v>44</v>
      </c>
      <c r="O478" s="91"/>
      <c r="P478" s="227">
        <f>O478*H478</f>
        <v>0</v>
      </c>
      <c r="Q478" s="227">
        <v>0</v>
      </c>
      <c r="R478" s="227">
        <f>Q478*H478</f>
        <v>0</v>
      </c>
      <c r="S478" s="227">
        <v>0.0026</v>
      </c>
      <c r="T478" s="228">
        <f>S478*H478</f>
        <v>0.027611999999999998</v>
      </c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R478" s="229" t="s">
        <v>221</v>
      </c>
      <c r="AT478" s="229" t="s">
        <v>150</v>
      </c>
      <c r="AU478" s="229" t="s">
        <v>156</v>
      </c>
      <c r="AY478" s="17" t="s">
        <v>146</v>
      </c>
      <c r="BE478" s="230">
        <f>IF(N478="základní",J478,0)</f>
        <v>0</v>
      </c>
      <c r="BF478" s="230">
        <f>IF(N478="snížená",J478,0)</f>
        <v>0</v>
      </c>
      <c r="BG478" s="230">
        <f>IF(N478="zákl. přenesená",J478,0)</f>
        <v>0</v>
      </c>
      <c r="BH478" s="230">
        <f>IF(N478="sníž. přenesená",J478,0)</f>
        <v>0</v>
      </c>
      <c r="BI478" s="230">
        <f>IF(N478="nulová",J478,0)</f>
        <v>0</v>
      </c>
      <c r="BJ478" s="17" t="s">
        <v>87</v>
      </c>
      <c r="BK478" s="230">
        <f>ROUND(I478*H478,2)</f>
        <v>0</v>
      </c>
      <c r="BL478" s="17" t="s">
        <v>221</v>
      </c>
      <c r="BM478" s="229" t="s">
        <v>642</v>
      </c>
    </row>
    <row r="479" spans="1:47" s="2" customFormat="1" ht="12">
      <c r="A479" s="38"/>
      <c r="B479" s="39"/>
      <c r="C479" s="40"/>
      <c r="D479" s="231" t="s">
        <v>158</v>
      </c>
      <c r="E479" s="40"/>
      <c r="F479" s="232" t="s">
        <v>643</v>
      </c>
      <c r="G479" s="40"/>
      <c r="H479" s="40"/>
      <c r="I479" s="233"/>
      <c r="J479" s="40"/>
      <c r="K479" s="40"/>
      <c r="L479" s="44"/>
      <c r="M479" s="234"/>
      <c r="N479" s="235"/>
      <c r="O479" s="91"/>
      <c r="P479" s="91"/>
      <c r="Q479" s="91"/>
      <c r="R479" s="91"/>
      <c r="S479" s="91"/>
      <c r="T479" s="92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T479" s="17" t="s">
        <v>158</v>
      </c>
      <c r="AU479" s="17" t="s">
        <v>156</v>
      </c>
    </row>
    <row r="480" spans="1:47" s="2" customFormat="1" ht="12">
      <c r="A480" s="38"/>
      <c r="B480" s="39"/>
      <c r="C480" s="40"/>
      <c r="D480" s="236" t="s">
        <v>160</v>
      </c>
      <c r="E480" s="40"/>
      <c r="F480" s="237" t="s">
        <v>644</v>
      </c>
      <c r="G480" s="40"/>
      <c r="H480" s="40"/>
      <c r="I480" s="233"/>
      <c r="J480" s="40"/>
      <c r="K480" s="40"/>
      <c r="L480" s="44"/>
      <c r="M480" s="234"/>
      <c r="N480" s="235"/>
      <c r="O480" s="91"/>
      <c r="P480" s="91"/>
      <c r="Q480" s="91"/>
      <c r="R480" s="91"/>
      <c r="S480" s="91"/>
      <c r="T480" s="92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T480" s="17" t="s">
        <v>160</v>
      </c>
      <c r="AU480" s="17" t="s">
        <v>156</v>
      </c>
    </row>
    <row r="481" spans="1:51" s="13" customFormat="1" ht="12">
      <c r="A481" s="13"/>
      <c r="B481" s="238"/>
      <c r="C481" s="239"/>
      <c r="D481" s="231" t="s">
        <v>162</v>
      </c>
      <c r="E481" s="240" t="s">
        <v>1</v>
      </c>
      <c r="F481" s="241" t="s">
        <v>611</v>
      </c>
      <c r="G481" s="239"/>
      <c r="H481" s="242">
        <v>10.62</v>
      </c>
      <c r="I481" s="243"/>
      <c r="J481" s="239"/>
      <c r="K481" s="239"/>
      <c r="L481" s="244"/>
      <c r="M481" s="245"/>
      <c r="N481" s="246"/>
      <c r="O481" s="246"/>
      <c r="P481" s="246"/>
      <c r="Q481" s="246"/>
      <c r="R481" s="246"/>
      <c r="S481" s="246"/>
      <c r="T481" s="247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8" t="s">
        <v>162</v>
      </c>
      <c r="AU481" s="248" t="s">
        <v>156</v>
      </c>
      <c r="AV481" s="13" t="s">
        <v>89</v>
      </c>
      <c r="AW481" s="13" t="s">
        <v>37</v>
      </c>
      <c r="AX481" s="13" t="s">
        <v>79</v>
      </c>
      <c r="AY481" s="248" t="s">
        <v>146</v>
      </c>
    </row>
    <row r="482" spans="1:51" s="14" customFormat="1" ht="12">
      <c r="A482" s="14"/>
      <c r="B482" s="249"/>
      <c r="C482" s="250"/>
      <c r="D482" s="231" t="s">
        <v>162</v>
      </c>
      <c r="E482" s="251" t="s">
        <v>1</v>
      </c>
      <c r="F482" s="252" t="s">
        <v>170</v>
      </c>
      <c r="G482" s="250"/>
      <c r="H482" s="253">
        <v>10.62</v>
      </c>
      <c r="I482" s="254"/>
      <c r="J482" s="250"/>
      <c r="K482" s="250"/>
      <c r="L482" s="255"/>
      <c r="M482" s="256"/>
      <c r="N482" s="257"/>
      <c r="O482" s="257"/>
      <c r="P482" s="257"/>
      <c r="Q482" s="257"/>
      <c r="R482" s="257"/>
      <c r="S482" s="257"/>
      <c r="T482" s="258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59" t="s">
        <v>162</v>
      </c>
      <c r="AU482" s="259" t="s">
        <v>156</v>
      </c>
      <c r="AV482" s="14" t="s">
        <v>155</v>
      </c>
      <c r="AW482" s="14" t="s">
        <v>37</v>
      </c>
      <c r="AX482" s="14" t="s">
        <v>87</v>
      </c>
      <c r="AY482" s="259" t="s">
        <v>146</v>
      </c>
    </row>
    <row r="483" spans="1:65" s="2" customFormat="1" ht="16.5" customHeight="1">
      <c r="A483" s="38"/>
      <c r="B483" s="39"/>
      <c r="C483" s="218" t="s">
        <v>645</v>
      </c>
      <c r="D483" s="218" t="s">
        <v>150</v>
      </c>
      <c r="E483" s="219" t="s">
        <v>646</v>
      </c>
      <c r="F483" s="220" t="s">
        <v>647</v>
      </c>
      <c r="G483" s="221" t="s">
        <v>173</v>
      </c>
      <c r="H483" s="222">
        <v>3.3</v>
      </c>
      <c r="I483" s="223"/>
      <c r="J483" s="224">
        <f>ROUND(I483*H483,2)</f>
        <v>0</v>
      </c>
      <c r="K483" s="220" t="s">
        <v>154</v>
      </c>
      <c r="L483" s="44"/>
      <c r="M483" s="225" t="s">
        <v>1</v>
      </c>
      <c r="N483" s="226" t="s">
        <v>44</v>
      </c>
      <c r="O483" s="91"/>
      <c r="P483" s="227">
        <f>O483*H483</f>
        <v>0</v>
      </c>
      <c r="Q483" s="227">
        <v>0</v>
      </c>
      <c r="R483" s="227">
        <f>Q483*H483</f>
        <v>0</v>
      </c>
      <c r="S483" s="227">
        <v>0.00394</v>
      </c>
      <c r="T483" s="228">
        <f>S483*H483</f>
        <v>0.013002</v>
      </c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R483" s="229" t="s">
        <v>221</v>
      </c>
      <c r="AT483" s="229" t="s">
        <v>150</v>
      </c>
      <c r="AU483" s="229" t="s">
        <v>156</v>
      </c>
      <c r="AY483" s="17" t="s">
        <v>146</v>
      </c>
      <c r="BE483" s="230">
        <f>IF(N483="základní",J483,0)</f>
        <v>0</v>
      </c>
      <c r="BF483" s="230">
        <f>IF(N483="snížená",J483,0)</f>
        <v>0</v>
      </c>
      <c r="BG483" s="230">
        <f>IF(N483="zákl. přenesená",J483,0)</f>
        <v>0</v>
      </c>
      <c r="BH483" s="230">
        <f>IF(N483="sníž. přenesená",J483,0)</f>
        <v>0</v>
      </c>
      <c r="BI483" s="230">
        <f>IF(N483="nulová",J483,0)</f>
        <v>0</v>
      </c>
      <c r="BJ483" s="17" t="s">
        <v>87</v>
      </c>
      <c r="BK483" s="230">
        <f>ROUND(I483*H483,2)</f>
        <v>0</v>
      </c>
      <c r="BL483" s="17" t="s">
        <v>221</v>
      </c>
      <c r="BM483" s="229" t="s">
        <v>648</v>
      </c>
    </row>
    <row r="484" spans="1:47" s="2" customFormat="1" ht="12">
      <c r="A484" s="38"/>
      <c r="B484" s="39"/>
      <c r="C484" s="40"/>
      <c r="D484" s="231" t="s">
        <v>158</v>
      </c>
      <c r="E484" s="40"/>
      <c r="F484" s="232" t="s">
        <v>649</v>
      </c>
      <c r="G484" s="40"/>
      <c r="H484" s="40"/>
      <c r="I484" s="233"/>
      <c r="J484" s="40"/>
      <c r="K484" s="40"/>
      <c r="L484" s="44"/>
      <c r="M484" s="234"/>
      <c r="N484" s="235"/>
      <c r="O484" s="91"/>
      <c r="P484" s="91"/>
      <c r="Q484" s="91"/>
      <c r="R484" s="91"/>
      <c r="S484" s="91"/>
      <c r="T484" s="92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T484" s="17" t="s">
        <v>158</v>
      </c>
      <c r="AU484" s="17" t="s">
        <v>156</v>
      </c>
    </row>
    <row r="485" spans="1:47" s="2" customFormat="1" ht="12">
      <c r="A485" s="38"/>
      <c r="B485" s="39"/>
      <c r="C485" s="40"/>
      <c r="D485" s="236" t="s">
        <v>160</v>
      </c>
      <c r="E485" s="40"/>
      <c r="F485" s="237" t="s">
        <v>650</v>
      </c>
      <c r="G485" s="40"/>
      <c r="H485" s="40"/>
      <c r="I485" s="233"/>
      <c r="J485" s="40"/>
      <c r="K485" s="40"/>
      <c r="L485" s="44"/>
      <c r="M485" s="234"/>
      <c r="N485" s="235"/>
      <c r="O485" s="91"/>
      <c r="P485" s="91"/>
      <c r="Q485" s="91"/>
      <c r="R485" s="91"/>
      <c r="S485" s="91"/>
      <c r="T485" s="92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T485" s="17" t="s">
        <v>160</v>
      </c>
      <c r="AU485" s="17" t="s">
        <v>156</v>
      </c>
    </row>
    <row r="486" spans="1:51" s="13" customFormat="1" ht="12">
      <c r="A486" s="13"/>
      <c r="B486" s="238"/>
      <c r="C486" s="239"/>
      <c r="D486" s="231" t="s">
        <v>162</v>
      </c>
      <c r="E486" s="240" t="s">
        <v>1</v>
      </c>
      <c r="F486" s="241" t="s">
        <v>651</v>
      </c>
      <c r="G486" s="239"/>
      <c r="H486" s="242">
        <v>3.3</v>
      </c>
      <c r="I486" s="243"/>
      <c r="J486" s="239"/>
      <c r="K486" s="239"/>
      <c r="L486" s="244"/>
      <c r="M486" s="245"/>
      <c r="N486" s="246"/>
      <c r="O486" s="246"/>
      <c r="P486" s="246"/>
      <c r="Q486" s="246"/>
      <c r="R486" s="246"/>
      <c r="S486" s="246"/>
      <c r="T486" s="247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8" t="s">
        <v>162</v>
      </c>
      <c r="AU486" s="248" t="s">
        <v>156</v>
      </c>
      <c r="AV486" s="13" t="s">
        <v>89</v>
      </c>
      <c r="AW486" s="13" t="s">
        <v>37</v>
      </c>
      <c r="AX486" s="13" t="s">
        <v>79</v>
      </c>
      <c r="AY486" s="248" t="s">
        <v>146</v>
      </c>
    </row>
    <row r="487" spans="1:51" s="14" customFormat="1" ht="12">
      <c r="A487" s="14"/>
      <c r="B487" s="249"/>
      <c r="C487" s="250"/>
      <c r="D487" s="231" t="s">
        <v>162</v>
      </c>
      <c r="E487" s="251" t="s">
        <v>1</v>
      </c>
      <c r="F487" s="252" t="s">
        <v>170</v>
      </c>
      <c r="G487" s="250"/>
      <c r="H487" s="253">
        <v>3.3</v>
      </c>
      <c r="I487" s="254"/>
      <c r="J487" s="250"/>
      <c r="K487" s="250"/>
      <c r="L487" s="255"/>
      <c r="M487" s="256"/>
      <c r="N487" s="257"/>
      <c r="O487" s="257"/>
      <c r="P487" s="257"/>
      <c r="Q487" s="257"/>
      <c r="R487" s="257"/>
      <c r="S487" s="257"/>
      <c r="T487" s="258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59" t="s">
        <v>162</v>
      </c>
      <c r="AU487" s="259" t="s">
        <v>156</v>
      </c>
      <c r="AV487" s="14" t="s">
        <v>155</v>
      </c>
      <c r="AW487" s="14" t="s">
        <v>37</v>
      </c>
      <c r="AX487" s="14" t="s">
        <v>87</v>
      </c>
      <c r="AY487" s="259" t="s">
        <v>146</v>
      </c>
    </row>
    <row r="488" spans="1:63" s="12" customFormat="1" ht="20.85" customHeight="1">
      <c r="A488" s="12"/>
      <c r="B488" s="202"/>
      <c r="C488" s="203"/>
      <c r="D488" s="204" t="s">
        <v>78</v>
      </c>
      <c r="E488" s="216" t="s">
        <v>652</v>
      </c>
      <c r="F488" s="216" t="s">
        <v>653</v>
      </c>
      <c r="G488" s="203"/>
      <c r="H488" s="203"/>
      <c r="I488" s="206"/>
      <c r="J488" s="217">
        <f>BK488</f>
        <v>0</v>
      </c>
      <c r="K488" s="203"/>
      <c r="L488" s="208"/>
      <c r="M488" s="209"/>
      <c r="N488" s="210"/>
      <c r="O488" s="210"/>
      <c r="P488" s="211">
        <f>SUM(P489:P522)</f>
        <v>0</v>
      </c>
      <c r="Q488" s="210"/>
      <c r="R488" s="211">
        <f>SUM(R489:R522)</f>
        <v>0</v>
      </c>
      <c r="S488" s="210"/>
      <c r="T488" s="212">
        <f>SUM(T489:T522)</f>
        <v>1.5276399999999999</v>
      </c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R488" s="213" t="s">
        <v>89</v>
      </c>
      <c r="AT488" s="214" t="s">
        <v>78</v>
      </c>
      <c r="AU488" s="214" t="s">
        <v>89</v>
      </c>
      <c r="AY488" s="213" t="s">
        <v>146</v>
      </c>
      <c r="BK488" s="215">
        <f>SUM(BK489:BK522)</f>
        <v>0</v>
      </c>
    </row>
    <row r="489" spans="1:65" s="2" customFormat="1" ht="24.15" customHeight="1">
      <c r="A489" s="38"/>
      <c r="B489" s="39"/>
      <c r="C489" s="218" t="s">
        <v>654</v>
      </c>
      <c r="D489" s="218" t="s">
        <v>150</v>
      </c>
      <c r="E489" s="219" t="s">
        <v>655</v>
      </c>
      <c r="F489" s="220" t="s">
        <v>656</v>
      </c>
      <c r="G489" s="221" t="s">
        <v>173</v>
      </c>
      <c r="H489" s="222">
        <v>32.34</v>
      </c>
      <c r="I489" s="223"/>
      <c r="J489" s="224">
        <f>ROUND(I489*H489,2)</f>
        <v>0</v>
      </c>
      <c r="K489" s="220" t="s">
        <v>154</v>
      </c>
      <c r="L489" s="44"/>
      <c r="M489" s="225" t="s">
        <v>1</v>
      </c>
      <c r="N489" s="226" t="s">
        <v>44</v>
      </c>
      <c r="O489" s="91"/>
      <c r="P489" s="227">
        <f>O489*H489</f>
        <v>0</v>
      </c>
      <c r="Q489" s="227">
        <v>0</v>
      </c>
      <c r="R489" s="227">
        <f>Q489*H489</f>
        <v>0</v>
      </c>
      <c r="S489" s="227">
        <v>0.016</v>
      </c>
      <c r="T489" s="228">
        <f>S489*H489</f>
        <v>0.51744</v>
      </c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R489" s="229" t="s">
        <v>221</v>
      </c>
      <c r="AT489" s="229" t="s">
        <v>150</v>
      </c>
      <c r="AU489" s="229" t="s">
        <v>156</v>
      </c>
      <c r="AY489" s="17" t="s">
        <v>146</v>
      </c>
      <c r="BE489" s="230">
        <f>IF(N489="základní",J489,0)</f>
        <v>0</v>
      </c>
      <c r="BF489" s="230">
        <f>IF(N489="snížená",J489,0)</f>
        <v>0</v>
      </c>
      <c r="BG489" s="230">
        <f>IF(N489="zákl. přenesená",J489,0)</f>
        <v>0</v>
      </c>
      <c r="BH489" s="230">
        <f>IF(N489="sníž. přenesená",J489,0)</f>
        <v>0</v>
      </c>
      <c r="BI489" s="230">
        <f>IF(N489="nulová",J489,0)</f>
        <v>0</v>
      </c>
      <c r="BJ489" s="17" t="s">
        <v>87</v>
      </c>
      <c r="BK489" s="230">
        <f>ROUND(I489*H489,2)</f>
        <v>0</v>
      </c>
      <c r="BL489" s="17" t="s">
        <v>221</v>
      </c>
      <c r="BM489" s="229" t="s">
        <v>657</v>
      </c>
    </row>
    <row r="490" spans="1:47" s="2" customFormat="1" ht="12">
      <c r="A490" s="38"/>
      <c r="B490" s="39"/>
      <c r="C490" s="40"/>
      <c r="D490" s="231" t="s">
        <v>158</v>
      </c>
      <c r="E490" s="40"/>
      <c r="F490" s="232" t="s">
        <v>658</v>
      </c>
      <c r="G490" s="40"/>
      <c r="H490" s="40"/>
      <c r="I490" s="233"/>
      <c r="J490" s="40"/>
      <c r="K490" s="40"/>
      <c r="L490" s="44"/>
      <c r="M490" s="234"/>
      <c r="N490" s="235"/>
      <c r="O490" s="91"/>
      <c r="P490" s="91"/>
      <c r="Q490" s="91"/>
      <c r="R490" s="91"/>
      <c r="S490" s="91"/>
      <c r="T490" s="92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T490" s="17" t="s">
        <v>158</v>
      </c>
      <c r="AU490" s="17" t="s">
        <v>156</v>
      </c>
    </row>
    <row r="491" spans="1:47" s="2" customFormat="1" ht="12">
      <c r="A491" s="38"/>
      <c r="B491" s="39"/>
      <c r="C491" s="40"/>
      <c r="D491" s="236" t="s">
        <v>160</v>
      </c>
      <c r="E491" s="40"/>
      <c r="F491" s="237" t="s">
        <v>659</v>
      </c>
      <c r="G491" s="40"/>
      <c r="H491" s="40"/>
      <c r="I491" s="233"/>
      <c r="J491" s="40"/>
      <c r="K491" s="40"/>
      <c r="L491" s="44"/>
      <c r="M491" s="234"/>
      <c r="N491" s="235"/>
      <c r="O491" s="91"/>
      <c r="P491" s="91"/>
      <c r="Q491" s="91"/>
      <c r="R491" s="91"/>
      <c r="S491" s="91"/>
      <c r="T491" s="92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T491" s="17" t="s">
        <v>160</v>
      </c>
      <c r="AU491" s="17" t="s">
        <v>156</v>
      </c>
    </row>
    <row r="492" spans="1:51" s="13" customFormat="1" ht="12">
      <c r="A492" s="13"/>
      <c r="B492" s="238"/>
      <c r="C492" s="239"/>
      <c r="D492" s="231" t="s">
        <v>162</v>
      </c>
      <c r="E492" s="240" t="s">
        <v>1</v>
      </c>
      <c r="F492" s="241" t="s">
        <v>660</v>
      </c>
      <c r="G492" s="239"/>
      <c r="H492" s="242">
        <v>32.34</v>
      </c>
      <c r="I492" s="243"/>
      <c r="J492" s="239"/>
      <c r="K492" s="239"/>
      <c r="L492" s="244"/>
      <c r="M492" s="245"/>
      <c r="N492" s="246"/>
      <c r="O492" s="246"/>
      <c r="P492" s="246"/>
      <c r="Q492" s="246"/>
      <c r="R492" s="246"/>
      <c r="S492" s="246"/>
      <c r="T492" s="247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8" t="s">
        <v>162</v>
      </c>
      <c r="AU492" s="248" t="s">
        <v>156</v>
      </c>
      <c r="AV492" s="13" t="s">
        <v>89</v>
      </c>
      <c r="AW492" s="13" t="s">
        <v>37</v>
      </c>
      <c r="AX492" s="13" t="s">
        <v>79</v>
      </c>
      <c r="AY492" s="248" t="s">
        <v>146</v>
      </c>
    </row>
    <row r="493" spans="1:51" s="14" customFormat="1" ht="12">
      <c r="A493" s="14"/>
      <c r="B493" s="249"/>
      <c r="C493" s="250"/>
      <c r="D493" s="231" t="s">
        <v>162</v>
      </c>
      <c r="E493" s="251" t="s">
        <v>1</v>
      </c>
      <c r="F493" s="252" t="s">
        <v>170</v>
      </c>
      <c r="G493" s="250"/>
      <c r="H493" s="253">
        <v>32.34</v>
      </c>
      <c r="I493" s="254"/>
      <c r="J493" s="250"/>
      <c r="K493" s="250"/>
      <c r="L493" s="255"/>
      <c r="M493" s="256"/>
      <c r="N493" s="257"/>
      <c r="O493" s="257"/>
      <c r="P493" s="257"/>
      <c r="Q493" s="257"/>
      <c r="R493" s="257"/>
      <c r="S493" s="257"/>
      <c r="T493" s="258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59" t="s">
        <v>162</v>
      </c>
      <c r="AU493" s="259" t="s">
        <v>156</v>
      </c>
      <c r="AV493" s="14" t="s">
        <v>155</v>
      </c>
      <c r="AW493" s="14" t="s">
        <v>37</v>
      </c>
      <c r="AX493" s="14" t="s">
        <v>87</v>
      </c>
      <c r="AY493" s="259" t="s">
        <v>146</v>
      </c>
    </row>
    <row r="494" spans="1:65" s="2" customFormat="1" ht="33" customHeight="1">
      <c r="A494" s="38"/>
      <c r="B494" s="39"/>
      <c r="C494" s="218" t="s">
        <v>661</v>
      </c>
      <c r="D494" s="218" t="s">
        <v>150</v>
      </c>
      <c r="E494" s="219" t="s">
        <v>662</v>
      </c>
      <c r="F494" s="220" t="s">
        <v>663</v>
      </c>
      <c r="G494" s="221" t="s">
        <v>173</v>
      </c>
      <c r="H494" s="222">
        <v>2.4</v>
      </c>
      <c r="I494" s="223"/>
      <c r="J494" s="224">
        <f>ROUND(I494*H494,2)</f>
        <v>0</v>
      </c>
      <c r="K494" s="220" t="s">
        <v>154</v>
      </c>
      <c r="L494" s="44"/>
      <c r="M494" s="225" t="s">
        <v>1</v>
      </c>
      <c r="N494" s="226" t="s">
        <v>44</v>
      </c>
      <c r="O494" s="91"/>
      <c r="P494" s="227">
        <f>O494*H494</f>
        <v>0</v>
      </c>
      <c r="Q494" s="227">
        <v>0</v>
      </c>
      <c r="R494" s="227">
        <f>Q494*H494</f>
        <v>0</v>
      </c>
      <c r="S494" s="227">
        <v>0.016</v>
      </c>
      <c r="T494" s="228">
        <f>S494*H494</f>
        <v>0.0384</v>
      </c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R494" s="229" t="s">
        <v>221</v>
      </c>
      <c r="AT494" s="229" t="s">
        <v>150</v>
      </c>
      <c r="AU494" s="229" t="s">
        <v>156</v>
      </c>
      <c r="AY494" s="17" t="s">
        <v>146</v>
      </c>
      <c r="BE494" s="230">
        <f>IF(N494="základní",J494,0)</f>
        <v>0</v>
      </c>
      <c r="BF494" s="230">
        <f>IF(N494="snížená",J494,0)</f>
        <v>0</v>
      </c>
      <c r="BG494" s="230">
        <f>IF(N494="zákl. přenesená",J494,0)</f>
        <v>0</v>
      </c>
      <c r="BH494" s="230">
        <f>IF(N494="sníž. přenesená",J494,0)</f>
        <v>0</v>
      </c>
      <c r="BI494" s="230">
        <f>IF(N494="nulová",J494,0)</f>
        <v>0</v>
      </c>
      <c r="BJ494" s="17" t="s">
        <v>87</v>
      </c>
      <c r="BK494" s="230">
        <f>ROUND(I494*H494,2)</f>
        <v>0</v>
      </c>
      <c r="BL494" s="17" t="s">
        <v>221</v>
      </c>
      <c r="BM494" s="229" t="s">
        <v>664</v>
      </c>
    </row>
    <row r="495" spans="1:47" s="2" customFormat="1" ht="12">
      <c r="A495" s="38"/>
      <c r="B495" s="39"/>
      <c r="C495" s="40"/>
      <c r="D495" s="231" t="s">
        <v>158</v>
      </c>
      <c r="E495" s="40"/>
      <c r="F495" s="232" t="s">
        <v>665</v>
      </c>
      <c r="G495" s="40"/>
      <c r="H495" s="40"/>
      <c r="I495" s="233"/>
      <c r="J495" s="40"/>
      <c r="K495" s="40"/>
      <c r="L495" s="44"/>
      <c r="M495" s="234"/>
      <c r="N495" s="235"/>
      <c r="O495" s="91"/>
      <c r="P495" s="91"/>
      <c r="Q495" s="91"/>
      <c r="R495" s="91"/>
      <c r="S495" s="91"/>
      <c r="T495" s="92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T495" s="17" t="s">
        <v>158</v>
      </c>
      <c r="AU495" s="17" t="s">
        <v>156</v>
      </c>
    </row>
    <row r="496" spans="1:47" s="2" customFormat="1" ht="12">
      <c r="A496" s="38"/>
      <c r="B496" s="39"/>
      <c r="C496" s="40"/>
      <c r="D496" s="236" t="s">
        <v>160</v>
      </c>
      <c r="E496" s="40"/>
      <c r="F496" s="237" t="s">
        <v>666</v>
      </c>
      <c r="G496" s="40"/>
      <c r="H496" s="40"/>
      <c r="I496" s="233"/>
      <c r="J496" s="40"/>
      <c r="K496" s="40"/>
      <c r="L496" s="44"/>
      <c r="M496" s="234"/>
      <c r="N496" s="235"/>
      <c r="O496" s="91"/>
      <c r="P496" s="91"/>
      <c r="Q496" s="91"/>
      <c r="R496" s="91"/>
      <c r="S496" s="91"/>
      <c r="T496" s="92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T496" s="17" t="s">
        <v>160</v>
      </c>
      <c r="AU496" s="17" t="s">
        <v>156</v>
      </c>
    </row>
    <row r="497" spans="1:51" s="13" customFormat="1" ht="12">
      <c r="A497" s="13"/>
      <c r="B497" s="238"/>
      <c r="C497" s="239"/>
      <c r="D497" s="231" t="s">
        <v>162</v>
      </c>
      <c r="E497" s="240" t="s">
        <v>1</v>
      </c>
      <c r="F497" s="241" t="s">
        <v>667</v>
      </c>
      <c r="G497" s="239"/>
      <c r="H497" s="242">
        <v>2.4</v>
      </c>
      <c r="I497" s="243"/>
      <c r="J497" s="239"/>
      <c r="K497" s="239"/>
      <c r="L497" s="244"/>
      <c r="M497" s="245"/>
      <c r="N497" s="246"/>
      <c r="O497" s="246"/>
      <c r="P497" s="246"/>
      <c r="Q497" s="246"/>
      <c r="R497" s="246"/>
      <c r="S497" s="246"/>
      <c r="T497" s="247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8" t="s">
        <v>162</v>
      </c>
      <c r="AU497" s="248" t="s">
        <v>156</v>
      </c>
      <c r="AV497" s="13" t="s">
        <v>89</v>
      </c>
      <c r="AW497" s="13" t="s">
        <v>37</v>
      </c>
      <c r="AX497" s="13" t="s">
        <v>79</v>
      </c>
      <c r="AY497" s="248" t="s">
        <v>146</v>
      </c>
    </row>
    <row r="498" spans="1:51" s="14" customFormat="1" ht="12">
      <c r="A498" s="14"/>
      <c r="B498" s="249"/>
      <c r="C498" s="250"/>
      <c r="D498" s="231" t="s">
        <v>162</v>
      </c>
      <c r="E498" s="251" t="s">
        <v>1</v>
      </c>
      <c r="F498" s="252" t="s">
        <v>170</v>
      </c>
      <c r="G498" s="250"/>
      <c r="H498" s="253">
        <v>2.4</v>
      </c>
      <c r="I498" s="254"/>
      <c r="J498" s="250"/>
      <c r="K498" s="250"/>
      <c r="L498" s="255"/>
      <c r="M498" s="256"/>
      <c r="N498" s="257"/>
      <c r="O498" s="257"/>
      <c r="P498" s="257"/>
      <c r="Q498" s="257"/>
      <c r="R498" s="257"/>
      <c r="S498" s="257"/>
      <c r="T498" s="258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59" t="s">
        <v>162</v>
      </c>
      <c r="AU498" s="259" t="s">
        <v>156</v>
      </c>
      <c r="AV498" s="14" t="s">
        <v>155</v>
      </c>
      <c r="AW498" s="14" t="s">
        <v>37</v>
      </c>
      <c r="AX498" s="14" t="s">
        <v>87</v>
      </c>
      <c r="AY498" s="259" t="s">
        <v>146</v>
      </c>
    </row>
    <row r="499" spans="1:65" s="2" customFormat="1" ht="16.5" customHeight="1">
      <c r="A499" s="38"/>
      <c r="B499" s="39"/>
      <c r="C499" s="218" t="s">
        <v>394</v>
      </c>
      <c r="D499" s="218" t="s">
        <v>150</v>
      </c>
      <c r="E499" s="219" t="s">
        <v>668</v>
      </c>
      <c r="F499" s="220" t="s">
        <v>669</v>
      </c>
      <c r="G499" s="221" t="s">
        <v>173</v>
      </c>
      <c r="H499" s="222">
        <v>4.8</v>
      </c>
      <c r="I499" s="223"/>
      <c r="J499" s="224">
        <f>ROUND(I499*H499,2)</f>
        <v>0</v>
      </c>
      <c r="K499" s="220" t="s">
        <v>154</v>
      </c>
      <c r="L499" s="44"/>
      <c r="M499" s="225" t="s">
        <v>1</v>
      </c>
      <c r="N499" s="226" t="s">
        <v>44</v>
      </c>
      <c r="O499" s="91"/>
      <c r="P499" s="227">
        <f>O499*H499</f>
        <v>0</v>
      </c>
      <c r="Q499" s="227">
        <v>0</v>
      </c>
      <c r="R499" s="227">
        <f>Q499*H499</f>
        <v>0</v>
      </c>
      <c r="S499" s="227">
        <v>0.003</v>
      </c>
      <c r="T499" s="228">
        <f>S499*H499</f>
        <v>0.0144</v>
      </c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R499" s="229" t="s">
        <v>221</v>
      </c>
      <c r="AT499" s="229" t="s">
        <v>150</v>
      </c>
      <c r="AU499" s="229" t="s">
        <v>156</v>
      </c>
      <c r="AY499" s="17" t="s">
        <v>146</v>
      </c>
      <c r="BE499" s="230">
        <f>IF(N499="základní",J499,0)</f>
        <v>0</v>
      </c>
      <c r="BF499" s="230">
        <f>IF(N499="snížená",J499,0)</f>
        <v>0</v>
      </c>
      <c r="BG499" s="230">
        <f>IF(N499="zákl. přenesená",J499,0)</f>
        <v>0</v>
      </c>
      <c r="BH499" s="230">
        <f>IF(N499="sníž. přenesená",J499,0)</f>
        <v>0</v>
      </c>
      <c r="BI499" s="230">
        <f>IF(N499="nulová",J499,0)</f>
        <v>0</v>
      </c>
      <c r="BJ499" s="17" t="s">
        <v>87</v>
      </c>
      <c r="BK499" s="230">
        <f>ROUND(I499*H499,2)</f>
        <v>0</v>
      </c>
      <c r="BL499" s="17" t="s">
        <v>221</v>
      </c>
      <c r="BM499" s="229" t="s">
        <v>670</v>
      </c>
    </row>
    <row r="500" spans="1:47" s="2" customFormat="1" ht="12">
      <c r="A500" s="38"/>
      <c r="B500" s="39"/>
      <c r="C500" s="40"/>
      <c r="D500" s="231" t="s">
        <v>158</v>
      </c>
      <c r="E500" s="40"/>
      <c r="F500" s="232" t="s">
        <v>671</v>
      </c>
      <c r="G500" s="40"/>
      <c r="H500" s="40"/>
      <c r="I500" s="233"/>
      <c r="J500" s="40"/>
      <c r="K500" s="40"/>
      <c r="L500" s="44"/>
      <c r="M500" s="234"/>
      <c r="N500" s="235"/>
      <c r="O500" s="91"/>
      <c r="P500" s="91"/>
      <c r="Q500" s="91"/>
      <c r="R500" s="91"/>
      <c r="S500" s="91"/>
      <c r="T500" s="92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T500" s="17" t="s">
        <v>158</v>
      </c>
      <c r="AU500" s="17" t="s">
        <v>156</v>
      </c>
    </row>
    <row r="501" spans="1:47" s="2" customFormat="1" ht="12">
      <c r="A501" s="38"/>
      <c r="B501" s="39"/>
      <c r="C501" s="40"/>
      <c r="D501" s="236" t="s">
        <v>160</v>
      </c>
      <c r="E501" s="40"/>
      <c r="F501" s="237" t="s">
        <v>672</v>
      </c>
      <c r="G501" s="40"/>
      <c r="H501" s="40"/>
      <c r="I501" s="233"/>
      <c r="J501" s="40"/>
      <c r="K501" s="40"/>
      <c r="L501" s="44"/>
      <c r="M501" s="234"/>
      <c r="N501" s="235"/>
      <c r="O501" s="91"/>
      <c r="P501" s="91"/>
      <c r="Q501" s="91"/>
      <c r="R501" s="91"/>
      <c r="S501" s="91"/>
      <c r="T501" s="92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T501" s="17" t="s">
        <v>160</v>
      </c>
      <c r="AU501" s="17" t="s">
        <v>156</v>
      </c>
    </row>
    <row r="502" spans="1:51" s="13" customFormat="1" ht="12">
      <c r="A502" s="13"/>
      <c r="B502" s="238"/>
      <c r="C502" s="239"/>
      <c r="D502" s="231" t="s">
        <v>162</v>
      </c>
      <c r="E502" s="240" t="s">
        <v>1</v>
      </c>
      <c r="F502" s="241" t="s">
        <v>673</v>
      </c>
      <c r="G502" s="239"/>
      <c r="H502" s="242">
        <v>4.8</v>
      </c>
      <c r="I502" s="243"/>
      <c r="J502" s="239"/>
      <c r="K502" s="239"/>
      <c r="L502" s="244"/>
      <c r="M502" s="245"/>
      <c r="N502" s="246"/>
      <c r="O502" s="246"/>
      <c r="P502" s="246"/>
      <c r="Q502" s="246"/>
      <c r="R502" s="246"/>
      <c r="S502" s="246"/>
      <c r="T502" s="247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8" t="s">
        <v>162</v>
      </c>
      <c r="AU502" s="248" t="s">
        <v>156</v>
      </c>
      <c r="AV502" s="13" t="s">
        <v>89</v>
      </c>
      <c r="AW502" s="13" t="s">
        <v>37</v>
      </c>
      <c r="AX502" s="13" t="s">
        <v>79</v>
      </c>
      <c r="AY502" s="248" t="s">
        <v>146</v>
      </c>
    </row>
    <row r="503" spans="1:51" s="14" customFormat="1" ht="12">
      <c r="A503" s="14"/>
      <c r="B503" s="249"/>
      <c r="C503" s="250"/>
      <c r="D503" s="231" t="s">
        <v>162</v>
      </c>
      <c r="E503" s="251" t="s">
        <v>1</v>
      </c>
      <c r="F503" s="252" t="s">
        <v>170</v>
      </c>
      <c r="G503" s="250"/>
      <c r="H503" s="253">
        <v>4.8</v>
      </c>
      <c r="I503" s="254"/>
      <c r="J503" s="250"/>
      <c r="K503" s="250"/>
      <c r="L503" s="255"/>
      <c r="M503" s="256"/>
      <c r="N503" s="257"/>
      <c r="O503" s="257"/>
      <c r="P503" s="257"/>
      <c r="Q503" s="257"/>
      <c r="R503" s="257"/>
      <c r="S503" s="257"/>
      <c r="T503" s="258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59" t="s">
        <v>162</v>
      </c>
      <c r="AU503" s="259" t="s">
        <v>156</v>
      </c>
      <c r="AV503" s="14" t="s">
        <v>155</v>
      </c>
      <c r="AW503" s="14" t="s">
        <v>37</v>
      </c>
      <c r="AX503" s="14" t="s">
        <v>87</v>
      </c>
      <c r="AY503" s="259" t="s">
        <v>146</v>
      </c>
    </row>
    <row r="504" spans="1:65" s="2" customFormat="1" ht="33" customHeight="1">
      <c r="A504" s="38"/>
      <c r="B504" s="39"/>
      <c r="C504" s="218" t="s">
        <v>423</v>
      </c>
      <c r="D504" s="218" t="s">
        <v>150</v>
      </c>
      <c r="E504" s="219" t="s">
        <v>674</v>
      </c>
      <c r="F504" s="220" t="s">
        <v>675</v>
      </c>
      <c r="G504" s="221" t="s">
        <v>676</v>
      </c>
      <c r="H504" s="222">
        <v>650</v>
      </c>
      <c r="I504" s="223"/>
      <c r="J504" s="224">
        <f>ROUND(I504*H504,2)</f>
        <v>0</v>
      </c>
      <c r="K504" s="220" t="s">
        <v>154</v>
      </c>
      <c r="L504" s="44"/>
      <c r="M504" s="225" t="s">
        <v>1</v>
      </c>
      <c r="N504" s="226" t="s">
        <v>44</v>
      </c>
      <c r="O504" s="91"/>
      <c r="P504" s="227">
        <f>O504*H504</f>
        <v>0</v>
      </c>
      <c r="Q504" s="227">
        <v>0</v>
      </c>
      <c r="R504" s="227">
        <f>Q504*H504</f>
        <v>0</v>
      </c>
      <c r="S504" s="227">
        <v>0.001</v>
      </c>
      <c r="T504" s="228">
        <f>S504*H504</f>
        <v>0.65</v>
      </c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R504" s="229" t="s">
        <v>221</v>
      </c>
      <c r="AT504" s="229" t="s">
        <v>150</v>
      </c>
      <c r="AU504" s="229" t="s">
        <v>156</v>
      </c>
      <c r="AY504" s="17" t="s">
        <v>146</v>
      </c>
      <c r="BE504" s="230">
        <f>IF(N504="základní",J504,0)</f>
        <v>0</v>
      </c>
      <c r="BF504" s="230">
        <f>IF(N504="snížená",J504,0)</f>
        <v>0</v>
      </c>
      <c r="BG504" s="230">
        <f>IF(N504="zákl. přenesená",J504,0)</f>
        <v>0</v>
      </c>
      <c r="BH504" s="230">
        <f>IF(N504="sníž. přenesená",J504,0)</f>
        <v>0</v>
      </c>
      <c r="BI504" s="230">
        <f>IF(N504="nulová",J504,0)</f>
        <v>0</v>
      </c>
      <c r="BJ504" s="17" t="s">
        <v>87</v>
      </c>
      <c r="BK504" s="230">
        <f>ROUND(I504*H504,2)</f>
        <v>0</v>
      </c>
      <c r="BL504" s="17" t="s">
        <v>221</v>
      </c>
      <c r="BM504" s="229" t="s">
        <v>677</v>
      </c>
    </row>
    <row r="505" spans="1:47" s="2" customFormat="1" ht="12">
      <c r="A505" s="38"/>
      <c r="B505" s="39"/>
      <c r="C505" s="40"/>
      <c r="D505" s="231" t="s">
        <v>158</v>
      </c>
      <c r="E505" s="40"/>
      <c r="F505" s="232" t="s">
        <v>678</v>
      </c>
      <c r="G505" s="40"/>
      <c r="H505" s="40"/>
      <c r="I505" s="233"/>
      <c r="J505" s="40"/>
      <c r="K505" s="40"/>
      <c r="L505" s="44"/>
      <c r="M505" s="234"/>
      <c r="N505" s="235"/>
      <c r="O505" s="91"/>
      <c r="P505" s="91"/>
      <c r="Q505" s="91"/>
      <c r="R505" s="91"/>
      <c r="S505" s="91"/>
      <c r="T505" s="92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T505" s="17" t="s">
        <v>158</v>
      </c>
      <c r="AU505" s="17" t="s">
        <v>156</v>
      </c>
    </row>
    <row r="506" spans="1:47" s="2" customFormat="1" ht="12">
      <c r="A506" s="38"/>
      <c r="B506" s="39"/>
      <c r="C506" s="40"/>
      <c r="D506" s="236" t="s">
        <v>160</v>
      </c>
      <c r="E506" s="40"/>
      <c r="F506" s="237" t="s">
        <v>679</v>
      </c>
      <c r="G506" s="40"/>
      <c r="H506" s="40"/>
      <c r="I506" s="233"/>
      <c r="J506" s="40"/>
      <c r="K506" s="40"/>
      <c r="L506" s="44"/>
      <c r="M506" s="234"/>
      <c r="N506" s="235"/>
      <c r="O506" s="91"/>
      <c r="P506" s="91"/>
      <c r="Q506" s="91"/>
      <c r="R506" s="91"/>
      <c r="S506" s="91"/>
      <c r="T506" s="92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T506" s="17" t="s">
        <v>160</v>
      </c>
      <c r="AU506" s="17" t="s">
        <v>156</v>
      </c>
    </row>
    <row r="507" spans="1:51" s="13" customFormat="1" ht="12">
      <c r="A507" s="13"/>
      <c r="B507" s="238"/>
      <c r="C507" s="239"/>
      <c r="D507" s="231" t="s">
        <v>162</v>
      </c>
      <c r="E507" s="240" t="s">
        <v>1</v>
      </c>
      <c r="F507" s="241" t="s">
        <v>680</v>
      </c>
      <c r="G507" s="239"/>
      <c r="H507" s="242">
        <v>650</v>
      </c>
      <c r="I507" s="243"/>
      <c r="J507" s="239"/>
      <c r="K507" s="239"/>
      <c r="L507" s="244"/>
      <c r="M507" s="245"/>
      <c r="N507" s="246"/>
      <c r="O507" s="246"/>
      <c r="P507" s="246"/>
      <c r="Q507" s="246"/>
      <c r="R507" s="246"/>
      <c r="S507" s="246"/>
      <c r="T507" s="247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8" t="s">
        <v>162</v>
      </c>
      <c r="AU507" s="248" t="s">
        <v>156</v>
      </c>
      <c r="AV507" s="13" t="s">
        <v>89</v>
      </c>
      <c r="AW507" s="13" t="s">
        <v>37</v>
      </c>
      <c r="AX507" s="13" t="s">
        <v>87</v>
      </c>
      <c r="AY507" s="248" t="s">
        <v>146</v>
      </c>
    </row>
    <row r="508" spans="1:65" s="2" customFormat="1" ht="16.5" customHeight="1">
      <c r="A508" s="38"/>
      <c r="B508" s="39"/>
      <c r="C508" s="218" t="s">
        <v>681</v>
      </c>
      <c r="D508" s="218" t="s">
        <v>150</v>
      </c>
      <c r="E508" s="219" t="s">
        <v>682</v>
      </c>
      <c r="F508" s="220" t="s">
        <v>683</v>
      </c>
      <c r="G508" s="221" t="s">
        <v>153</v>
      </c>
      <c r="H508" s="222">
        <v>8.37</v>
      </c>
      <c r="I508" s="223"/>
      <c r="J508" s="224">
        <f>ROUND(I508*H508,2)</f>
        <v>0</v>
      </c>
      <c r="K508" s="220" t="s">
        <v>154</v>
      </c>
      <c r="L508" s="44"/>
      <c r="M508" s="225" t="s">
        <v>1</v>
      </c>
      <c r="N508" s="226" t="s">
        <v>44</v>
      </c>
      <c r="O508" s="91"/>
      <c r="P508" s="227">
        <f>O508*H508</f>
        <v>0</v>
      </c>
      <c r="Q508" s="227">
        <v>0</v>
      </c>
      <c r="R508" s="227">
        <f>Q508*H508</f>
        <v>0</v>
      </c>
      <c r="S508" s="227">
        <v>0.02</v>
      </c>
      <c r="T508" s="228">
        <f>S508*H508</f>
        <v>0.1674</v>
      </c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R508" s="229" t="s">
        <v>221</v>
      </c>
      <c r="AT508" s="229" t="s">
        <v>150</v>
      </c>
      <c r="AU508" s="229" t="s">
        <v>156</v>
      </c>
      <c r="AY508" s="17" t="s">
        <v>146</v>
      </c>
      <c r="BE508" s="230">
        <f>IF(N508="základní",J508,0)</f>
        <v>0</v>
      </c>
      <c r="BF508" s="230">
        <f>IF(N508="snížená",J508,0)</f>
        <v>0</v>
      </c>
      <c r="BG508" s="230">
        <f>IF(N508="zákl. přenesená",J508,0)</f>
        <v>0</v>
      </c>
      <c r="BH508" s="230">
        <f>IF(N508="sníž. přenesená",J508,0)</f>
        <v>0</v>
      </c>
      <c r="BI508" s="230">
        <f>IF(N508="nulová",J508,0)</f>
        <v>0</v>
      </c>
      <c r="BJ508" s="17" t="s">
        <v>87</v>
      </c>
      <c r="BK508" s="230">
        <f>ROUND(I508*H508,2)</f>
        <v>0</v>
      </c>
      <c r="BL508" s="17" t="s">
        <v>221</v>
      </c>
      <c r="BM508" s="229" t="s">
        <v>684</v>
      </c>
    </row>
    <row r="509" spans="1:47" s="2" customFormat="1" ht="12">
      <c r="A509" s="38"/>
      <c r="B509" s="39"/>
      <c r="C509" s="40"/>
      <c r="D509" s="231" t="s">
        <v>158</v>
      </c>
      <c r="E509" s="40"/>
      <c r="F509" s="232" t="s">
        <v>683</v>
      </c>
      <c r="G509" s="40"/>
      <c r="H509" s="40"/>
      <c r="I509" s="233"/>
      <c r="J509" s="40"/>
      <c r="K509" s="40"/>
      <c r="L509" s="44"/>
      <c r="M509" s="234"/>
      <c r="N509" s="235"/>
      <c r="O509" s="91"/>
      <c r="P509" s="91"/>
      <c r="Q509" s="91"/>
      <c r="R509" s="91"/>
      <c r="S509" s="91"/>
      <c r="T509" s="92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T509" s="17" t="s">
        <v>158</v>
      </c>
      <c r="AU509" s="17" t="s">
        <v>156</v>
      </c>
    </row>
    <row r="510" spans="1:47" s="2" customFormat="1" ht="12">
      <c r="A510" s="38"/>
      <c r="B510" s="39"/>
      <c r="C510" s="40"/>
      <c r="D510" s="236" t="s">
        <v>160</v>
      </c>
      <c r="E510" s="40"/>
      <c r="F510" s="237" t="s">
        <v>685</v>
      </c>
      <c r="G510" s="40"/>
      <c r="H510" s="40"/>
      <c r="I510" s="233"/>
      <c r="J510" s="40"/>
      <c r="K510" s="40"/>
      <c r="L510" s="44"/>
      <c r="M510" s="234"/>
      <c r="N510" s="235"/>
      <c r="O510" s="91"/>
      <c r="P510" s="91"/>
      <c r="Q510" s="91"/>
      <c r="R510" s="91"/>
      <c r="S510" s="91"/>
      <c r="T510" s="92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T510" s="17" t="s">
        <v>160</v>
      </c>
      <c r="AU510" s="17" t="s">
        <v>156</v>
      </c>
    </row>
    <row r="511" spans="1:51" s="13" customFormat="1" ht="12">
      <c r="A511" s="13"/>
      <c r="B511" s="238"/>
      <c r="C511" s="239"/>
      <c r="D511" s="231" t="s">
        <v>162</v>
      </c>
      <c r="E511" s="240" t="s">
        <v>1</v>
      </c>
      <c r="F511" s="241" t="s">
        <v>257</v>
      </c>
      <c r="G511" s="239"/>
      <c r="H511" s="242">
        <v>8.37</v>
      </c>
      <c r="I511" s="243"/>
      <c r="J511" s="239"/>
      <c r="K511" s="239"/>
      <c r="L511" s="244"/>
      <c r="M511" s="245"/>
      <c r="N511" s="246"/>
      <c r="O511" s="246"/>
      <c r="P511" s="246"/>
      <c r="Q511" s="246"/>
      <c r="R511" s="246"/>
      <c r="S511" s="246"/>
      <c r="T511" s="247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8" t="s">
        <v>162</v>
      </c>
      <c r="AU511" s="248" t="s">
        <v>156</v>
      </c>
      <c r="AV511" s="13" t="s">
        <v>89</v>
      </c>
      <c r="AW511" s="13" t="s">
        <v>37</v>
      </c>
      <c r="AX511" s="13" t="s">
        <v>79</v>
      </c>
      <c r="AY511" s="248" t="s">
        <v>146</v>
      </c>
    </row>
    <row r="512" spans="1:51" s="14" customFormat="1" ht="12">
      <c r="A512" s="14"/>
      <c r="B512" s="249"/>
      <c r="C512" s="250"/>
      <c r="D512" s="231" t="s">
        <v>162</v>
      </c>
      <c r="E512" s="251" t="s">
        <v>1</v>
      </c>
      <c r="F512" s="252" t="s">
        <v>170</v>
      </c>
      <c r="G512" s="250"/>
      <c r="H512" s="253">
        <v>8.37</v>
      </c>
      <c r="I512" s="254"/>
      <c r="J512" s="250"/>
      <c r="K512" s="250"/>
      <c r="L512" s="255"/>
      <c r="M512" s="256"/>
      <c r="N512" s="257"/>
      <c r="O512" s="257"/>
      <c r="P512" s="257"/>
      <c r="Q512" s="257"/>
      <c r="R512" s="257"/>
      <c r="S512" s="257"/>
      <c r="T512" s="258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59" t="s">
        <v>162</v>
      </c>
      <c r="AU512" s="259" t="s">
        <v>156</v>
      </c>
      <c r="AV512" s="14" t="s">
        <v>155</v>
      </c>
      <c r="AW512" s="14" t="s">
        <v>37</v>
      </c>
      <c r="AX512" s="14" t="s">
        <v>87</v>
      </c>
      <c r="AY512" s="259" t="s">
        <v>146</v>
      </c>
    </row>
    <row r="513" spans="1:65" s="2" customFormat="1" ht="24.15" customHeight="1">
      <c r="A513" s="38"/>
      <c r="B513" s="39"/>
      <c r="C513" s="218" t="s">
        <v>522</v>
      </c>
      <c r="D513" s="218" t="s">
        <v>150</v>
      </c>
      <c r="E513" s="219" t="s">
        <v>686</v>
      </c>
      <c r="F513" s="220" t="s">
        <v>687</v>
      </c>
      <c r="G513" s="221" t="s">
        <v>173</v>
      </c>
      <c r="H513" s="222">
        <v>3.6</v>
      </c>
      <c r="I513" s="223"/>
      <c r="J513" s="224">
        <f>ROUND(I513*H513,2)</f>
        <v>0</v>
      </c>
      <c r="K513" s="220" t="s">
        <v>154</v>
      </c>
      <c r="L513" s="44"/>
      <c r="M513" s="225" t="s">
        <v>1</v>
      </c>
      <c r="N513" s="226" t="s">
        <v>44</v>
      </c>
      <c r="O513" s="91"/>
      <c r="P513" s="227">
        <f>O513*H513</f>
        <v>0</v>
      </c>
      <c r="Q513" s="227">
        <v>0</v>
      </c>
      <c r="R513" s="227">
        <f>Q513*H513</f>
        <v>0</v>
      </c>
      <c r="S513" s="227">
        <v>0.03</v>
      </c>
      <c r="T513" s="228">
        <f>S513*H513</f>
        <v>0.108</v>
      </c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R513" s="229" t="s">
        <v>221</v>
      </c>
      <c r="AT513" s="229" t="s">
        <v>150</v>
      </c>
      <c r="AU513" s="229" t="s">
        <v>156</v>
      </c>
      <c r="AY513" s="17" t="s">
        <v>146</v>
      </c>
      <c r="BE513" s="230">
        <f>IF(N513="základní",J513,0)</f>
        <v>0</v>
      </c>
      <c r="BF513" s="230">
        <f>IF(N513="snížená",J513,0)</f>
        <v>0</v>
      </c>
      <c r="BG513" s="230">
        <f>IF(N513="zákl. přenesená",J513,0)</f>
        <v>0</v>
      </c>
      <c r="BH513" s="230">
        <f>IF(N513="sníž. přenesená",J513,0)</f>
        <v>0</v>
      </c>
      <c r="BI513" s="230">
        <f>IF(N513="nulová",J513,0)</f>
        <v>0</v>
      </c>
      <c r="BJ513" s="17" t="s">
        <v>87</v>
      </c>
      <c r="BK513" s="230">
        <f>ROUND(I513*H513,2)</f>
        <v>0</v>
      </c>
      <c r="BL513" s="17" t="s">
        <v>221</v>
      </c>
      <c r="BM513" s="229" t="s">
        <v>688</v>
      </c>
    </row>
    <row r="514" spans="1:47" s="2" customFormat="1" ht="12">
      <c r="A514" s="38"/>
      <c r="B514" s="39"/>
      <c r="C514" s="40"/>
      <c r="D514" s="231" t="s">
        <v>158</v>
      </c>
      <c r="E514" s="40"/>
      <c r="F514" s="232" t="s">
        <v>687</v>
      </c>
      <c r="G514" s="40"/>
      <c r="H514" s="40"/>
      <c r="I514" s="233"/>
      <c r="J514" s="40"/>
      <c r="K514" s="40"/>
      <c r="L514" s="44"/>
      <c r="M514" s="234"/>
      <c r="N514" s="235"/>
      <c r="O514" s="91"/>
      <c r="P514" s="91"/>
      <c r="Q514" s="91"/>
      <c r="R514" s="91"/>
      <c r="S514" s="91"/>
      <c r="T514" s="92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T514" s="17" t="s">
        <v>158</v>
      </c>
      <c r="AU514" s="17" t="s">
        <v>156</v>
      </c>
    </row>
    <row r="515" spans="1:47" s="2" customFormat="1" ht="12">
      <c r="A515" s="38"/>
      <c r="B515" s="39"/>
      <c r="C515" s="40"/>
      <c r="D515" s="236" t="s">
        <v>160</v>
      </c>
      <c r="E515" s="40"/>
      <c r="F515" s="237" t="s">
        <v>689</v>
      </c>
      <c r="G515" s="40"/>
      <c r="H515" s="40"/>
      <c r="I515" s="233"/>
      <c r="J515" s="40"/>
      <c r="K515" s="40"/>
      <c r="L515" s="44"/>
      <c r="M515" s="234"/>
      <c r="N515" s="235"/>
      <c r="O515" s="91"/>
      <c r="P515" s="91"/>
      <c r="Q515" s="91"/>
      <c r="R515" s="91"/>
      <c r="S515" s="91"/>
      <c r="T515" s="92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T515" s="17" t="s">
        <v>160</v>
      </c>
      <c r="AU515" s="17" t="s">
        <v>156</v>
      </c>
    </row>
    <row r="516" spans="1:51" s="13" customFormat="1" ht="12">
      <c r="A516" s="13"/>
      <c r="B516" s="238"/>
      <c r="C516" s="239"/>
      <c r="D516" s="231" t="s">
        <v>162</v>
      </c>
      <c r="E516" s="240" t="s">
        <v>1</v>
      </c>
      <c r="F516" s="241" t="s">
        <v>690</v>
      </c>
      <c r="G516" s="239"/>
      <c r="H516" s="242">
        <v>3.6</v>
      </c>
      <c r="I516" s="243"/>
      <c r="J516" s="239"/>
      <c r="K516" s="239"/>
      <c r="L516" s="244"/>
      <c r="M516" s="245"/>
      <c r="N516" s="246"/>
      <c r="O516" s="246"/>
      <c r="P516" s="246"/>
      <c r="Q516" s="246"/>
      <c r="R516" s="246"/>
      <c r="S516" s="246"/>
      <c r="T516" s="247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8" t="s">
        <v>162</v>
      </c>
      <c r="AU516" s="248" t="s">
        <v>156</v>
      </c>
      <c r="AV516" s="13" t="s">
        <v>89</v>
      </c>
      <c r="AW516" s="13" t="s">
        <v>37</v>
      </c>
      <c r="AX516" s="13" t="s">
        <v>79</v>
      </c>
      <c r="AY516" s="248" t="s">
        <v>146</v>
      </c>
    </row>
    <row r="517" spans="1:51" s="14" customFormat="1" ht="12">
      <c r="A517" s="14"/>
      <c r="B517" s="249"/>
      <c r="C517" s="250"/>
      <c r="D517" s="231" t="s">
        <v>162</v>
      </c>
      <c r="E517" s="251" t="s">
        <v>1</v>
      </c>
      <c r="F517" s="252" t="s">
        <v>170</v>
      </c>
      <c r="G517" s="250"/>
      <c r="H517" s="253">
        <v>3.6</v>
      </c>
      <c r="I517" s="254"/>
      <c r="J517" s="250"/>
      <c r="K517" s="250"/>
      <c r="L517" s="255"/>
      <c r="M517" s="256"/>
      <c r="N517" s="257"/>
      <c r="O517" s="257"/>
      <c r="P517" s="257"/>
      <c r="Q517" s="257"/>
      <c r="R517" s="257"/>
      <c r="S517" s="257"/>
      <c r="T517" s="258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59" t="s">
        <v>162</v>
      </c>
      <c r="AU517" s="259" t="s">
        <v>156</v>
      </c>
      <c r="AV517" s="14" t="s">
        <v>155</v>
      </c>
      <c r="AW517" s="14" t="s">
        <v>37</v>
      </c>
      <c r="AX517" s="14" t="s">
        <v>87</v>
      </c>
      <c r="AY517" s="259" t="s">
        <v>146</v>
      </c>
    </row>
    <row r="518" spans="1:65" s="2" customFormat="1" ht="21.75" customHeight="1">
      <c r="A518" s="38"/>
      <c r="B518" s="39"/>
      <c r="C518" s="218" t="s">
        <v>691</v>
      </c>
      <c r="D518" s="218" t="s">
        <v>150</v>
      </c>
      <c r="E518" s="219" t="s">
        <v>692</v>
      </c>
      <c r="F518" s="220" t="s">
        <v>693</v>
      </c>
      <c r="G518" s="221" t="s">
        <v>173</v>
      </c>
      <c r="H518" s="222">
        <v>2</v>
      </c>
      <c r="I518" s="223"/>
      <c r="J518" s="224">
        <f>ROUND(I518*H518,2)</f>
        <v>0</v>
      </c>
      <c r="K518" s="220" t="s">
        <v>154</v>
      </c>
      <c r="L518" s="44"/>
      <c r="M518" s="225" t="s">
        <v>1</v>
      </c>
      <c r="N518" s="226" t="s">
        <v>44</v>
      </c>
      <c r="O518" s="91"/>
      <c r="P518" s="227">
        <f>O518*H518</f>
        <v>0</v>
      </c>
      <c r="Q518" s="227">
        <v>0</v>
      </c>
      <c r="R518" s="227">
        <f>Q518*H518</f>
        <v>0</v>
      </c>
      <c r="S518" s="227">
        <v>0.016</v>
      </c>
      <c r="T518" s="228">
        <f>S518*H518</f>
        <v>0.032</v>
      </c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R518" s="229" t="s">
        <v>221</v>
      </c>
      <c r="AT518" s="229" t="s">
        <v>150</v>
      </c>
      <c r="AU518" s="229" t="s">
        <v>156</v>
      </c>
      <c r="AY518" s="17" t="s">
        <v>146</v>
      </c>
      <c r="BE518" s="230">
        <f>IF(N518="základní",J518,0)</f>
        <v>0</v>
      </c>
      <c r="BF518" s="230">
        <f>IF(N518="snížená",J518,0)</f>
        <v>0</v>
      </c>
      <c r="BG518" s="230">
        <f>IF(N518="zákl. přenesená",J518,0)</f>
        <v>0</v>
      </c>
      <c r="BH518" s="230">
        <f>IF(N518="sníž. přenesená",J518,0)</f>
        <v>0</v>
      </c>
      <c r="BI518" s="230">
        <f>IF(N518="nulová",J518,0)</f>
        <v>0</v>
      </c>
      <c r="BJ518" s="17" t="s">
        <v>87</v>
      </c>
      <c r="BK518" s="230">
        <f>ROUND(I518*H518,2)</f>
        <v>0</v>
      </c>
      <c r="BL518" s="17" t="s">
        <v>221</v>
      </c>
      <c r="BM518" s="229" t="s">
        <v>694</v>
      </c>
    </row>
    <row r="519" spans="1:47" s="2" customFormat="1" ht="12">
      <c r="A519" s="38"/>
      <c r="B519" s="39"/>
      <c r="C519" s="40"/>
      <c r="D519" s="231" t="s">
        <v>158</v>
      </c>
      <c r="E519" s="40"/>
      <c r="F519" s="232" t="s">
        <v>695</v>
      </c>
      <c r="G519" s="40"/>
      <c r="H519" s="40"/>
      <c r="I519" s="233"/>
      <c r="J519" s="40"/>
      <c r="K519" s="40"/>
      <c r="L519" s="44"/>
      <c r="M519" s="234"/>
      <c r="N519" s="235"/>
      <c r="O519" s="91"/>
      <c r="P519" s="91"/>
      <c r="Q519" s="91"/>
      <c r="R519" s="91"/>
      <c r="S519" s="91"/>
      <c r="T519" s="92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T519" s="17" t="s">
        <v>158</v>
      </c>
      <c r="AU519" s="17" t="s">
        <v>156</v>
      </c>
    </row>
    <row r="520" spans="1:47" s="2" customFormat="1" ht="12">
      <c r="A520" s="38"/>
      <c r="B520" s="39"/>
      <c r="C520" s="40"/>
      <c r="D520" s="236" t="s">
        <v>160</v>
      </c>
      <c r="E520" s="40"/>
      <c r="F520" s="237" t="s">
        <v>696</v>
      </c>
      <c r="G520" s="40"/>
      <c r="H520" s="40"/>
      <c r="I520" s="233"/>
      <c r="J520" s="40"/>
      <c r="K520" s="40"/>
      <c r="L520" s="44"/>
      <c r="M520" s="234"/>
      <c r="N520" s="235"/>
      <c r="O520" s="91"/>
      <c r="P520" s="91"/>
      <c r="Q520" s="91"/>
      <c r="R520" s="91"/>
      <c r="S520" s="91"/>
      <c r="T520" s="92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T520" s="17" t="s">
        <v>160</v>
      </c>
      <c r="AU520" s="17" t="s">
        <v>156</v>
      </c>
    </row>
    <row r="521" spans="1:51" s="13" customFormat="1" ht="12">
      <c r="A521" s="13"/>
      <c r="B521" s="238"/>
      <c r="C521" s="239"/>
      <c r="D521" s="231" t="s">
        <v>162</v>
      </c>
      <c r="E521" s="240" t="s">
        <v>1</v>
      </c>
      <c r="F521" s="241" t="s">
        <v>697</v>
      </c>
      <c r="G521" s="239"/>
      <c r="H521" s="242">
        <v>2</v>
      </c>
      <c r="I521" s="243"/>
      <c r="J521" s="239"/>
      <c r="K521" s="239"/>
      <c r="L521" s="244"/>
      <c r="M521" s="245"/>
      <c r="N521" s="246"/>
      <c r="O521" s="246"/>
      <c r="P521" s="246"/>
      <c r="Q521" s="246"/>
      <c r="R521" s="246"/>
      <c r="S521" s="246"/>
      <c r="T521" s="247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8" t="s">
        <v>162</v>
      </c>
      <c r="AU521" s="248" t="s">
        <v>156</v>
      </c>
      <c r="AV521" s="13" t="s">
        <v>89</v>
      </c>
      <c r="AW521" s="13" t="s">
        <v>37</v>
      </c>
      <c r="AX521" s="13" t="s">
        <v>79</v>
      </c>
      <c r="AY521" s="248" t="s">
        <v>146</v>
      </c>
    </row>
    <row r="522" spans="1:51" s="14" customFormat="1" ht="12">
      <c r="A522" s="14"/>
      <c r="B522" s="249"/>
      <c r="C522" s="250"/>
      <c r="D522" s="231" t="s">
        <v>162</v>
      </c>
      <c r="E522" s="251" t="s">
        <v>1</v>
      </c>
      <c r="F522" s="252" t="s">
        <v>170</v>
      </c>
      <c r="G522" s="250"/>
      <c r="H522" s="253">
        <v>2</v>
      </c>
      <c r="I522" s="254"/>
      <c r="J522" s="250"/>
      <c r="K522" s="250"/>
      <c r="L522" s="255"/>
      <c r="M522" s="273"/>
      <c r="N522" s="274"/>
      <c r="O522" s="274"/>
      <c r="P522" s="274"/>
      <c r="Q522" s="274"/>
      <c r="R522" s="274"/>
      <c r="S522" s="274"/>
      <c r="T522" s="275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9" t="s">
        <v>162</v>
      </c>
      <c r="AU522" s="259" t="s">
        <v>156</v>
      </c>
      <c r="AV522" s="14" t="s">
        <v>155</v>
      </c>
      <c r="AW522" s="14" t="s">
        <v>37</v>
      </c>
      <c r="AX522" s="14" t="s">
        <v>87</v>
      </c>
      <c r="AY522" s="259" t="s">
        <v>146</v>
      </c>
    </row>
    <row r="523" spans="1:31" s="2" customFormat="1" ht="6.95" customHeight="1">
      <c r="A523" s="38"/>
      <c r="B523" s="66"/>
      <c r="C523" s="67"/>
      <c r="D523" s="67"/>
      <c r="E523" s="67"/>
      <c r="F523" s="67"/>
      <c r="G523" s="67"/>
      <c r="H523" s="67"/>
      <c r="I523" s="67"/>
      <c r="J523" s="67"/>
      <c r="K523" s="67"/>
      <c r="L523" s="44"/>
      <c r="M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</row>
  </sheetData>
  <sheetProtection password="CC35" sheet="1" objects="1" scenarios="1" formatColumns="0" formatRows="0" autoFilter="0"/>
  <autoFilter ref="C144:K522"/>
  <mergeCells count="9">
    <mergeCell ref="E7:H7"/>
    <mergeCell ref="E9:H9"/>
    <mergeCell ref="E18:H18"/>
    <mergeCell ref="E27:H27"/>
    <mergeCell ref="E85:H85"/>
    <mergeCell ref="E87:H87"/>
    <mergeCell ref="E135:H135"/>
    <mergeCell ref="E137:H137"/>
    <mergeCell ref="L2:V2"/>
  </mergeCells>
  <hyperlinks>
    <hyperlink ref="F151" r:id="rId1" display="https://podminky.urs.cz/item/CS_URS_2022_01/111211101"/>
    <hyperlink ref="F155" r:id="rId2" display="https://podminky.urs.cz/item/CS_URS_2022_01/113107343"/>
    <hyperlink ref="F160" r:id="rId3" display="https://podminky.urs.cz/item/CS_URS_2022_01/119003227"/>
    <hyperlink ref="F170" r:id="rId4" display="https://podminky.urs.cz/item/CS_URS_2022_01/119003228"/>
    <hyperlink ref="F176" r:id="rId5" display="https://podminky.urs.cz/item/CS_URS_2022_01/174151101"/>
    <hyperlink ref="F182" r:id="rId6" display="https://podminky.urs.cz/item/CS_URS_2022_01/181951112"/>
    <hyperlink ref="F187" r:id="rId7" display="https://podminky.urs.cz/item/CS_URS_2022_01/184818244"/>
    <hyperlink ref="F194" r:id="rId8" display="https://podminky.urs.cz/item/CS_URS_2022_01/891241811"/>
    <hyperlink ref="F200" r:id="rId9" display="https://podminky.urs.cz/item/CS_URS_2022_01/899101211"/>
    <hyperlink ref="F207" r:id="rId10" display="https://podminky.urs.cz/item/CS_URS_2022_01/919735113"/>
    <hyperlink ref="F213" r:id="rId11" display="https://podminky.urs.cz/item/CS_URS_2022_01/962081131"/>
    <hyperlink ref="F218" r:id="rId12" display="https://podminky.urs.cz/item/CS_URS_2022_01/968062354"/>
    <hyperlink ref="F223" r:id="rId13" display="https://podminky.urs.cz/item/CS_URS_2022_01/968062747"/>
    <hyperlink ref="F228" r:id="rId14" display="https://podminky.urs.cz/item/CS_URS_2022_01/968072455"/>
    <hyperlink ref="F233" r:id="rId15" display="https://podminky.urs.cz/item/CS_URS_2022_01/968072558"/>
    <hyperlink ref="F238" r:id="rId16" display="https://podminky.urs.cz/item/CS_URS_2022_01/968072747"/>
    <hyperlink ref="F244" r:id="rId17" display="https://podminky.urs.cz/item/CS_URS_2022_01/978059511"/>
    <hyperlink ref="F249" r:id="rId18" display="https://podminky.urs.cz/item/CS_URS_2022_01/978059641"/>
    <hyperlink ref="F255" r:id="rId19" display="https://podminky.urs.cz/item/CS_URS_2022_01/981013711"/>
    <hyperlink ref="F260" r:id="rId20" display="https://podminky.urs.cz/item/CS_URS_2022_01/981511114"/>
    <hyperlink ref="F267" r:id="rId21" display="https://podminky.urs.cz/item/CS_URS_2022_01/997006002"/>
    <hyperlink ref="F270" r:id="rId22" display="https://podminky.urs.cz/item/CS_URS_2022_01/997006006"/>
    <hyperlink ref="F273" r:id="rId23" display="https://podminky.urs.cz/item/CS_URS_2022_01/997006512"/>
    <hyperlink ref="F276" r:id="rId24" display="https://podminky.urs.cz/item/CS_URS_2022_01/997006519"/>
    <hyperlink ref="F280" r:id="rId25" display="https://podminky.urs.cz/item/CS_URS_2022_01/997013869"/>
    <hyperlink ref="F283" r:id="rId26" display="https://podminky.urs.cz/item/CS_URS_2022_01/997013804"/>
    <hyperlink ref="F286" r:id="rId27" display="https://podminky.urs.cz/item/CS_URS_2022_01/997013811"/>
    <hyperlink ref="F289" r:id="rId28" display="https://podminky.urs.cz/item/CS_URS_2022_01/997013813"/>
    <hyperlink ref="F292" r:id="rId29" display="https://podminky.urs.cz/item/CS_URS_2022_01/997013847"/>
    <hyperlink ref="F295" r:id="rId30" display="https://podminky.urs.cz/item/CS_URS_2022_01/997221861"/>
    <hyperlink ref="F298" r:id="rId31" display="https://podminky.urs.cz/item/CS_URS_2022_01/997221875"/>
    <hyperlink ref="F302" r:id="rId32" display="https://podminky.urs.cz/item/CS_URS_2022_01/998012101"/>
    <hyperlink ref="F308" r:id="rId33" display="https://podminky.urs.cz/item/CS_URS_2022_01/711131811"/>
    <hyperlink ref="F314" r:id="rId34" display="https://podminky.urs.cz/item/CS_URS_2022_01/712331801"/>
    <hyperlink ref="F320" r:id="rId35" display="https://podminky.urs.cz/item/CS_URS_2022_01/713130821"/>
    <hyperlink ref="F327" r:id="rId36" display="https://podminky.urs.cz/item/CS_URS_2022_01/721171803"/>
    <hyperlink ref="F332" r:id="rId37" display="https://podminky.urs.cz/item/CS_URS_2022_01/721171808"/>
    <hyperlink ref="F337" r:id="rId38" display="https://podminky.urs.cz/item/CS_URS_2022_01/721290821"/>
    <hyperlink ref="F341" r:id="rId39" display="https://podminky.urs.cz/item/CS_URS_2022_01/722130801"/>
    <hyperlink ref="F346" r:id="rId40" display="https://podminky.urs.cz/item/CS_URS_2022_01/722170801"/>
    <hyperlink ref="F352" r:id="rId41" display="https://podminky.urs.cz/item/CS_URS_2022_01/725110811"/>
    <hyperlink ref="F357" r:id="rId42" display="https://podminky.urs.cz/item/CS_URS_2022_01/725210821"/>
    <hyperlink ref="F362" r:id="rId43" display="https://podminky.urs.cz/item/CS_URS_2022_01/725320821"/>
    <hyperlink ref="F367" r:id="rId44" display="https://podminky.urs.cz/item/CS_URS_2022_01/725590811"/>
    <hyperlink ref="F370" r:id="rId45" display="https://podminky.urs.cz/item/CS_URS_2022_01/725810811"/>
    <hyperlink ref="F375" r:id="rId46" display="https://podminky.urs.cz/item/CS_URS_2022_01/725820801"/>
    <hyperlink ref="F380" r:id="rId47" display="https://podminky.urs.cz/item/CS_URS_2022_01/725850800"/>
    <hyperlink ref="F385" r:id="rId48" display="https://podminky.urs.cz/item/CS_URS_2022_01/725860811"/>
    <hyperlink ref="F390" r:id="rId49" display="https://podminky.urs.cz/item/CS_URS_2022_01/725860812"/>
    <hyperlink ref="F397" r:id="rId50" display="https://podminky.urs.cz/item/CS_URS_2022_01/741112801"/>
    <hyperlink ref="F402" r:id="rId51" display="https://podminky.urs.cz/item/CS_URS_2022_01/741121861"/>
    <hyperlink ref="F407" r:id="rId52" display="https://podminky.urs.cz/item/CS_URS_2022_01/741211827"/>
    <hyperlink ref="F412" r:id="rId53" display="https://podminky.urs.cz/item/CS_URS_2022_01/741213811"/>
    <hyperlink ref="F417" r:id="rId54" display="https://podminky.urs.cz/item/CS_URS_2022_01/741311815"/>
    <hyperlink ref="F422" r:id="rId55" display="https://podminky.urs.cz/item/CS_URS_2022_01/741315823"/>
    <hyperlink ref="F427" r:id="rId56" display="https://podminky.urs.cz/item/CS_URS_2022_01/741322815"/>
    <hyperlink ref="F432" r:id="rId57" display="https://podminky.urs.cz/item/CS_URS_2022_01/741322845"/>
    <hyperlink ref="F437" r:id="rId58" display="https://podminky.urs.cz/item/CS_URS_2022_01/741324835"/>
    <hyperlink ref="F442" r:id="rId59" display="https://podminky.urs.cz/item/CS_URS_2022_01/741371841"/>
    <hyperlink ref="F447" r:id="rId60" display="https://podminky.urs.cz/item/CS_URS_2022_01/741371844"/>
    <hyperlink ref="F455" r:id="rId61" display="https://podminky.urs.cz/item/CS_URS_2022_01/764001801"/>
    <hyperlink ref="F460" r:id="rId62" display="https://podminky.urs.cz/item/CS_URS_2022_01/764001821"/>
    <hyperlink ref="F465" r:id="rId63" display="https://podminky.urs.cz/item/CS_URS_2022_01/764002841"/>
    <hyperlink ref="F470" r:id="rId64" display="https://podminky.urs.cz/item/CS_URS_2022_01/764002851"/>
    <hyperlink ref="F475" r:id="rId65" display="https://podminky.urs.cz/item/CS_URS_2022_01/764002871"/>
    <hyperlink ref="F480" r:id="rId66" display="https://podminky.urs.cz/item/CS_URS_2022_01/764004801"/>
    <hyperlink ref="F485" r:id="rId67" display="https://podminky.urs.cz/item/CS_URS_2022_01/764004861"/>
    <hyperlink ref="F491" r:id="rId68" display="https://podminky.urs.cz/item/CS_URS_2022_01/767161813"/>
    <hyperlink ref="F496" r:id="rId69" display="https://podminky.urs.cz/item/CS_URS_2022_01/767161823"/>
    <hyperlink ref="F501" r:id="rId70" display="https://podminky.urs.cz/item/CS_URS_2022_01/767161851"/>
    <hyperlink ref="F506" r:id="rId71" display="https://podminky.urs.cz/item/CS_URS_2022_01/767996702"/>
    <hyperlink ref="F510" r:id="rId72" display="https://podminky.urs.cz/item/CS_URS_2022_01/767661811"/>
    <hyperlink ref="F515" r:id="rId73" display="https://podminky.urs.cz/item/CS_URS_2022_01/767832802"/>
    <hyperlink ref="F520" r:id="rId74" display="https://podminky.urs.cz/item/CS_URS_2022_01/7678938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89</v>
      </c>
    </row>
    <row r="4" spans="2:46" s="1" customFormat="1" ht="24.95" customHeight="1">
      <c r="B4" s="20"/>
      <c r="D4" s="138" t="s">
        <v>93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26.25" customHeight="1">
      <c r="B7" s="20"/>
      <c r="E7" s="141" t="str">
        <f>'Rekapitulace stavby'!K6</f>
        <v>Odstranění stavby bývalé prodejny č. p. 167 pro projekt Nemocnice Třebíč – Parkovací dům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94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698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699</v>
      </c>
      <c r="G12" s="38"/>
      <c r="H12" s="38"/>
      <c r="I12" s="140" t="s">
        <v>22</v>
      </c>
      <c r="J12" s="144" t="str">
        <f>'Rekapitulace stavby'!AN8</f>
        <v>10. 7. 2022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700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701</v>
      </c>
      <c r="F15" s="38"/>
      <c r="G15" s="38"/>
      <c r="H15" s="38"/>
      <c r="I15" s="140" t="s">
        <v>28</v>
      </c>
      <c r="J15" s="143" t="s">
        <v>702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703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704</v>
      </c>
      <c r="F21" s="38"/>
      <c r="G21" s="38"/>
      <c r="H21" s="38"/>
      <c r="I21" s="140" t="s">
        <v>28</v>
      </c>
      <c r="J21" s="143" t="s">
        <v>705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35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706</v>
      </c>
      <c r="F24" s="38"/>
      <c r="G24" s="38"/>
      <c r="H24" s="38"/>
      <c r="I24" s="140" t="s">
        <v>28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38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346.5" customHeight="1">
      <c r="A27" s="145"/>
      <c r="B27" s="146"/>
      <c r="C27" s="145"/>
      <c r="D27" s="145"/>
      <c r="E27" s="147" t="s">
        <v>96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39</v>
      </c>
      <c r="E30" s="38"/>
      <c r="F30" s="38"/>
      <c r="G30" s="38"/>
      <c r="H30" s="38"/>
      <c r="I30" s="38"/>
      <c r="J30" s="151">
        <f>ROUND(J118,2)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41</v>
      </c>
      <c r="G32" s="38"/>
      <c r="H32" s="38"/>
      <c r="I32" s="152" t="s">
        <v>40</v>
      </c>
      <c r="J32" s="152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43</v>
      </c>
      <c r="E33" s="140" t="s">
        <v>44</v>
      </c>
      <c r="F33" s="154">
        <f>ROUND((SUM(BE118:BE152)),2)</f>
        <v>0</v>
      </c>
      <c r="G33" s="38"/>
      <c r="H33" s="38"/>
      <c r="I33" s="155">
        <v>0.21</v>
      </c>
      <c r="J33" s="154">
        <f>ROUND(((SUM(BE118:BE152))*I33),2)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45</v>
      </c>
      <c r="F34" s="154">
        <f>ROUND((SUM(BF118:BF152)),2)</f>
        <v>0</v>
      </c>
      <c r="G34" s="38"/>
      <c r="H34" s="38"/>
      <c r="I34" s="155">
        <v>0.15</v>
      </c>
      <c r="J34" s="154">
        <f>ROUND(((SUM(BF118:BF152))*I34),2)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46</v>
      </c>
      <c r="F35" s="154">
        <f>ROUND((SUM(BG118:BG152)),2)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47</v>
      </c>
      <c r="F36" s="154">
        <f>ROUND((SUM(BH118:BH152)),2)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48</v>
      </c>
      <c r="F37" s="154">
        <f>ROUND((SUM(BI118:BI152)),2)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49</v>
      </c>
      <c r="E39" s="158"/>
      <c r="F39" s="158"/>
      <c r="G39" s="159" t="s">
        <v>50</v>
      </c>
      <c r="H39" s="160" t="s">
        <v>51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52</v>
      </c>
      <c r="E50" s="164"/>
      <c r="F50" s="164"/>
      <c r="G50" s="163" t="s">
        <v>53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54</v>
      </c>
      <c r="E61" s="166"/>
      <c r="F61" s="167" t="s">
        <v>55</v>
      </c>
      <c r="G61" s="165" t="s">
        <v>54</v>
      </c>
      <c r="H61" s="166"/>
      <c r="I61" s="166"/>
      <c r="J61" s="168" t="s">
        <v>55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56</v>
      </c>
      <c r="E65" s="169"/>
      <c r="F65" s="169"/>
      <c r="G65" s="163" t="s">
        <v>57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54</v>
      </c>
      <c r="E76" s="166"/>
      <c r="F76" s="167" t="s">
        <v>55</v>
      </c>
      <c r="G76" s="165" t="s">
        <v>54</v>
      </c>
      <c r="H76" s="166"/>
      <c r="I76" s="166"/>
      <c r="J76" s="168" t="s">
        <v>55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74" t="str">
        <f>E7</f>
        <v>Odstranění stavby bývalé prodejny č. p. 167 pro projekt Nemocnice Třebíč – Parkovací dům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94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OVN - Ostatní a vedlejší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Třebíč</v>
      </c>
      <c r="G89" s="40"/>
      <c r="H89" s="40"/>
      <c r="I89" s="32" t="s">
        <v>22</v>
      </c>
      <c r="J89" s="79" t="str">
        <f>IF(J12="","",J12)</f>
        <v>10. 7. 2022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SPŠ Třebíč</v>
      </c>
      <c r="G91" s="40"/>
      <c r="H91" s="40"/>
      <c r="I91" s="32" t="s">
        <v>32</v>
      </c>
      <c r="J91" s="36" t="str">
        <f>E21</f>
        <v>C.U.B.E.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Milan Melichar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98</v>
      </c>
      <c r="D94" s="176"/>
      <c r="E94" s="176"/>
      <c r="F94" s="176"/>
      <c r="G94" s="176"/>
      <c r="H94" s="176"/>
      <c r="I94" s="176"/>
      <c r="J94" s="177" t="s">
        <v>99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100</v>
      </c>
      <c r="D96" s="40"/>
      <c r="E96" s="40"/>
      <c r="F96" s="40"/>
      <c r="G96" s="40"/>
      <c r="H96" s="40"/>
      <c r="I96" s="40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101</v>
      </c>
    </row>
    <row r="97" spans="1:31" s="9" customFormat="1" ht="24.95" customHeight="1">
      <c r="A97" s="9"/>
      <c r="B97" s="179"/>
      <c r="C97" s="180"/>
      <c r="D97" s="181" t="s">
        <v>707</v>
      </c>
      <c r="E97" s="182"/>
      <c r="F97" s="182"/>
      <c r="G97" s="182"/>
      <c r="H97" s="182"/>
      <c r="I97" s="182"/>
      <c r="J97" s="183">
        <f>J119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9"/>
      <c r="C98" s="180"/>
      <c r="D98" s="181" t="s">
        <v>708</v>
      </c>
      <c r="E98" s="182"/>
      <c r="F98" s="182"/>
      <c r="G98" s="182"/>
      <c r="H98" s="182"/>
      <c r="I98" s="182"/>
      <c r="J98" s="183">
        <f>J128</f>
        <v>0</v>
      </c>
      <c r="K98" s="180"/>
      <c r="L98" s="18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131</v>
      </c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6.25" customHeight="1">
      <c r="A108" s="38"/>
      <c r="B108" s="39"/>
      <c r="C108" s="40"/>
      <c r="D108" s="40"/>
      <c r="E108" s="174" t="str">
        <f>E7</f>
        <v>Odstranění stavby bývalé prodejny č. p. 167 pro projekt Nemocnice Třebíč – Parkovací dům</v>
      </c>
      <c r="F108" s="32"/>
      <c r="G108" s="32"/>
      <c r="H108" s="32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94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>OVN - Ostatní a vedlejší náklady</v>
      </c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>Třebíč</v>
      </c>
      <c r="G112" s="40"/>
      <c r="H112" s="40"/>
      <c r="I112" s="32" t="s">
        <v>22</v>
      </c>
      <c r="J112" s="79" t="str">
        <f>IF(J12="","",J12)</f>
        <v>10. 7. 2022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24</v>
      </c>
      <c r="D114" s="40"/>
      <c r="E114" s="40"/>
      <c r="F114" s="27" t="str">
        <f>E15</f>
        <v>SPŠ Třebíč</v>
      </c>
      <c r="G114" s="40"/>
      <c r="H114" s="40"/>
      <c r="I114" s="32" t="s">
        <v>32</v>
      </c>
      <c r="J114" s="36" t="str">
        <f>E21</f>
        <v>C.U.B.E. s.r.o.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30</v>
      </c>
      <c r="D115" s="40"/>
      <c r="E115" s="40"/>
      <c r="F115" s="27" t="str">
        <f>IF(E18="","",E18)</f>
        <v>Vyplň údaj</v>
      </c>
      <c r="G115" s="40"/>
      <c r="H115" s="40"/>
      <c r="I115" s="32" t="s">
        <v>35</v>
      </c>
      <c r="J115" s="36" t="str">
        <f>E24</f>
        <v>Milan Melichar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191"/>
      <c r="B117" s="192"/>
      <c r="C117" s="193" t="s">
        <v>132</v>
      </c>
      <c r="D117" s="194" t="s">
        <v>64</v>
      </c>
      <c r="E117" s="194" t="s">
        <v>60</v>
      </c>
      <c r="F117" s="194" t="s">
        <v>61</v>
      </c>
      <c r="G117" s="194" t="s">
        <v>133</v>
      </c>
      <c r="H117" s="194" t="s">
        <v>134</v>
      </c>
      <c r="I117" s="194" t="s">
        <v>135</v>
      </c>
      <c r="J117" s="194" t="s">
        <v>99</v>
      </c>
      <c r="K117" s="195" t="s">
        <v>136</v>
      </c>
      <c r="L117" s="196"/>
      <c r="M117" s="100" t="s">
        <v>1</v>
      </c>
      <c r="N117" s="101" t="s">
        <v>43</v>
      </c>
      <c r="O117" s="101" t="s">
        <v>137</v>
      </c>
      <c r="P117" s="101" t="s">
        <v>138</v>
      </c>
      <c r="Q117" s="101" t="s">
        <v>139</v>
      </c>
      <c r="R117" s="101" t="s">
        <v>140</v>
      </c>
      <c r="S117" s="101" t="s">
        <v>141</v>
      </c>
      <c r="T117" s="102" t="s">
        <v>142</v>
      </c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</row>
    <row r="118" spans="1:63" s="2" customFormat="1" ht="22.8" customHeight="1">
      <c r="A118" s="38"/>
      <c r="B118" s="39"/>
      <c r="C118" s="107" t="s">
        <v>143</v>
      </c>
      <c r="D118" s="40"/>
      <c r="E118" s="40"/>
      <c r="F118" s="40"/>
      <c r="G118" s="40"/>
      <c r="H118" s="40"/>
      <c r="I118" s="40"/>
      <c r="J118" s="197">
        <f>BK118</f>
        <v>0</v>
      </c>
      <c r="K118" s="40"/>
      <c r="L118" s="44"/>
      <c r="M118" s="103"/>
      <c r="N118" s="198"/>
      <c r="O118" s="104"/>
      <c r="P118" s="199">
        <f>P119+P128</f>
        <v>0</v>
      </c>
      <c r="Q118" s="104"/>
      <c r="R118" s="199">
        <f>R119+R128</f>
        <v>0</v>
      </c>
      <c r="S118" s="104"/>
      <c r="T118" s="200">
        <f>T119+T128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78</v>
      </c>
      <c r="AU118" s="17" t="s">
        <v>101</v>
      </c>
      <c r="BK118" s="201">
        <f>BK119+BK128</f>
        <v>0</v>
      </c>
    </row>
    <row r="119" spans="1:63" s="12" customFormat="1" ht="25.9" customHeight="1">
      <c r="A119" s="12"/>
      <c r="B119" s="202"/>
      <c r="C119" s="203"/>
      <c r="D119" s="204" t="s">
        <v>78</v>
      </c>
      <c r="E119" s="205" t="s">
        <v>709</v>
      </c>
      <c r="F119" s="205" t="s">
        <v>710</v>
      </c>
      <c r="G119" s="203"/>
      <c r="H119" s="203"/>
      <c r="I119" s="206"/>
      <c r="J119" s="207">
        <f>BK119</f>
        <v>0</v>
      </c>
      <c r="K119" s="203"/>
      <c r="L119" s="208"/>
      <c r="M119" s="209"/>
      <c r="N119" s="210"/>
      <c r="O119" s="210"/>
      <c r="P119" s="211">
        <f>SUM(P120:P127)</f>
        <v>0</v>
      </c>
      <c r="Q119" s="210"/>
      <c r="R119" s="211">
        <f>SUM(R120:R127)</f>
        <v>0</v>
      </c>
      <c r="S119" s="210"/>
      <c r="T119" s="212">
        <f>SUM(T120:T127)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3" t="s">
        <v>155</v>
      </c>
      <c r="AT119" s="214" t="s">
        <v>78</v>
      </c>
      <c r="AU119" s="214" t="s">
        <v>79</v>
      </c>
      <c r="AY119" s="213" t="s">
        <v>146</v>
      </c>
      <c r="BK119" s="215">
        <f>SUM(BK120:BK127)</f>
        <v>0</v>
      </c>
    </row>
    <row r="120" spans="1:65" s="2" customFormat="1" ht="24.15" customHeight="1">
      <c r="A120" s="38"/>
      <c r="B120" s="39"/>
      <c r="C120" s="218" t="s">
        <v>87</v>
      </c>
      <c r="D120" s="218" t="s">
        <v>150</v>
      </c>
      <c r="E120" s="219" t="s">
        <v>711</v>
      </c>
      <c r="F120" s="220" t="s">
        <v>712</v>
      </c>
      <c r="G120" s="221" t="s">
        <v>467</v>
      </c>
      <c r="H120" s="222">
        <v>2</v>
      </c>
      <c r="I120" s="223"/>
      <c r="J120" s="224">
        <f>ROUND(I120*H120,2)</f>
        <v>0</v>
      </c>
      <c r="K120" s="220" t="s">
        <v>1</v>
      </c>
      <c r="L120" s="44"/>
      <c r="M120" s="225" t="s">
        <v>1</v>
      </c>
      <c r="N120" s="226" t="s">
        <v>44</v>
      </c>
      <c r="O120" s="91"/>
      <c r="P120" s="227">
        <f>O120*H120</f>
        <v>0</v>
      </c>
      <c r="Q120" s="227">
        <v>0</v>
      </c>
      <c r="R120" s="227">
        <f>Q120*H120</f>
        <v>0</v>
      </c>
      <c r="S120" s="227">
        <v>0</v>
      </c>
      <c r="T120" s="228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9" t="s">
        <v>713</v>
      </c>
      <c r="AT120" s="229" t="s">
        <v>150</v>
      </c>
      <c r="AU120" s="229" t="s">
        <v>87</v>
      </c>
      <c r="AY120" s="17" t="s">
        <v>146</v>
      </c>
      <c r="BE120" s="230">
        <f>IF(N120="základní",J120,0)</f>
        <v>0</v>
      </c>
      <c r="BF120" s="230">
        <f>IF(N120="snížená",J120,0)</f>
        <v>0</v>
      </c>
      <c r="BG120" s="230">
        <f>IF(N120="zákl. přenesená",J120,0)</f>
        <v>0</v>
      </c>
      <c r="BH120" s="230">
        <f>IF(N120="sníž. přenesená",J120,0)</f>
        <v>0</v>
      </c>
      <c r="BI120" s="230">
        <f>IF(N120="nulová",J120,0)</f>
        <v>0</v>
      </c>
      <c r="BJ120" s="17" t="s">
        <v>87</v>
      </c>
      <c r="BK120" s="230">
        <f>ROUND(I120*H120,2)</f>
        <v>0</v>
      </c>
      <c r="BL120" s="17" t="s">
        <v>713</v>
      </c>
      <c r="BM120" s="229" t="s">
        <v>714</v>
      </c>
    </row>
    <row r="121" spans="1:47" s="2" customFormat="1" ht="12">
      <c r="A121" s="38"/>
      <c r="B121" s="39"/>
      <c r="C121" s="40"/>
      <c r="D121" s="231" t="s">
        <v>158</v>
      </c>
      <c r="E121" s="40"/>
      <c r="F121" s="232" t="s">
        <v>712</v>
      </c>
      <c r="G121" s="40"/>
      <c r="H121" s="40"/>
      <c r="I121" s="233"/>
      <c r="J121" s="40"/>
      <c r="K121" s="40"/>
      <c r="L121" s="44"/>
      <c r="M121" s="234"/>
      <c r="N121" s="235"/>
      <c r="O121" s="91"/>
      <c r="P121" s="91"/>
      <c r="Q121" s="91"/>
      <c r="R121" s="91"/>
      <c r="S121" s="91"/>
      <c r="T121" s="92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158</v>
      </c>
      <c r="AU121" s="17" t="s">
        <v>87</v>
      </c>
    </row>
    <row r="122" spans="1:65" s="2" customFormat="1" ht="21.75" customHeight="1">
      <c r="A122" s="38"/>
      <c r="B122" s="39"/>
      <c r="C122" s="218" t="s">
        <v>89</v>
      </c>
      <c r="D122" s="218" t="s">
        <v>150</v>
      </c>
      <c r="E122" s="219" t="s">
        <v>715</v>
      </c>
      <c r="F122" s="220" t="s">
        <v>716</v>
      </c>
      <c r="G122" s="221" t="s">
        <v>467</v>
      </c>
      <c r="H122" s="222">
        <v>1</v>
      </c>
      <c r="I122" s="223"/>
      <c r="J122" s="224">
        <f>ROUND(I122*H122,2)</f>
        <v>0</v>
      </c>
      <c r="K122" s="220" t="s">
        <v>1</v>
      </c>
      <c r="L122" s="44"/>
      <c r="M122" s="225" t="s">
        <v>1</v>
      </c>
      <c r="N122" s="226" t="s">
        <v>44</v>
      </c>
      <c r="O122" s="91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9" t="s">
        <v>713</v>
      </c>
      <c r="AT122" s="229" t="s">
        <v>150</v>
      </c>
      <c r="AU122" s="229" t="s">
        <v>87</v>
      </c>
      <c r="AY122" s="17" t="s">
        <v>146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7" t="s">
        <v>87</v>
      </c>
      <c r="BK122" s="230">
        <f>ROUND(I122*H122,2)</f>
        <v>0</v>
      </c>
      <c r="BL122" s="17" t="s">
        <v>713</v>
      </c>
      <c r="BM122" s="229" t="s">
        <v>717</v>
      </c>
    </row>
    <row r="123" spans="1:47" s="2" customFormat="1" ht="12">
      <c r="A123" s="38"/>
      <c r="B123" s="39"/>
      <c r="C123" s="40"/>
      <c r="D123" s="231" t="s">
        <v>158</v>
      </c>
      <c r="E123" s="40"/>
      <c r="F123" s="232" t="s">
        <v>716</v>
      </c>
      <c r="G123" s="40"/>
      <c r="H123" s="40"/>
      <c r="I123" s="233"/>
      <c r="J123" s="40"/>
      <c r="K123" s="40"/>
      <c r="L123" s="44"/>
      <c r="M123" s="234"/>
      <c r="N123" s="235"/>
      <c r="O123" s="91"/>
      <c r="P123" s="91"/>
      <c r="Q123" s="91"/>
      <c r="R123" s="91"/>
      <c r="S123" s="91"/>
      <c r="T123" s="92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158</v>
      </c>
      <c r="AU123" s="17" t="s">
        <v>87</v>
      </c>
    </row>
    <row r="124" spans="1:65" s="2" customFormat="1" ht="16.5" customHeight="1">
      <c r="A124" s="38"/>
      <c r="B124" s="39"/>
      <c r="C124" s="218" t="s">
        <v>156</v>
      </c>
      <c r="D124" s="218" t="s">
        <v>150</v>
      </c>
      <c r="E124" s="219" t="s">
        <v>718</v>
      </c>
      <c r="F124" s="220" t="s">
        <v>719</v>
      </c>
      <c r="G124" s="221" t="s">
        <v>467</v>
      </c>
      <c r="H124" s="222">
        <v>1</v>
      </c>
      <c r="I124" s="223"/>
      <c r="J124" s="224">
        <f>ROUND(I124*H124,2)</f>
        <v>0</v>
      </c>
      <c r="K124" s="220" t="s">
        <v>1</v>
      </c>
      <c r="L124" s="44"/>
      <c r="M124" s="225" t="s">
        <v>1</v>
      </c>
      <c r="N124" s="226" t="s">
        <v>44</v>
      </c>
      <c r="O124" s="91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9" t="s">
        <v>713</v>
      </c>
      <c r="AT124" s="229" t="s">
        <v>150</v>
      </c>
      <c r="AU124" s="229" t="s">
        <v>87</v>
      </c>
      <c r="AY124" s="17" t="s">
        <v>146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7" t="s">
        <v>87</v>
      </c>
      <c r="BK124" s="230">
        <f>ROUND(I124*H124,2)</f>
        <v>0</v>
      </c>
      <c r="BL124" s="17" t="s">
        <v>713</v>
      </c>
      <c r="BM124" s="229" t="s">
        <v>720</v>
      </c>
    </row>
    <row r="125" spans="1:47" s="2" customFormat="1" ht="12">
      <c r="A125" s="38"/>
      <c r="B125" s="39"/>
      <c r="C125" s="40"/>
      <c r="D125" s="231" t="s">
        <v>158</v>
      </c>
      <c r="E125" s="40"/>
      <c r="F125" s="232" t="s">
        <v>719</v>
      </c>
      <c r="G125" s="40"/>
      <c r="H125" s="40"/>
      <c r="I125" s="233"/>
      <c r="J125" s="40"/>
      <c r="K125" s="40"/>
      <c r="L125" s="44"/>
      <c r="M125" s="234"/>
      <c r="N125" s="235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158</v>
      </c>
      <c r="AU125" s="17" t="s">
        <v>87</v>
      </c>
    </row>
    <row r="126" spans="1:65" s="2" customFormat="1" ht="24.15" customHeight="1">
      <c r="A126" s="38"/>
      <c r="B126" s="39"/>
      <c r="C126" s="218" t="s">
        <v>155</v>
      </c>
      <c r="D126" s="218" t="s">
        <v>150</v>
      </c>
      <c r="E126" s="219" t="s">
        <v>721</v>
      </c>
      <c r="F126" s="220" t="s">
        <v>722</v>
      </c>
      <c r="G126" s="221" t="s">
        <v>467</v>
      </c>
      <c r="H126" s="222">
        <v>2</v>
      </c>
      <c r="I126" s="223"/>
      <c r="J126" s="224">
        <f>ROUND(I126*H126,2)</f>
        <v>0</v>
      </c>
      <c r="K126" s="220" t="s">
        <v>1</v>
      </c>
      <c r="L126" s="44"/>
      <c r="M126" s="225" t="s">
        <v>1</v>
      </c>
      <c r="N126" s="226" t="s">
        <v>44</v>
      </c>
      <c r="O126" s="91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9" t="s">
        <v>713</v>
      </c>
      <c r="AT126" s="229" t="s">
        <v>150</v>
      </c>
      <c r="AU126" s="229" t="s">
        <v>87</v>
      </c>
      <c r="AY126" s="17" t="s">
        <v>146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7" t="s">
        <v>87</v>
      </c>
      <c r="BK126" s="230">
        <f>ROUND(I126*H126,2)</f>
        <v>0</v>
      </c>
      <c r="BL126" s="17" t="s">
        <v>713</v>
      </c>
      <c r="BM126" s="229" t="s">
        <v>723</v>
      </c>
    </row>
    <row r="127" spans="1:47" s="2" customFormat="1" ht="12">
      <c r="A127" s="38"/>
      <c r="B127" s="39"/>
      <c r="C127" s="40"/>
      <c r="D127" s="231" t="s">
        <v>158</v>
      </c>
      <c r="E127" s="40"/>
      <c r="F127" s="232" t="s">
        <v>722</v>
      </c>
      <c r="G127" s="40"/>
      <c r="H127" s="40"/>
      <c r="I127" s="233"/>
      <c r="J127" s="40"/>
      <c r="K127" s="40"/>
      <c r="L127" s="44"/>
      <c r="M127" s="234"/>
      <c r="N127" s="235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158</v>
      </c>
      <c r="AU127" s="17" t="s">
        <v>87</v>
      </c>
    </row>
    <row r="128" spans="1:63" s="12" customFormat="1" ht="25.9" customHeight="1">
      <c r="A128" s="12"/>
      <c r="B128" s="202"/>
      <c r="C128" s="203"/>
      <c r="D128" s="204" t="s">
        <v>78</v>
      </c>
      <c r="E128" s="205" t="s">
        <v>724</v>
      </c>
      <c r="F128" s="205" t="s">
        <v>725</v>
      </c>
      <c r="G128" s="203"/>
      <c r="H128" s="203"/>
      <c r="I128" s="206"/>
      <c r="J128" s="207">
        <f>BK128</f>
        <v>0</v>
      </c>
      <c r="K128" s="203"/>
      <c r="L128" s="208"/>
      <c r="M128" s="209"/>
      <c r="N128" s="210"/>
      <c r="O128" s="210"/>
      <c r="P128" s="211">
        <f>SUM(P129:P152)</f>
        <v>0</v>
      </c>
      <c r="Q128" s="210"/>
      <c r="R128" s="211">
        <f>SUM(R129:R152)</f>
        <v>0</v>
      </c>
      <c r="S128" s="210"/>
      <c r="T128" s="212">
        <f>SUM(T129:T152)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182</v>
      </c>
      <c r="AT128" s="214" t="s">
        <v>78</v>
      </c>
      <c r="AU128" s="214" t="s">
        <v>79</v>
      </c>
      <c r="AY128" s="213" t="s">
        <v>146</v>
      </c>
      <c r="BK128" s="215">
        <f>SUM(BK129:BK152)</f>
        <v>0</v>
      </c>
    </row>
    <row r="129" spans="1:65" s="2" customFormat="1" ht="16.5" customHeight="1">
      <c r="A129" s="38"/>
      <c r="B129" s="39"/>
      <c r="C129" s="218" t="s">
        <v>182</v>
      </c>
      <c r="D129" s="218" t="s">
        <v>150</v>
      </c>
      <c r="E129" s="219" t="s">
        <v>726</v>
      </c>
      <c r="F129" s="220" t="s">
        <v>727</v>
      </c>
      <c r="G129" s="221" t="s">
        <v>467</v>
      </c>
      <c r="H129" s="222">
        <v>1</v>
      </c>
      <c r="I129" s="223"/>
      <c r="J129" s="224">
        <f>ROUND(I129*H129,2)</f>
        <v>0</v>
      </c>
      <c r="K129" s="220" t="s">
        <v>728</v>
      </c>
      <c r="L129" s="44"/>
      <c r="M129" s="225" t="s">
        <v>1</v>
      </c>
      <c r="N129" s="226" t="s">
        <v>44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729</v>
      </c>
      <c r="AT129" s="229" t="s">
        <v>150</v>
      </c>
      <c r="AU129" s="229" t="s">
        <v>87</v>
      </c>
      <c r="AY129" s="17" t="s">
        <v>146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87</v>
      </c>
      <c r="BK129" s="230">
        <f>ROUND(I129*H129,2)</f>
        <v>0</v>
      </c>
      <c r="BL129" s="17" t="s">
        <v>729</v>
      </c>
      <c r="BM129" s="229" t="s">
        <v>730</v>
      </c>
    </row>
    <row r="130" spans="1:47" s="2" customFormat="1" ht="12">
      <c r="A130" s="38"/>
      <c r="B130" s="39"/>
      <c r="C130" s="40"/>
      <c r="D130" s="231" t="s">
        <v>158</v>
      </c>
      <c r="E130" s="40"/>
      <c r="F130" s="232" t="s">
        <v>727</v>
      </c>
      <c r="G130" s="40"/>
      <c r="H130" s="40"/>
      <c r="I130" s="233"/>
      <c r="J130" s="40"/>
      <c r="K130" s="40"/>
      <c r="L130" s="44"/>
      <c r="M130" s="234"/>
      <c r="N130" s="235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158</v>
      </c>
      <c r="AU130" s="17" t="s">
        <v>87</v>
      </c>
    </row>
    <row r="131" spans="1:51" s="13" customFormat="1" ht="12">
      <c r="A131" s="13"/>
      <c r="B131" s="238"/>
      <c r="C131" s="239"/>
      <c r="D131" s="231" t="s">
        <v>162</v>
      </c>
      <c r="E131" s="240" t="s">
        <v>1</v>
      </c>
      <c r="F131" s="241" t="s">
        <v>546</v>
      </c>
      <c r="G131" s="239"/>
      <c r="H131" s="242">
        <v>1</v>
      </c>
      <c r="I131" s="243"/>
      <c r="J131" s="239"/>
      <c r="K131" s="239"/>
      <c r="L131" s="244"/>
      <c r="M131" s="245"/>
      <c r="N131" s="246"/>
      <c r="O131" s="246"/>
      <c r="P131" s="246"/>
      <c r="Q131" s="246"/>
      <c r="R131" s="246"/>
      <c r="S131" s="246"/>
      <c r="T131" s="247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8" t="s">
        <v>162</v>
      </c>
      <c r="AU131" s="248" t="s">
        <v>87</v>
      </c>
      <c r="AV131" s="13" t="s">
        <v>89</v>
      </c>
      <c r="AW131" s="13" t="s">
        <v>37</v>
      </c>
      <c r="AX131" s="13" t="s">
        <v>79</v>
      </c>
      <c r="AY131" s="248" t="s">
        <v>146</v>
      </c>
    </row>
    <row r="132" spans="1:51" s="14" customFormat="1" ht="12">
      <c r="A132" s="14"/>
      <c r="B132" s="249"/>
      <c r="C132" s="250"/>
      <c r="D132" s="231" t="s">
        <v>162</v>
      </c>
      <c r="E132" s="251" t="s">
        <v>1</v>
      </c>
      <c r="F132" s="252" t="s">
        <v>170</v>
      </c>
      <c r="G132" s="250"/>
      <c r="H132" s="253">
        <v>1</v>
      </c>
      <c r="I132" s="254"/>
      <c r="J132" s="250"/>
      <c r="K132" s="250"/>
      <c r="L132" s="255"/>
      <c r="M132" s="256"/>
      <c r="N132" s="257"/>
      <c r="O132" s="257"/>
      <c r="P132" s="257"/>
      <c r="Q132" s="257"/>
      <c r="R132" s="257"/>
      <c r="S132" s="257"/>
      <c r="T132" s="258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9" t="s">
        <v>162</v>
      </c>
      <c r="AU132" s="259" t="s">
        <v>87</v>
      </c>
      <c r="AV132" s="14" t="s">
        <v>155</v>
      </c>
      <c r="AW132" s="14" t="s">
        <v>37</v>
      </c>
      <c r="AX132" s="14" t="s">
        <v>87</v>
      </c>
      <c r="AY132" s="259" t="s">
        <v>146</v>
      </c>
    </row>
    <row r="133" spans="1:65" s="2" customFormat="1" ht="16.5" customHeight="1">
      <c r="A133" s="38"/>
      <c r="B133" s="39"/>
      <c r="C133" s="218" t="s">
        <v>190</v>
      </c>
      <c r="D133" s="218" t="s">
        <v>150</v>
      </c>
      <c r="E133" s="219" t="s">
        <v>731</v>
      </c>
      <c r="F133" s="220" t="s">
        <v>732</v>
      </c>
      <c r="G133" s="221" t="s">
        <v>467</v>
      </c>
      <c r="H133" s="222">
        <v>1</v>
      </c>
      <c r="I133" s="223"/>
      <c r="J133" s="224">
        <f>ROUND(I133*H133,2)</f>
        <v>0</v>
      </c>
      <c r="K133" s="220" t="s">
        <v>728</v>
      </c>
      <c r="L133" s="44"/>
      <c r="M133" s="225" t="s">
        <v>1</v>
      </c>
      <c r="N133" s="226" t="s">
        <v>44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729</v>
      </c>
      <c r="AT133" s="229" t="s">
        <v>150</v>
      </c>
      <c r="AU133" s="229" t="s">
        <v>87</v>
      </c>
      <c r="AY133" s="17" t="s">
        <v>146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87</v>
      </c>
      <c r="BK133" s="230">
        <f>ROUND(I133*H133,2)</f>
        <v>0</v>
      </c>
      <c r="BL133" s="17" t="s">
        <v>729</v>
      </c>
      <c r="BM133" s="229" t="s">
        <v>733</v>
      </c>
    </row>
    <row r="134" spans="1:47" s="2" customFormat="1" ht="12">
      <c r="A134" s="38"/>
      <c r="B134" s="39"/>
      <c r="C134" s="40"/>
      <c r="D134" s="231" t="s">
        <v>158</v>
      </c>
      <c r="E134" s="40"/>
      <c r="F134" s="232" t="s">
        <v>732</v>
      </c>
      <c r="G134" s="40"/>
      <c r="H134" s="40"/>
      <c r="I134" s="233"/>
      <c r="J134" s="40"/>
      <c r="K134" s="40"/>
      <c r="L134" s="44"/>
      <c r="M134" s="234"/>
      <c r="N134" s="235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158</v>
      </c>
      <c r="AU134" s="17" t="s">
        <v>87</v>
      </c>
    </row>
    <row r="135" spans="1:51" s="13" customFormat="1" ht="12">
      <c r="A135" s="13"/>
      <c r="B135" s="238"/>
      <c r="C135" s="239"/>
      <c r="D135" s="231" t="s">
        <v>162</v>
      </c>
      <c r="E135" s="240" t="s">
        <v>1</v>
      </c>
      <c r="F135" s="241" t="s">
        <v>546</v>
      </c>
      <c r="G135" s="239"/>
      <c r="H135" s="242">
        <v>1</v>
      </c>
      <c r="I135" s="243"/>
      <c r="J135" s="239"/>
      <c r="K135" s="239"/>
      <c r="L135" s="244"/>
      <c r="M135" s="245"/>
      <c r="N135" s="246"/>
      <c r="O135" s="246"/>
      <c r="P135" s="246"/>
      <c r="Q135" s="246"/>
      <c r="R135" s="246"/>
      <c r="S135" s="246"/>
      <c r="T135" s="247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8" t="s">
        <v>162</v>
      </c>
      <c r="AU135" s="248" t="s">
        <v>87</v>
      </c>
      <c r="AV135" s="13" t="s">
        <v>89</v>
      </c>
      <c r="AW135" s="13" t="s">
        <v>37</v>
      </c>
      <c r="AX135" s="13" t="s">
        <v>79</v>
      </c>
      <c r="AY135" s="248" t="s">
        <v>146</v>
      </c>
    </row>
    <row r="136" spans="1:51" s="14" customFormat="1" ht="12">
      <c r="A136" s="14"/>
      <c r="B136" s="249"/>
      <c r="C136" s="250"/>
      <c r="D136" s="231" t="s">
        <v>162</v>
      </c>
      <c r="E136" s="251" t="s">
        <v>1</v>
      </c>
      <c r="F136" s="252" t="s">
        <v>170</v>
      </c>
      <c r="G136" s="250"/>
      <c r="H136" s="253">
        <v>1</v>
      </c>
      <c r="I136" s="254"/>
      <c r="J136" s="250"/>
      <c r="K136" s="250"/>
      <c r="L136" s="255"/>
      <c r="M136" s="256"/>
      <c r="N136" s="257"/>
      <c r="O136" s="257"/>
      <c r="P136" s="257"/>
      <c r="Q136" s="257"/>
      <c r="R136" s="257"/>
      <c r="S136" s="257"/>
      <c r="T136" s="258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9" t="s">
        <v>162</v>
      </c>
      <c r="AU136" s="259" t="s">
        <v>87</v>
      </c>
      <c r="AV136" s="14" t="s">
        <v>155</v>
      </c>
      <c r="AW136" s="14" t="s">
        <v>37</v>
      </c>
      <c r="AX136" s="14" t="s">
        <v>87</v>
      </c>
      <c r="AY136" s="259" t="s">
        <v>146</v>
      </c>
    </row>
    <row r="137" spans="1:65" s="2" customFormat="1" ht="16.5" customHeight="1">
      <c r="A137" s="38"/>
      <c r="B137" s="39"/>
      <c r="C137" s="218" t="s">
        <v>200</v>
      </c>
      <c r="D137" s="218" t="s">
        <v>150</v>
      </c>
      <c r="E137" s="219" t="s">
        <v>734</v>
      </c>
      <c r="F137" s="220" t="s">
        <v>735</v>
      </c>
      <c r="G137" s="221" t="s">
        <v>467</v>
      </c>
      <c r="H137" s="222">
        <v>1</v>
      </c>
      <c r="I137" s="223"/>
      <c r="J137" s="224">
        <f>ROUND(I137*H137,2)</f>
        <v>0</v>
      </c>
      <c r="K137" s="220" t="s">
        <v>1</v>
      </c>
      <c r="L137" s="44"/>
      <c r="M137" s="225" t="s">
        <v>1</v>
      </c>
      <c r="N137" s="226" t="s">
        <v>44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155</v>
      </c>
      <c r="AT137" s="229" t="s">
        <v>150</v>
      </c>
      <c r="AU137" s="229" t="s">
        <v>87</v>
      </c>
      <c r="AY137" s="17" t="s">
        <v>146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87</v>
      </c>
      <c r="BK137" s="230">
        <f>ROUND(I137*H137,2)</f>
        <v>0</v>
      </c>
      <c r="BL137" s="17" t="s">
        <v>155</v>
      </c>
      <c r="BM137" s="229" t="s">
        <v>736</v>
      </c>
    </row>
    <row r="138" spans="1:47" s="2" customFormat="1" ht="12">
      <c r="A138" s="38"/>
      <c r="B138" s="39"/>
      <c r="C138" s="40"/>
      <c r="D138" s="231" t="s">
        <v>158</v>
      </c>
      <c r="E138" s="40"/>
      <c r="F138" s="232" t="s">
        <v>735</v>
      </c>
      <c r="G138" s="40"/>
      <c r="H138" s="40"/>
      <c r="I138" s="233"/>
      <c r="J138" s="40"/>
      <c r="K138" s="40"/>
      <c r="L138" s="44"/>
      <c r="M138" s="234"/>
      <c r="N138" s="235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158</v>
      </c>
      <c r="AU138" s="17" t="s">
        <v>87</v>
      </c>
    </row>
    <row r="139" spans="1:65" s="2" customFormat="1" ht="21.75" customHeight="1">
      <c r="A139" s="38"/>
      <c r="B139" s="39"/>
      <c r="C139" s="218" t="s">
        <v>207</v>
      </c>
      <c r="D139" s="218" t="s">
        <v>150</v>
      </c>
      <c r="E139" s="219" t="s">
        <v>737</v>
      </c>
      <c r="F139" s="220" t="s">
        <v>738</v>
      </c>
      <c r="G139" s="221" t="s">
        <v>467</v>
      </c>
      <c r="H139" s="222">
        <v>1</v>
      </c>
      <c r="I139" s="223"/>
      <c r="J139" s="224">
        <f>ROUND(I139*H139,2)</f>
        <v>0</v>
      </c>
      <c r="K139" s="220" t="s">
        <v>1</v>
      </c>
      <c r="L139" s="44"/>
      <c r="M139" s="225" t="s">
        <v>1</v>
      </c>
      <c r="N139" s="226" t="s">
        <v>44</v>
      </c>
      <c r="O139" s="91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155</v>
      </c>
      <c r="AT139" s="229" t="s">
        <v>150</v>
      </c>
      <c r="AU139" s="229" t="s">
        <v>87</v>
      </c>
      <c r="AY139" s="17" t="s">
        <v>146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87</v>
      </c>
      <c r="BK139" s="230">
        <f>ROUND(I139*H139,2)</f>
        <v>0</v>
      </c>
      <c r="BL139" s="17" t="s">
        <v>155</v>
      </c>
      <c r="BM139" s="229" t="s">
        <v>739</v>
      </c>
    </row>
    <row r="140" spans="1:47" s="2" customFormat="1" ht="12">
      <c r="A140" s="38"/>
      <c r="B140" s="39"/>
      <c r="C140" s="40"/>
      <c r="D140" s="231" t="s">
        <v>158</v>
      </c>
      <c r="E140" s="40"/>
      <c r="F140" s="232" t="s">
        <v>738</v>
      </c>
      <c r="G140" s="40"/>
      <c r="H140" s="40"/>
      <c r="I140" s="233"/>
      <c r="J140" s="40"/>
      <c r="K140" s="40"/>
      <c r="L140" s="44"/>
      <c r="M140" s="234"/>
      <c r="N140" s="235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158</v>
      </c>
      <c r="AU140" s="17" t="s">
        <v>87</v>
      </c>
    </row>
    <row r="141" spans="1:65" s="2" customFormat="1" ht="24.15" customHeight="1">
      <c r="A141" s="38"/>
      <c r="B141" s="39"/>
      <c r="C141" s="218" t="s">
        <v>218</v>
      </c>
      <c r="D141" s="218" t="s">
        <v>150</v>
      </c>
      <c r="E141" s="219" t="s">
        <v>740</v>
      </c>
      <c r="F141" s="220" t="s">
        <v>741</v>
      </c>
      <c r="G141" s="221" t="s">
        <v>467</v>
      </c>
      <c r="H141" s="222">
        <v>1</v>
      </c>
      <c r="I141" s="223"/>
      <c r="J141" s="224">
        <f>ROUND(I141*H141,2)</f>
        <v>0</v>
      </c>
      <c r="K141" s="220" t="s">
        <v>1</v>
      </c>
      <c r="L141" s="44"/>
      <c r="M141" s="225" t="s">
        <v>1</v>
      </c>
      <c r="N141" s="226" t="s">
        <v>44</v>
      </c>
      <c r="O141" s="91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155</v>
      </c>
      <c r="AT141" s="229" t="s">
        <v>150</v>
      </c>
      <c r="AU141" s="229" t="s">
        <v>87</v>
      </c>
      <c r="AY141" s="17" t="s">
        <v>146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87</v>
      </c>
      <c r="BK141" s="230">
        <f>ROUND(I141*H141,2)</f>
        <v>0</v>
      </c>
      <c r="BL141" s="17" t="s">
        <v>155</v>
      </c>
      <c r="BM141" s="229" t="s">
        <v>742</v>
      </c>
    </row>
    <row r="142" spans="1:47" s="2" customFormat="1" ht="12">
      <c r="A142" s="38"/>
      <c r="B142" s="39"/>
      <c r="C142" s="40"/>
      <c r="D142" s="231" t="s">
        <v>158</v>
      </c>
      <c r="E142" s="40"/>
      <c r="F142" s="232" t="s">
        <v>741</v>
      </c>
      <c r="G142" s="40"/>
      <c r="H142" s="40"/>
      <c r="I142" s="233"/>
      <c r="J142" s="40"/>
      <c r="K142" s="40"/>
      <c r="L142" s="44"/>
      <c r="M142" s="234"/>
      <c r="N142" s="235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158</v>
      </c>
      <c r="AU142" s="17" t="s">
        <v>87</v>
      </c>
    </row>
    <row r="143" spans="1:65" s="2" customFormat="1" ht="16.5" customHeight="1">
      <c r="A143" s="38"/>
      <c r="B143" s="39"/>
      <c r="C143" s="218" t="s">
        <v>227</v>
      </c>
      <c r="D143" s="218" t="s">
        <v>150</v>
      </c>
      <c r="E143" s="219" t="s">
        <v>743</v>
      </c>
      <c r="F143" s="220" t="s">
        <v>744</v>
      </c>
      <c r="G143" s="221" t="s">
        <v>467</v>
      </c>
      <c r="H143" s="222">
        <v>1</v>
      </c>
      <c r="I143" s="223"/>
      <c r="J143" s="224">
        <f>ROUND(I143*H143,2)</f>
        <v>0</v>
      </c>
      <c r="K143" s="220" t="s">
        <v>1</v>
      </c>
      <c r="L143" s="44"/>
      <c r="M143" s="225" t="s">
        <v>1</v>
      </c>
      <c r="N143" s="226" t="s">
        <v>44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155</v>
      </c>
      <c r="AT143" s="229" t="s">
        <v>150</v>
      </c>
      <c r="AU143" s="229" t="s">
        <v>87</v>
      </c>
      <c r="AY143" s="17" t="s">
        <v>146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87</v>
      </c>
      <c r="BK143" s="230">
        <f>ROUND(I143*H143,2)</f>
        <v>0</v>
      </c>
      <c r="BL143" s="17" t="s">
        <v>155</v>
      </c>
      <c r="BM143" s="229" t="s">
        <v>745</v>
      </c>
    </row>
    <row r="144" spans="1:47" s="2" customFormat="1" ht="12">
      <c r="A144" s="38"/>
      <c r="B144" s="39"/>
      <c r="C144" s="40"/>
      <c r="D144" s="231" t="s">
        <v>158</v>
      </c>
      <c r="E144" s="40"/>
      <c r="F144" s="232" t="s">
        <v>744</v>
      </c>
      <c r="G144" s="40"/>
      <c r="H144" s="40"/>
      <c r="I144" s="233"/>
      <c r="J144" s="40"/>
      <c r="K144" s="40"/>
      <c r="L144" s="44"/>
      <c r="M144" s="234"/>
      <c r="N144" s="235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158</v>
      </c>
      <c r="AU144" s="17" t="s">
        <v>87</v>
      </c>
    </row>
    <row r="145" spans="1:65" s="2" customFormat="1" ht="24.15" customHeight="1">
      <c r="A145" s="38"/>
      <c r="B145" s="39"/>
      <c r="C145" s="218" t="s">
        <v>148</v>
      </c>
      <c r="D145" s="218" t="s">
        <v>150</v>
      </c>
      <c r="E145" s="219" t="s">
        <v>746</v>
      </c>
      <c r="F145" s="220" t="s">
        <v>747</v>
      </c>
      <c r="G145" s="221" t="s">
        <v>467</v>
      </c>
      <c r="H145" s="222">
        <v>1</v>
      </c>
      <c r="I145" s="223"/>
      <c r="J145" s="224">
        <f>ROUND(I145*H145,2)</f>
        <v>0</v>
      </c>
      <c r="K145" s="220" t="s">
        <v>1</v>
      </c>
      <c r="L145" s="44"/>
      <c r="M145" s="225" t="s">
        <v>1</v>
      </c>
      <c r="N145" s="226" t="s">
        <v>44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155</v>
      </c>
      <c r="AT145" s="229" t="s">
        <v>150</v>
      </c>
      <c r="AU145" s="229" t="s">
        <v>87</v>
      </c>
      <c r="AY145" s="17" t="s">
        <v>146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87</v>
      </c>
      <c r="BK145" s="230">
        <f>ROUND(I145*H145,2)</f>
        <v>0</v>
      </c>
      <c r="BL145" s="17" t="s">
        <v>155</v>
      </c>
      <c r="BM145" s="229" t="s">
        <v>748</v>
      </c>
    </row>
    <row r="146" spans="1:47" s="2" customFormat="1" ht="12">
      <c r="A146" s="38"/>
      <c r="B146" s="39"/>
      <c r="C146" s="40"/>
      <c r="D146" s="231" t="s">
        <v>158</v>
      </c>
      <c r="E146" s="40"/>
      <c r="F146" s="232" t="s">
        <v>747</v>
      </c>
      <c r="G146" s="40"/>
      <c r="H146" s="40"/>
      <c r="I146" s="233"/>
      <c r="J146" s="40"/>
      <c r="K146" s="40"/>
      <c r="L146" s="44"/>
      <c r="M146" s="234"/>
      <c r="N146" s="235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158</v>
      </c>
      <c r="AU146" s="17" t="s">
        <v>87</v>
      </c>
    </row>
    <row r="147" spans="1:65" s="2" customFormat="1" ht="24.15" customHeight="1">
      <c r="A147" s="38"/>
      <c r="B147" s="39"/>
      <c r="C147" s="218" t="s">
        <v>244</v>
      </c>
      <c r="D147" s="218" t="s">
        <v>150</v>
      </c>
      <c r="E147" s="219" t="s">
        <v>749</v>
      </c>
      <c r="F147" s="220" t="s">
        <v>750</v>
      </c>
      <c r="G147" s="221" t="s">
        <v>467</v>
      </c>
      <c r="H147" s="222">
        <v>1</v>
      </c>
      <c r="I147" s="223"/>
      <c r="J147" s="224">
        <f>ROUND(I147*H147,2)</f>
        <v>0</v>
      </c>
      <c r="K147" s="220" t="s">
        <v>1</v>
      </c>
      <c r="L147" s="44"/>
      <c r="M147" s="225" t="s">
        <v>1</v>
      </c>
      <c r="N147" s="226" t="s">
        <v>44</v>
      </c>
      <c r="O147" s="91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155</v>
      </c>
      <c r="AT147" s="229" t="s">
        <v>150</v>
      </c>
      <c r="AU147" s="229" t="s">
        <v>87</v>
      </c>
      <c r="AY147" s="17" t="s">
        <v>146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87</v>
      </c>
      <c r="BK147" s="230">
        <f>ROUND(I147*H147,2)</f>
        <v>0</v>
      </c>
      <c r="BL147" s="17" t="s">
        <v>155</v>
      </c>
      <c r="BM147" s="229" t="s">
        <v>751</v>
      </c>
    </row>
    <row r="148" spans="1:47" s="2" customFormat="1" ht="12">
      <c r="A148" s="38"/>
      <c r="B148" s="39"/>
      <c r="C148" s="40"/>
      <c r="D148" s="231" t="s">
        <v>158</v>
      </c>
      <c r="E148" s="40"/>
      <c r="F148" s="232" t="s">
        <v>750</v>
      </c>
      <c r="G148" s="40"/>
      <c r="H148" s="40"/>
      <c r="I148" s="233"/>
      <c r="J148" s="40"/>
      <c r="K148" s="40"/>
      <c r="L148" s="44"/>
      <c r="M148" s="234"/>
      <c r="N148" s="235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158</v>
      </c>
      <c r="AU148" s="17" t="s">
        <v>87</v>
      </c>
    </row>
    <row r="149" spans="1:65" s="2" customFormat="1" ht="16.5" customHeight="1">
      <c r="A149" s="38"/>
      <c r="B149" s="39"/>
      <c r="C149" s="218" t="s">
        <v>251</v>
      </c>
      <c r="D149" s="218" t="s">
        <v>150</v>
      </c>
      <c r="E149" s="219" t="s">
        <v>752</v>
      </c>
      <c r="F149" s="220" t="s">
        <v>753</v>
      </c>
      <c r="G149" s="221" t="s">
        <v>467</v>
      </c>
      <c r="H149" s="222">
        <v>1</v>
      </c>
      <c r="I149" s="223"/>
      <c r="J149" s="224">
        <f>ROUND(I149*H149,2)</f>
        <v>0</v>
      </c>
      <c r="K149" s="220" t="s">
        <v>1</v>
      </c>
      <c r="L149" s="44"/>
      <c r="M149" s="225" t="s">
        <v>1</v>
      </c>
      <c r="N149" s="226" t="s">
        <v>44</v>
      </c>
      <c r="O149" s="91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155</v>
      </c>
      <c r="AT149" s="229" t="s">
        <v>150</v>
      </c>
      <c r="AU149" s="229" t="s">
        <v>87</v>
      </c>
      <c r="AY149" s="17" t="s">
        <v>146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87</v>
      </c>
      <c r="BK149" s="230">
        <f>ROUND(I149*H149,2)</f>
        <v>0</v>
      </c>
      <c r="BL149" s="17" t="s">
        <v>155</v>
      </c>
      <c r="BM149" s="229" t="s">
        <v>754</v>
      </c>
    </row>
    <row r="150" spans="1:47" s="2" customFormat="1" ht="12">
      <c r="A150" s="38"/>
      <c r="B150" s="39"/>
      <c r="C150" s="40"/>
      <c r="D150" s="231" t="s">
        <v>158</v>
      </c>
      <c r="E150" s="40"/>
      <c r="F150" s="232" t="s">
        <v>753</v>
      </c>
      <c r="G150" s="40"/>
      <c r="H150" s="40"/>
      <c r="I150" s="233"/>
      <c r="J150" s="40"/>
      <c r="K150" s="40"/>
      <c r="L150" s="44"/>
      <c r="M150" s="234"/>
      <c r="N150" s="235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158</v>
      </c>
      <c r="AU150" s="17" t="s">
        <v>87</v>
      </c>
    </row>
    <row r="151" spans="1:65" s="2" customFormat="1" ht="24.15" customHeight="1">
      <c r="A151" s="38"/>
      <c r="B151" s="39"/>
      <c r="C151" s="218" t="s">
        <v>258</v>
      </c>
      <c r="D151" s="218" t="s">
        <v>150</v>
      </c>
      <c r="E151" s="219" t="s">
        <v>755</v>
      </c>
      <c r="F151" s="220" t="s">
        <v>756</v>
      </c>
      <c r="G151" s="221" t="s">
        <v>467</v>
      </c>
      <c r="H151" s="222">
        <v>1</v>
      </c>
      <c r="I151" s="223"/>
      <c r="J151" s="224">
        <f>ROUND(I151*H151,2)</f>
        <v>0</v>
      </c>
      <c r="K151" s="220" t="s">
        <v>1</v>
      </c>
      <c r="L151" s="44"/>
      <c r="M151" s="225" t="s">
        <v>1</v>
      </c>
      <c r="N151" s="226" t="s">
        <v>44</v>
      </c>
      <c r="O151" s="91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155</v>
      </c>
      <c r="AT151" s="229" t="s">
        <v>150</v>
      </c>
      <c r="AU151" s="229" t="s">
        <v>87</v>
      </c>
      <c r="AY151" s="17" t="s">
        <v>146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7" t="s">
        <v>87</v>
      </c>
      <c r="BK151" s="230">
        <f>ROUND(I151*H151,2)</f>
        <v>0</v>
      </c>
      <c r="BL151" s="17" t="s">
        <v>155</v>
      </c>
      <c r="BM151" s="229" t="s">
        <v>757</v>
      </c>
    </row>
    <row r="152" spans="1:47" s="2" customFormat="1" ht="12">
      <c r="A152" s="38"/>
      <c r="B152" s="39"/>
      <c r="C152" s="40"/>
      <c r="D152" s="231" t="s">
        <v>158</v>
      </c>
      <c r="E152" s="40"/>
      <c r="F152" s="232" t="s">
        <v>756</v>
      </c>
      <c r="G152" s="40"/>
      <c r="H152" s="40"/>
      <c r="I152" s="233"/>
      <c r="J152" s="40"/>
      <c r="K152" s="40"/>
      <c r="L152" s="44"/>
      <c r="M152" s="276"/>
      <c r="N152" s="277"/>
      <c r="O152" s="278"/>
      <c r="P152" s="278"/>
      <c r="Q152" s="278"/>
      <c r="R152" s="278"/>
      <c r="S152" s="278"/>
      <c r="T152" s="279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158</v>
      </c>
      <c r="AU152" s="17" t="s">
        <v>87</v>
      </c>
    </row>
    <row r="153" spans="1:31" s="2" customFormat="1" ht="6.95" customHeight="1">
      <c r="A153" s="38"/>
      <c r="B153" s="66"/>
      <c r="C153" s="67"/>
      <c r="D153" s="67"/>
      <c r="E153" s="67"/>
      <c r="F153" s="67"/>
      <c r="G153" s="67"/>
      <c r="H153" s="67"/>
      <c r="I153" s="67"/>
      <c r="J153" s="67"/>
      <c r="K153" s="67"/>
      <c r="L153" s="44"/>
      <c r="M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</row>
  </sheetData>
  <sheetProtection password="CC35" sheet="1" objects="1" scenarios="1" formatColumns="0" formatRows="0" autoFilter="0"/>
  <autoFilter ref="C117:K152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2022-07-18T08:22:53Z</dcterms:created>
  <dcterms:modified xsi:type="dcterms:W3CDTF">2022-07-18T08:22:56Z</dcterms:modified>
  <cp:category/>
  <cp:version/>
  <cp:contentType/>
  <cp:contentStatus/>
</cp:coreProperties>
</file>