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ASpe2016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81_SO 181.1" sheetId="3" r:id="rId3"/>
    <sheet name="SO 181_SO 181.2" sheetId="4" r:id="rId4"/>
    <sheet name="SO 201" sheetId="5" r:id="rId5"/>
  </sheets>
  <definedNames/>
  <calcPr/>
  <webPublishing/>
</workbook>
</file>

<file path=xl/sharedStrings.xml><?xml version="1.0" encoding="utf-8"?>
<sst xmlns="http://schemas.openxmlformats.org/spreadsheetml/2006/main" count="1707" uniqueCount="594">
  <si>
    <t>Firma: Transconsult s.r.o</t>
  </si>
  <si>
    <t>Rekapitulace ceny</t>
  </si>
  <si>
    <t>Stavba: 491 - III/41017 Bačkovice - most ev.č. 41017-5_dokončení-07-2022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</si>
  <si>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</si>
  <si>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</si>
  <si>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</si>
  <si>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</si>
  <si>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</si>
  <si>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</si>
  <si>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</si>
  <si>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</si>
  <si>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</si>
  <si>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</si>
  <si>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</si>
  <si>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</si>
  <si>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491</t>
  </si>
  <si>
    <t>III/41017 Bačkovice - most ev.č. 41017-5_dokončení-07-2022</t>
  </si>
  <si>
    <t>O</t>
  </si>
  <si>
    <t>Rozpočet:</t>
  </si>
  <si>
    <t>0,00</t>
  </si>
  <si>
    <t>15,00</t>
  </si>
  <si>
    <t>21,00</t>
  </si>
  <si>
    <t>2</t>
  </si>
  <si>
    <t>SO 000</t>
  </si>
  <si>
    <t>Všeobecné položky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</si>
  <si>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</si>
  <si>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</si>
  <si>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</si>
  <si>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</si>
  <si>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</si>
  <si>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</si>
  <si>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</si>
  <si>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</si>
  <si>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</si>
  <si>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</si>
  <si>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</si>
  <si>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</si>
  <si>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</si>
  <si>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</si>
  <si>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</si>
  <si>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</si>
  <si>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</si>
  <si>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</si>
  <si>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</si>
  <si>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</si>
  <si>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</si>
  <si>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</si>
  <si>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</si>
  <si>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</si>
  <si>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</si>
  <si>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</si>
  <si>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zkoušky pevnosti v tahu povrchových vrstev (odtrhové zkoušky) 
celkem 10 míst na desce mostovky</t>
  </si>
  <si>
    <t>VV</t>
  </si>
  <si>
    <t>TS</t>
  </si>
  <si>
    <t>zahrnuje veškeré náklady spojené s objednatelem požadovanými zkouškami</t>
  </si>
  <si>
    <t>02911</t>
  </si>
  <si>
    <t>R</t>
  </si>
  <si>
    <t>OSTATNÍ POŽADAVKY - GEODETICKÉ ZAMĚŘENÍ</t>
  </si>
  <si>
    <t>zaměření skutečného provedení stavby (dle SOD)</t>
  </si>
  <si>
    <t>zahrnuje veškeré náklady spojené s objednatelem požadovanými pracemi</t>
  </si>
  <si>
    <t>029113</t>
  </si>
  <si>
    <t>OSTATNÍ POŽADAVKY - GEODETICKÉ ZAMĚŘENÍ - CELKY</t>
  </si>
  <si>
    <t>KUS</t>
  </si>
  <si>
    <t>kontrolní zaměření povrchu desky mostovky v celém jejím rozsahu - podklad pro zpracování technicko-prováděcího předpisu pro provedení konstrukce vozovky</t>
  </si>
  <si>
    <t>02940</t>
  </si>
  <si>
    <t>a</t>
  </si>
  <si>
    <t>OSTATNÍ POŽADAVKY - VYPRACOVÁNÍ DOKUMENTACE</t>
  </si>
  <si>
    <t>vypracování dokumentace skutečného provedení stavby DSPS dle SOD, vč. závěrečné zprávy zhotovitele atd. dle SOD</t>
  </si>
  <si>
    <t>b</t>
  </si>
  <si>
    <t>aktualizace havarijního a povodňového plánu včetně projednání s dotčenými orgány</t>
  </si>
  <si>
    <t>029412</t>
  </si>
  <si>
    <t>OSTATNÍ POŽADAVKY - VYPRACOVÁNÍ MOSTNÍHO LISTU</t>
  </si>
  <si>
    <t>vypracování mostního listu včetně zápisu do BMS (dle SOD)</t>
  </si>
  <si>
    <t>7</t>
  </si>
  <si>
    <t>02945</t>
  </si>
  <si>
    <t>OSTAT POŽADAVKY - GEOMETRICKÝ PLÁN</t>
  </si>
  <si>
    <t>vypracování geometrického plánu (dle SOD)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</si>
  <si>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</si>
  <si>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8</t>
  </si>
  <si>
    <t>02946</t>
  </si>
  <si>
    <t>OSTAT POŽADAVKY - FOTODOKUMENTACE</t>
  </si>
  <si>
    <t>fotodokumentace průběhu stavby, předání 1x v tištěné a 1x v digitální podobě jako součást závěrečné zprávy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</si>
  <si>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</si>
  <si>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02953</t>
  </si>
  <si>
    <t>OSTATNÍ POŽADAVKY - HLAVNÍ MOSTNÍ PROHLÍDKA</t>
  </si>
  <si>
    <t>vypracování  hlavní prohlídky  a prohlídky pro předčasné užívání stavby, 3 paré včetně zápisu do BMS. V ceně 2 návštěvy stavby pracovníkem provádějícího hlavní prohlídku.</t>
  </si>
  <si>
    <t>položka zahrnuje : 
- úkony dle ČSN 73 6221 
- provedení hlavní mostní prohlídky oprávněnou fyzickou nebo právnickou osobou 
- vyhotovení záznamu (protokolu), který jednoznačně definuje stav mostu</t>
  </si>
  <si>
    <t>02960</t>
  </si>
  <si>
    <t>OSTATNÍ POŽADAVKY - ODBORNÝ DOZOR</t>
  </si>
  <si>
    <t>veškerá nutná opatření dle plánu BOZP, včetně požadavků koordinátora BOZP během realizace stavby</t>
  </si>
  <si>
    <t>zahrnuje veškeré náklady spojené s objednatelem požadovaným dozorem</t>
  </si>
  <si>
    <t>11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</si>
  <si>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</si>
  <si>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</si>
  <si>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</si>
  <si>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Objekt:</t>
  </si>
  <si>
    <t>SO 181</t>
  </si>
  <si>
    <t>Dopravně inženýrské opatření</t>
  </si>
  <si>
    <t>O1</t>
  </si>
  <si>
    <t>SO 181.1</t>
  </si>
  <si>
    <t>Dopravně inženýrská opatření</t>
  </si>
  <si>
    <t>02720</t>
  </si>
  <si>
    <t>POMOC PRÁCE ZŘÍZ NEBO ZAJIŠŤ REGULACI A OCHRANU DOPRAVY</t>
  </si>
  <si>
    <t>zajištění a projednání objízdných tras, včetně zpracování a podání žádosti o zvláštní užívání komunikace pro stavební práce</t>
  </si>
  <si>
    <t>zahrnuje veškeré náklady spojené s objednatelem požadovanými zařízeními</t>
  </si>
  <si>
    <t>Ostatní konstrukce a práce</t>
  </si>
  <si>
    <t>914122</t>
  </si>
  <si>
    <t>DOPRAVNÍ ZNAČKY ZÁKLADNÍ VELIKOSTI OCELOVÉ FÓLIE TŘ 1 - MONTÁŽ S PŘEMÍSTĚNÍM</t>
  </si>
  <si>
    <t>provizorní značení po dobu provádění prací 
typy značek dle přílohy technické zprávy a výkresové části 
kompletní dodávka a montáž provizorního značení, údržba během platnosti DIO</t>
  </si>
  <si>
    <t>položka zahrnuje: 
- dopravu demontované značky z dočasné skládky 
- osazení a montáž značky na místě určeném projektem 
- nutnou opravu poškozených částí 
nezahrnuje dodávku značky</t>
  </si>
  <si>
    <t>914123</t>
  </si>
  <si>
    <t>DOPRAVNÍ ZNAČKY ZÁKLADNÍ VELIKOSTI OCELOVÉ FÓLIE TŘ 1 - DEMONTÁŽ</t>
  </si>
  <si>
    <t>demontáž provizorních dopravních značek a odvoz na místo určené poskytovatelem značek 
demontáž stávajících značek B13+2xE13 na společném sloupku, odvoz do areálu KSÚSV Jemnice</t>
  </si>
  <si>
    <t>16+2*(1+2)=22,00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</si>
  <si>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</si>
  <si>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</si>
  <si>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</si>
  <si>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</si>
  <si>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nájem po dobu provádění prací v závislosti na harmonogramu zhotovitele 
předpoklad: 16 ks značek na dobu 11 týdnů</t>
  </si>
  <si>
    <t>16*11*7=1 232,00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</si>
  <si>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</si>
  <si>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</si>
  <si>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</si>
  <si>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914423</t>
  </si>
  <si>
    <t>DOPRAVNÍ ZNAČKY 100X150CM OCELOVÉ FÓLIE TŘ 1 - DEMONTÁŽ</t>
  </si>
  <si>
    <t>demontáž provizorních značek a odvoz na místo určené jejich poskytovatelem</t>
  </si>
  <si>
    <t>914429</t>
  </si>
  <si>
    <t>DOPRAV ZNAČ 100X150CM OCEL FÓLIE TŘ 1 - NÁJEMNÉ</t>
  </si>
  <si>
    <t>nájem po dobu provádění prací v závislosti na harmonogramu zhotovitele 
předpoklad: 5 ks značek na dobu 11 týdnů</t>
  </si>
  <si>
    <t>5*11*7=385,00 [A]</t>
  </si>
  <si>
    <t>914913</t>
  </si>
  <si>
    <t>SLOUPKY A STOJKY DZ Z OCEL TRUBEK ZABETON DEMONTÁŽ</t>
  </si>
  <si>
    <t>sloupky rušených stávajících značek B13+2xE13 
sloupky očistit a odvézt do areálu KSÚSV Jemnice 
betonový základ podrtit, suť odvézt na skládku dle výběru zhotovitele</t>
  </si>
  <si>
    <t>916122</t>
  </si>
  <si>
    <t>DOPRAV SVĚTLO VÝSTRAŽ SOUPRAVA 3KS - MONTÁŽ S PŘESUNEM</t>
  </si>
  <si>
    <t>osazení na dopravní zařízení Z4, zajištění výměny baterií podle potřeby, údržba během platnosti DIO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</si>
  <si>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</si>
  <si>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916123</t>
  </si>
  <si>
    <t>DOPRAV SVĚTLO VÝSTRAŽ SOUPRAVA 3KS - DEMONTÁŽ</t>
  </si>
  <si>
    <t>včetně odvozu do místa určeného poskytovatelem souprav</t>
  </si>
  <si>
    <t>Položka zahrnuje odstranění, demontáž a odklizení zařízení s odvozem na předepsané místo</t>
  </si>
  <si>
    <t>916129</t>
  </si>
  <si>
    <t>DOPRAV SVĚTLO VÝSTRAŽ SOUPRAVA 3KS - NÁJEMNÉ</t>
  </si>
  <si>
    <t>pronájem 2 souprav po dobu provádění stavebních prací  v závislosti na harmonogramu zhotovitele 
předpoklad doby nájmu: 11 týdnů</t>
  </si>
  <si>
    <t>2*11*7=154,00 [A]</t>
  </si>
  <si>
    <t>položka zahrnuje sazbu za pronájem zařízení. Počet měrných jednotek se určí jako součin počtu zařízení a počtu dní použití.</t>
  </si>
  <si>
    <t>12</t>
  </si>
  <si>
    <t>916312</t>
  </si>
  <si>
    <t>DOPRAVNÍ ZÁBRANY Z2 S FÓLIÍ TŘ 1 - MONTÁŽ S PŘESUNEM</t>
  </si>
  <si>
    <t>kompletní dodávka a montáž zábran, údržba během platnosti DIO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</si>
  <si>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</si>
  <si>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13</t>
  </si>
  <si>
    <t>916313</t>
  </si>
  <si>
    <t>DOPRAVNÍ ZÁBRANY Z2 S FÓLIÍ TŘ 1 - DEMONTÁŽ</t>
  </si>
  <si>
    <t>demontáž zábran a odvoz na místo určené jejich poskytovatelem</t>
  </si>
  <si>
    <t>14</t>
  </si>
  <si>
    <t>916319</t>
  </si>
  <si>
    <t>DOPRAVNÍ ZÁBRANY Z2 - NÁJEMNÉ</t>
  </si>
  <si>
    <t>nájem po dobu provádění prací v závislosti na harmonogramu zhotovitele 
předpoklad: 2 ks na dobu 11 týdnů</t>
  </si>
  <si>
    <t>15</t>
  </si>
  <si>
    <t>916811</t>
  </si>
  <si>
    <t>ODDĚL OPLOCENÍ S PODSTAVCI DRÁTĚNNÉ - DOD A MONTÁŽ</t>
  </si>
  <si>
    <t>M</t>
  </si>
  <si>
    <t>provizorní oplocení k oddělení staveniště od okolního veřejného prostoru a zahrad 
dodávka, montáž a údržba po dobu provádění stavebních prací</t>
  </si>
  <si>
    <t>65+52=117,00 [A]</t>
  </si>
  <si>
    <t>položka zahrnuje: 
- dodání zařízení v předepsaném provedení včetně jejich osazení 
- údržbu po celou dobu trvání funkce, náhradu zničených nebo ztracených kusů, nutnou opravu poškozených částí</t>
  </si>
  <si>
    <t>16</t>
  </si>
  <si>
    <t>916813</t>
  </si>
  <si>
    <t>ODDĚL OPLOCENÍ S PODSTAVCI DRÁTĚNNÉ - DEMONTÁŽ</t>
  </si>
  <si>
    <t>rozebrání, naložení a odvoz</t>
  </si>
  <si>
    <t>SO 181.2</t>
  </si>
  <si>
    <t>Provizorní lávka a chodník</t>
  </si>
  <si>
    <t>027123</t>
  </si>
  <si>
    <t>PROVIZORNÍ PŘÍSTUPOVÉ CESTY - ZRUŠENÍ</t>
  </si>
  <si>
    <t>M2</t>
  </si>
  <si>
    <t>zrušení přístupové cesty k provizorní lávce 
zkypření povrchové vrstvy půdy do hl. 0,20 m, sběr kamenů větších než 5 cm, nalezených odpadů a těžko rozložitelných částí rostlin, urovnání povrchu, osetí vhodnou travní směsí 
včetně likvidace odpadu a poplatku za skládku</t>
  </si>
  <si>
    <t>027423</t>
  </si>
  <si>
    <t>PROVIZORNÍ LÁVKY - DEMONTÁŽ</t>
  </si>
  <si>
    <t>dřevěná konstrukce - rozebrání a odvoz 
likvidace získaného materiálu v režii zhotovitele</t>
  </si>
  <si>
    <t>SO 201</t>
  </si>
  <si>
    <t>Most přes Želetavku ev.č. 41017-5</t>
  </si>
  <si>
    <t>014102</t>
  </si>
  <si>
    <t>POPLATKY ZA SKLÁDKU</t>
  </si>
  <si>
    <t>T</t>
  </si>
  <si>
    <t>zemina z dočasné hrázky</t>
  </si>
  <si>
    <t>10,0*1,95=19,50 [A]</t>
  </si>
  <si>
    <t>zahrnuje veškeré poplatky provozovateli skládky související s uložením odpadu na skládce.</t>
  </si>
  <si>
    <t>betonová a jiná stavební suť, kámen 
viz položky 113348, 966158, 967168, 96814</t>
  </si>
  <si>
    <t>(4,5+3,0+1,36+0,25)*2,3=20,95 [A]</t>
  </si>
  <si>
    <t>014131</t>
  </si>
  <si>
    <t>POPLATKY ZA SKLÁDKU TYP S-NO (NEBEZPEČNÝ ODPAD)</t>
  </si>
  <si>
    <t>M3</t>
  </si>
  <si>
    <t>izolace pod římsou (položka 97817) 
kusy z odstraňované asfaltové vozovky (položka 113138)</t>
  </si>
  <si>
    <t>izolace pod římsou: 56,2*0,015=0,84 [A] 
A+7,39=8,23 [B]</t>
  </si>
  <si>
    <t>Zemní práce</t>
  </si>
  <si>
    <t>113138</t>
  </si>
  <si>
    <t>ODSTRANĚNÍ KRYTU ZPEVNĚNÝCH PLOCH S ASFALT POJIVEM, ODVOZ DO 20KM</t>
  </si>
  <si>
    <t>asfaltový kryt na stávající silnici 
očekává se asfalt s obsahem nebezpečných látek - odvoz a uložení na vhodnou skládku dle výběru zhotovitele</t>
  </si>
  <si>
    <t>Radotice: 7,0*4,6*0,1=3,22 [A] 
Lubnice: 8,5*4,9*0,1=4,17 [B] 
A+B=7,39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</si>
  <si>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</si>
  <si>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113348</t>
  </si>
  <si>
    <t>ODSTRAN PODKL ZPEVNĚNÝCH PLOCH S CEM POJIVEM, ODVOZ DO 20KM</t>
  </si>
  <si>
    <t>mezerovitý beton na provizorní vozovce 
odstranění do úrovně pro nový kryt 
odvoz a uložení na skládku dle výběru zhotovitele</t>
  </si>
  <si>
    <t>5,0*4,5*2*0,1=4,50 [A]</t>
  </si>
  <si>
    <t>121101</t>
  </si>
  <si>
    <t>SEJMUTÍ ORNICE NEBO LESNÍ PŮDY S ODVOZEM DO 1KM</t>
  </si>
  <si>
    <t>část plochy opevnění kuželů a plocha skluzů 
tl. 0,15 m 
odvoz na dočasnou deponii pro další použití</t>
  </si>
  <si>
    <t>40,0*0,15=6,00 [A]</t>
  </si>
  <si>
    <t>položka zahrnuje sejmutí ornice bez ohledu na tloušťku vrstvy a její vodorovnou dopravu 
nezahrnuje uložení na trvalou skládku</t>
  </si>
  <si>
    <t>12273</t>
  </si>
  <si>
    <t>ODKOPÁVKY A PROKOPÁVKY OBECNÉ TŘ. I</t>
  </si>
  <si>
    <t>část plochy opevnění kuželů a plocha skluzů, tl. 0,20 m 
odvoz na dočasnou deponii k využití v rámci stavby</t>
  </si>
  <si>
    <t>40,0*0,2=8,00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</si>
  <si>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</si>
  <si>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12573</t>
  </si>
  <si>
    <t>VYKOPÁVKY ZE ZEMNÍKŮ A SKLÁDEK TŘ. I</t>
  </si>
  <si>
    <t>naložení a dovoz z dočasné deponie na místo využití 
zemina pro položku 17511, ornice pro položku 18222</t>
  </si>
  <si>
    <t>8,0+6,0=14,00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</si>
  <si>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těžení po vrstvách, pásech a po jiných nutných částech (figurách) 
- vytahování a nošení výkopku 
- ruční vykopávky, odstranění kořenů a napadávek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</si>
  <si>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127838</t>
  </si>
  <si>
    <t>VYKOPÁVKY POD VODOU TŘ II S ODVOZEM DO 20KM</t>
  </si>
  <si>
    <t>odstranění hrázky z nepropustných zemin v korytě, zřízené kvůli úpravě napojení příkopu 
odvoz na skládku dle výběru zhotovitele 
množství dle položky 17780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</si>
  <si>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</si>
  <si>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</si>
  <si>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</si>
  <si>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zemina na dočasnou skládku: 8 m3 
ornice na dočasnou skládku: 6 m3 
zemina na trvalou skládku: 10 m3</t>
  </si>
  <si>
    <t>8+6+10=24,00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</si>
  <si>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</si>
  <si>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</si>
  <si>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</si>
  <si>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doplnění zemního tělesa nesoudržnou zeminou 
využití zeminy z výkopů v rámci stavby: 8 m3, ostatní nutno zajistit z jiného zdroje 
včetně nákupu a dopravy potřebného materiálu 
zhutnění do 100% PS</t>
  </si>
  <si>
    <t>50,0*0,5=25,00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</si>
  <si>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</si>
  <si>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</si>
  <si>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</si>
  <si>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hrázka z nepropustných zemin ve vodním toku pro realizaci opravy vyústění příkopu 
včetně nákupu a dopravy vhodného materiálu</t>
  </si>
  <si>
    <t>1,0*10,0=10,00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</si>
  <si>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</si>
  <si>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18210</t>
  </si>
  <si>
    <t>ÚPRAVA POVRCHŮ SROVNÁNÍM ÚZEMÍ</t>
  </si>
  <si>
    <t>vyrovnání povrchů mezi úložnými prahy a hranou břehů</t>
  </si>
  <si>
    <t>2*45,0*0,2=18,00 [A]</t>
  </si>
  <si>
    <t>položka zahrnuje srovnání výškových rozdílů terénu</t>
  </si>
  <si>
    <t>18222</t>
  </si>
  <si>
    <t>ROZPROSTŘENÍ ORNICE VE SVAHU V TL DO 0,15M</t>
  </si>
  <si>
    <t>položka zahrnuje: 
nutné přemístění ornice z dočasných skládek vzdálených do 50m 
rozprostření ornice v předepsané tloušťce ve svahu přes 1:5</t>
  </si>
  <si>
    <t>18242</t>
  </si>
  <si>
    <t>ZALOŽENÍ TRÁVNÍKU HYDROOSEVEM NA ORNICI</t>
  </si>
  <si>
    <t>včetně návrhu skladby hydroosevu</t>
  </si>
  <si>
    <t>Zahrnuje dodání předepsané travní směsi, hydroosev na ornici, zalévání, první pokosení, to vše bez ohledu na sklon terénu</t>
  </si>
  <si>
    <t>Základy</t>
  </si>
  <si>
    <t>21341</t>
  </si>
  <si>
    <t>DRENÁŽNÍ VRSTVY Z PLASTBETONU (PLASTMALTY)</t>
  </si>
  <si>
    <t>drenážní polymerbeton</t>
  </si>
  <si>
    <t>0,2*2*23,2*0,04=0,37 [A] 
0,15*0,04*5,0*2=0,06 [B] 
0,15*0,05*(0,6+2*0,4)*4=0,04 [C] 
A+B+C=0,47 [D]</t>
  </si>
  <si>
    <t>Položka zahrnuje: 
- dodávku předepsaného materiálu pro drenážní vrstvu, včetně mimostaveništní a vnitrostaveništní dopravy 
- provedení drenážní vrstvy předepsaných rozměrů a předepsaného tvaru</t>
  </si>
  <si>
    <t>Svislé konstrukce</t>
  </si>
  <si>
    <t>17</t>
  </si>
  <si>
    <t>317171</t>
  </si>
  <si>
    <t>KOVOVÉ KONSTRUKCE PRO KOTVENÍ ŘÍMSY - MONTÁŽ</t>
  </si>
  <si>
    <t>demontáž stávajících kotev a jejich zpětné osazení</t>
  </si>
  <si>
    <t>Položka zahrnuje dodávku (výrobu) kotevního prvku předepsaného tvaru a jeho osazení do předepsané polohy včetně nezbytných prací (vrty, zálivky apod.)</t>
  </si>
  <si>
    <t>18</t>
  </si>
  <si>
    <t>317325</t>
  </si>
  <si>
    <t>ŘÍMSY ZE ŽELEZOBETONU DO C30/37</t>
  </si>
  <si>
    <t>beton C 30/37 XF4</t>
  </si>
  <si>
    <t>římsy na mostě:  
(0,058+0,025*0,45)*23,22*2+0,11*0,3*(10*2,74)+0,11*0,3*(4*0,61)=4,20 [A] 
římsy na opěrách: 0,263*4*3,52+0,11*0,3*2,73*4=4,06 [B] 
sloupky na římse opěr: 1,1*0,62*0,4*8=2,18 [C] 
A+B+C=10,44 [D]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</si>
  <si>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</si>
  <si>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19</t>
  </si>
  <si>
    <t>317365</t>
  </si>
  <si>
    <t>VÝZTUŽ ŘÍMS Z OCELI 10505, B500B</t>
  </si>
  <si>
    <t>nová výztuž říms a sloupků na opěrách s využitím stávajících podélných vložek 
stávající výztuž: 1,05 t 
nová výztuž: 0,42 t</t>
  </si>
  <si>
    <t>1,05+0,65=1,70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</si>
  <si>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</si>
  <si>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20</t>
  </si>
  <si>
    <t>demontáž stávající výztuže říms a sloupků na opěrách, rozebrání,  uvolnění podélných vložek pro další využití 
odvoz přebytečného materiálu do sběrného dvora</t>
  </si>
  <si>
    <t>položka zahrnuje:  
- stříhání, řezání, ohýbání a spojování do všech požadovaných tvarů 
- úpravy výztuže pro osazení doplňkových konstrukcí, 
- ochranu výztuže do doby jejího zabetonování, 
- povrchovou antikorozní úpravu výztuže, 
- separaci výztuže,</t>
  </si>
  <si>
    <t>21</t>
  </si>
  <si>
    <t>333325</t>
  </si>
  <si>
    <t>MOSTNÍ OPĚRY A KŘÍDLA ZE ŽELEZOVÉHO BETONU DO C30/37</t>
  </si>
  <si>
    <t>beton C 30/37 XC4, XF2</t>
  </si>
  <si>
    <t>horní část závěrných zdí: (0,35+0,30)/2*0,22*6,96*2=0,65 [A] 
horní část křídel: 0,15*0,3*3,12*4=0,56 [B] 
A+B=1,21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</si>
  <si>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</si>
  <si>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22</t>
  </si>
  <si>
    <t>333365</t>
  </si>
  <si>
    <t>VÝZTUŽ MOSTNÍCH OPĚR A KŘÍDEL Z OCELI 10505, B500B</t>
  </si>
  <si>
    <t>doplňující výztuž do dobetonovaných částí opěr 
bude fakturováno dle skutečnosti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</si>
  <si>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</si>
  <si>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Vodorovné konstrukce</t>
  </si>
  <si>
    <t>23</t>
  </si>
  <si>
    <t>421324</t>
  </si>
  <si>
    <t>MOSTNÍ NOSNÉ DESKOVÉ KONSTR ZE ŽELEZOBETONU DO C25/30</t>
  </si>
  <si>
    <t>beton C 25/30 XF1 
dobetonávky v prostoru mostních závěrů</t>
  </si>
  <si>
    <t>0,2*0,25*6,4*2=0,64 [A]</t>
  </si>
  <si>
    <t>24</t>
  </si>
  <si>
    <t>421365</t>
  </si>
  <si>
    <t>VÝZTUŽ MOSTNÍ DESKOVÉ KONSTRUKCE Z OCELI 10505, B500B</t>
  </si>
  <si>
    <t>doplňující výztuž do dobetonovaných částí deskové konstrukce 
bude fakturováno dle skutečnosti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</si>
  <si>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74. 
- povrchovou antikorozní úpravu výztuže, 
- separaci výztuže, 
- osazení měřících zařízení a úpravy pro ně, 
- osazení měřících skříní nebo míst pro měření bludných proudů.</t>
  </si>
  <si>
    <t>25</t>
  </si>
  <si>
    <t>42236</t>
  </si>
  <si>
    <t>VÝZTUŽ MOSTNÍ NOSNÉ TRÁMOVÉ KONSTR Z BETONÁŘ OCELI</t>
  </si>
  <si>
    <t>oprava nekvalitního svaru narušené výztuže - pravobřežní podporový příčník</t>
  </si>
  <si>
    <t>26</t>
  </si>
  <si>
    <t>425115</t>
  </si>
  <si>
    <t>POSUN MOST POLÍ ŠÍŘ DO 10M HMOT DO 200T NA VZD DO 1M</t>
  </si>
  <si>
    <t>polohová rektifikace na nosné konstrukce - dle skutečného stavu nastavení ložisek</t>
  </si>
  <si>
    <t>Položka zvedání a posun mostních polí zahrnuje zvednutí nosné konstrukce synchronizovaným postupem a takovým počtem zvedacích mechanizmů, aby nedošlo k poškození zvedané konstrukce. Následně pak její spuštění obdobným způsobem. Položka dále zahrnuje montáž, údržbu a demontáž pomocných konstrukcí, např. podpěrnou skruž a její základové prvky, zvedací mechanizmy zajišťující synchronizaci, nutné podložky pro opakování pracovních fází zvedání a pod.</t>
  </si>
  <si>
    <t>27</t>
  </si>
  <si>
    <t>451314</t>
  </si>
  <si>
    <t>PODKLADNÍ A VÝPLŇOVÉ VRSTVY Z PROSTÉHO BETONU C25/30</t>
  </si>
  <si>
    <t>podkladní vrstva betonu pod dlažbu z lomového kamene, tl. 150 mm</t>
  </si>
  <si>
    <t>opěra Radotice, návodní strana včetně skluzu: 24,0/0,7=34,29 [A] 
opěra Radotice, povodní strana včetně skluzu: 20,6/0,7=29,43 [B] 
opěra Lubnice, návodní strana a skluz: 10,6/0,8+3,0/0,85=16,78 [C] 
opěra Lubnice, povodní strana a skluz: 7,6/0,8+3,2/0,87=13,18 [D] 
oprava vyústění příkopu: 0,15*5,0=0,75 [E] 
(A+B+C+D+E)*0,15=14,16 [F]</t>
  </si>
  <si>
    <t>28</t>
  </si>
  <si>
    <t>45747</t>
  </si>
  <si>
    <t>VYROVNÁVACÍ A SPÁD VRSTVY Z MALTY ZVLÁŠTNÍ (PLASTMALTA)</t>
  </si>
  <si>
    <t>horní povrch dolních pásů 
prostor mezi svislicemi včetně sanace vnější hrany (římsy) 
provedení z opravné malty, tl. 20-50 mm</t>
  </si>
  <si>
    <t>(0,8*10*2,74+0,4*6*2*0,42+0,4*0,61*4+0,4*0,8*4)*0,035=0,92 [A]</t>
  </si>
  <si>
    <t>položka zahrnuje: 
- dodání zvláštní malty (plastmalty) předepsané kvality a její rozprostření v předepsané tloušťce a v předepsaném tvaru</t>
  </si>
  <si>
    <t>29</t>
  </si>
  <si>
    <t>45860</t>
  </si>
  <si>
    <t>VÝPLŇ ZA OPĚRAMI A ZDMI Z MEZEROVITÉHO BETONU</t>
  </si>
  <si>
    <t>doplnění výplně v horní části závěrných zdí a podél křídel</t>
  </si>
  <si>
    <t>0,5*0,5*7,0+0,5*0,5*3,0*4=4,75 [A]</t>
  </si>
  <si>
    <t>položka zahrnuje: 
- dodávku mezerovitého betonu předepsané kvality a zásyp se zhutněním včetně mimostaveništní a vnitrostaveništní dopravy</t>
  </si>
  <si>
    <t>30</t>
  </si>
  <si>
    <t>461314</t>
  </si>
  <si>
    <t>PATKY Z PROSTÉHO BETONU C25/30</t>
  </si>
  <si>
    <t>patky pro opevnění kuželů 
beton prokládaný lomovým kamenem 
včetně dodání kamene</t>
  </si>
  <si>
    <t>0,4*0,6*22,0=5,28 [A]</t>
  </si>
  <si>
    <t>položka zahrnuje: 
- nutné zemní práce (hloubení rýh a 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</t>
  </si>
  <si>
    <t>31</t>
  </si>
  <si>
    <t>46452</t>
  </si>
  <si>
    <t>POHOZ DNA A SVAHŮ Z KAMENIVA DRCENÉHO</t>
  </si>
  <si>
    <t>zpevnění přístupové cesty k lávce na levém břehu 
štěrkodrť frakce 0-32 mm tl. 80 mm</t>
  </si>
  <si>
    <t>40,0*0,08=3,20 [A]</t>
  </si>
  <si>
    <t>položka zahrnuje dodávku předepsaného kameniva, mimostaveništní a vnitrostaveništní dopravu a jeho uložení 
není-li v zadávací dokumentaci uvedeno jinak, jedná se o nakupovaný materiál</t>
  </si>
  <si>
    <t>32</t>
  </si>
  <si>
    <t>46457</t>
  </si>
  <si>
    <t>POHOZ DNA A SVAHŮ Z KAMENIVA TĚŽENÉHO</t>
  </si>
  <si>
    <t>plocha pod mostem 
oblázky frakce 32-63 mm, vrstva 100 mm 
včetně nákupu a dovozu materiálu</t>
  </si>
  <si>
    <t>(41,0+45,3)*0,1=8,63 [A]</t>
  </si>
  <si>
    <t>33</t>
  </si>
  <si>
    <t>465512</t>
  </si>
  <si>
    <t>DLAŽBY Z LOMOVÉHO KAMENE NA MC</t>
  </si>
  <si>
    <t>tl. 200 mm 
plocha změřená ze situace: 93,7 m2 
oprava vyústění příkopu: 5 m2 
včetně vyspárování cementovou maltou M25-XF3</t>
  </si>
  <si>
    <t>(93,7+5,0)*0,2=19,74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</si>
  <si>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</si>
  <si>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34</t>
  </si>
  <si>
    <t>467212</t>
  </si>
  <si>
    <t>STUPNĚ A PRAHY VOD KORYT ZDĚNÉ Z LOM KAM NA MC</t>
  </si>
  <si>
    <t>práh 800x500 mm prolitý betonem C25/30 nXF3 - oprava vyústění příkopu</t>
  </si>
  <si>
    <t>0,8*0,5*3,0=1,20 [A]</t>
  </si>
  <si>
    <t>položka zahrnuje: 
- nutné zemní práce (hloubení rýh apod.) 
- dodávku a zdění lomového kamene předepsané frakce na maltu cementovou předepsané kvality do předepsaného tvaru včetně mimostaveništní a vnitrostaveništní dopravy</t>
  </si>
  <si>
    <t>Komunikace</t>
  </si>
  <si>
    <t>35</t>
  </si>
  <si>
    <t>56933</t>
  </si>
  <si>
    <t>ZPEVNĚNÍ KRAJNIC ZE ŠTĚRKODRTI TL. DO 150MM</t>
  </si>
  <si>
    <t>štěrkodrť frakce 0-63 mm, tl. 150 mm</t>
  </si>
  <si>
    <t>Radotice: 2*10,0*1,0=20,00 [A] 
Lubnice: 2*11,5*0,8=18,40 [B] 
A+B=38,40 [C]</t>
  </si>
  <si>
    <t>- dodání kameniva předepsané kvality a zrnitosti 
- rozprostření a zhutnění vrstvy v předepsané tloušťce 
- zřízení vrstvy bez rozlišení šířky, pokládání vrstvy po etapách</t>
  </si>
  <si>
    <t>36</t>
  </si>
  <si>
    <t>572123</t>
  </si>
  <si>
    <t>INFILTRAČNÍ POSTŘIK Z EMULZE DO 1,0KG/M2</t>
  </si>
  <si>
    <t>postřik asfaltovou emulze kationaktivní PI-E 1,0 kg/m2 dle ČSN 73 6129 
předpolí, výpočet viz položka 574A44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</si>
  <si>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</si>
  <si>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37</t>
  </si>
  <si>
    <t>572213</t>
  </si>
  <si>
    <t>SPOJOVACÍ POSTŘIK Z EMULZE DO 0,5KG/M2</t>
  </si>
  <si>
    <t>postřik asfaltovou emulzí kationaktivní  PS-E 0,35 kg/m2 dle ČSN 73 6129 
předpolí, výpočet viz položka 574A44</t>
  </si>
  <si>
    <t>38</t>
  </si>
  <si>
    <t>574A44</t>
  </si>
  <si>
    <t>ASFALTOVÝ BETON PRO OBRUSNÉ VRSTVY ACO 11+, 11S TL. 50MM</t>
  </si>
  <si>
    <t>ACO 11+  50/70 dle ČSN EN 13108-1</t>
  </si>
  <si>
    <t>most: 5,5*(23,22-2*0,15)=126,06 [A] 
předpolí: 2*(3,53-0,15)*5,48+2*3,25*(5,48+4,9)/2+4,6*(17,5-6,6)+4,9*(18,5-6,6)=179,23 [B] 
A+B=305,29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</si>
  <si>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</si>
  <si>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39</t>
  </si>
  <si>
    <t>574E66</t>
  </si>
  <si>
    <t>ASFALTOVÝ BETON PRO PODKLADNÍ VRSTVY ACP 16+, 16S TL. 70MM</t>
  </si>
  <si>
    <t>ACP 16+ 50/70 dle ČSN EN 13108-1 
předpolí, výpočet viz položka 574A44</t>
  </si>
  <si>
    <t>40</t>
  </si>
  <si>
    <t>vyrovnávací vrstva v předpolí</t>
  </si>
  <si>
    <t>41</t>
  </si>
  <si>
    <t>575C65</t>
  </si>
  <si>
    <t>LITÝ ASFALT MA IV (OCHRANA MOSTNÍ IZOLACE) 16 TL. 45MM</t>
  </si>
  <si>
    <t>vyrovnání povrchu mostovky, úprava sklonů 
tl. 35-50 mm</t>
  </si>
  <si>
    <t>5,05*(23,22-2*0,15)-2*0,15*4,4=114,43 [A]</t>
  </si>
  <si>
    <t>42</t>
  </si>
  <si>
    <t>57621</t>
  </si>
  <si>
    <t>POSYP KAMENIVEM DRCENÝM 5KG/M2</t>
  </si>
  <si>
    <t>posyp infiltračního postřiku kamenivem HKD frakce 2-4 mm   
4 kg/m2, výměra dle položky 572123</t>
  </si>
  <si>
    <t>- dodání kameniva předepsané kvality a zrnitosti 
- posyp předepsaným množstvím</t>
  </si>
  <si>
    <t>43</t>
  </si>
  <si>
    <t>58910</t>
  </si>
  <si>
    <t>VÝPLŇ SPAR ASFALTEM</t>
  </si>
  <si>
    <t>těsnící zálivka horního povrchu říms s předtěsněním (viz položka 93135) 
minimální tloušťka 15 mm, provedení dle TKP 21 a VL4 
včetně penetračního nátěru pro zvýšení přilnavosti</t>
  </si>
  <si>
    <t>6*2*(0,48+0,52)+12*0,42+10*2,74+4*(0,61+2,9)=58,48 [A]</t>
  </si>
  <si>
    <t>položka zahrnuje: 
- dodávku předepsaného materiálu 
- vyčištění a výplň spar tímto materiálem</t>
  </si>
  <si>
    <t>44</t>
  </si>
  <si>
    <t>příčné spáry v místech napojení na stávající vozovku na začátku a na konci úpravy 
vyplnění spár trvale pružnou asfaltovou zálivkou 
délka změřena ze situace</t>
  </si>
  <si>
    <t>2*4,8=9,60 [A]</t>
  </si>
  <si>
    <t>45</t>
  </si>
  <si>
    <t>c</t>
  </si>
  <si>
    <t>těsnící zálivka s předtěsněním podél obrubníků (viz položka 93135) 
minimální tloušťka 25 mm, provedení dle TKP 21 a VL4 
včetně penetračního nátěru pro zvýšení přilnavosti</t>
  </si>
  <si>
    <t>2*(30,4+2*2,0)=68,80 [A]</t>
  </si>
  <si>
    <t>Úpravy povrchů, podlahy, výplně otvorů</t>
  </si>
  <si>
    <t>46</t>
  </si>
  <si>
    <t>62591</t>
  </si>
  <si>
    <t>ÚPRAVA POVRCHŮ VNĚJŠ KONSTR BETON KAMENICKÝM OPRACOVÁNÍM</t>
  </si>
  <si>
    <t>sanování pohledové plochy hlavních nosníků - pemrlování včetně úpravy hran (vroubky)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</si>
  <si>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</si>
  <si>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47</t>
  </si>
  <si>
    <t>626111</t>
  </si>
  <si>
    <t>REPROFILACE PODHLEDŮ, SVISLÝCH PLOCH SANAČNÍ MALTOU JEDNOVRST TL 10MM</t>
  </si>
  <si>
    <t>oprava poškozené sanace v podhledu nosné konstrukce: 10 m2 
svislé části hlavních nosníků: 10 m2 
bude fakturováno dle skutečného rozsahu</t>
  </si>
  <si>
    <t>10+10=20,00 [A]</t>
  </si>
  <si>
    <t>48</t>
  </si>
  <si>
    <t>úložné prahy opěr 
včetně reprofilace úložných prahů</t>
  </si>
  <si>
    <t>(1,1+8,36+1,1)*1,5*2=31,68 [A]</t>
  </si>
  <si>
    <t>49</t>
  </si>
  <si>
    <t>jemnozrnná sanační stěrka tl. 5 mm  
na šikmých plochách podhledu nosné konstrukce (podél hlavních nosníků) a viditelných plochách křídel</t>
  </si>
  <si>
    <t>14*0,65*2,74+3,0*2,2*0,5*4=38,13 [A]</t>
  </si>
  <si>
    <t>50</t>
  </si>
  <si>
    <t>626113</t>
  </si>
  <si>
    <t>REPROFILACE PODHLEDŮ, SVISLÝCH PLOCH SANAČNÍ MALTOU JEDNOVRST TL 30MM</t>
  </si>
  <si>
    <t>nosná konstrukce - podhled, svislé části</t>
  </si>
  <si>
    <t>51</t>
  </si>
  <si>
    <t>626122</t>
  </si>
  <si>
    <t>REPROFILACE PODHLEDŮ, SVISLÝCH PLOCH SANAČNÍ MALTOU DVOUVRST TL 50MM</t>
  </si>
  <si>
    <t>opravy podporových příčníků</t>
  </si>
  <si>
    <t>52</t>
  </si>
  <si>
    <t>626212</t>
  </si>
  <si>
    <t>REPROFILACE VODOROVNÝCH PLOCH SHORA SANAČNÍ MALTOU JEDNOVRST TL 20MM</t>
  </si>
  <si>
    <t>vodorovné části hlavních nosníků, případně vyrovnání sklonů na desce mostovky</t>
  </si>
  <si>
    <t>53</t>
  </si>
  <si>
    <t>626213</t>
  </si>
  <si>
    <t>REPROFILACE VODOROVNÝCH PLOCH SHORA SANAČNÍ MALTOU JEDNOVRST TL 30MM</t>
  </si>
  <si>
    <t>vytvoření protispádů na desce mostovky před mostními závěry</t>
  </si>
  <si>
    <t>0,88*5,5*2=9,68 [A]</t>
  </si>
  <si>
    <t>54</t>
  </si>
  <si>
    <t>62651</t>
  </si>
  <si>
    <t>OCHRANA VÝZTUŽE PŘI DOSTATEČNÉM KRYTÍ</t>
  </si>
  <si>
    <t>obnažená výztuž podporových příčníků 
konzervace výztuže hustým nátěrem z hydraulických pojiv 
překrytí prohlubní opravnou maltou</t>
  </si>
  <si>
    <t>položka zahrnuje: 
dodávku veškerého materiálu potřebného pro předepsanou úpravu v předepsané kvalitě 
položení vrstvy v předepsané tloušťce 
potřebná lešení a podpěrné konstrukce</t>
  </si>
  <si>
    <t>Přidružená stavební výroba</t>
  </si>
  <si>
    <t>55</t>
  </si>
  <si>
    <t>711112</t>
  </si>
  <si>
    <t>IZOLACE BĚŽNÝCH KONSTRUKCÍ PROTI ZEMNÍ VLHKOSTI ASFALTOVÝMI PÁSY</t>
  </si>
  <si>
    <t>izolace horní části závěrných zdí 
Np + modifikované asfaltové pásy</t>
  </si>
  <si>
    <t>2*0,5*7,0=7,00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</si>
  <si>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</si>
  <si>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56</t>
  </si>
  <si>
    <t>711452</t>
  </si>
  <si>
    <t>IZOLACE MOSTOVEK POD VOZOVKOU ASFALTOVÝMI PÁSY S PEČETÍCÍ VRSTVOU</t>
  </si>
  <si>
    <t>izolace nosné konstrukce 
včetně impregnačního kotevního nátěru</t>
  </si>
  <si>
    <t>5,5*23,6=129,80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</si>
  <si>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</si>
  <si>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57</t>
  </si>
  <si>
    <t>711462</t>
  </si>
  <si>
    <t>IZOLACE MOSTOVEK POD ŘÍMSOU ASFALTOVÝMI PÁSY S PEČETÍCÍ VRSTVOU</t>
  </si>
  <si>
    <t>1,05*10*2,74+1,05*4*0,61+0,65*12*0,42+0,6*4*2,9=41,57 [A]</t>
  </si>
  <si>
    <t>položka zahrnuje: 
- dodání  předepsaného izolačního materiálu 
- očištění a ošetření podkladu, zadávací dokumentace může zahrnout i případné vyspravení 
- zřízení izolace jako kompletního povlaku včetně položení pečetící vrstvy,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</si>
  <si>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58</t>
  </si>
  <si>
    <t>711509</t>
  </si>
  <si>
    <t>OCHRANA IZOLACE NA POVRCHU TEXTILIÍ</t>
  </si>
  <si>
    <t>geotextilie 600 g/m2 
rub závěrných zídek</t>
  </si>
  <si>
    <t>2*0,8*7,0=11,20 [A]</t>
  </si>
  <si>
    <t>položka zahrnuje: 
- dodání  předepsaného ochranného materiálu 
- zřízení ochrany izolace</t>
  </si>
  <si>
    <t>59</t>
  </si>
  <si>
    <t>78382</t>
  </si>
  <si>
    <t>NÁTĚRY BETON KONSTR TYP S2 (OS-B)</t>
  </si>
  <si>
    <t>římsy a horní povrch dolních pásů 
dvojnásobný ochranný a sjednocující nátěr na epoxidové bázi, odstín RAL 7032</t>
  </si>
  <si>
    <t>římsy na mostě: 0,65*23,2*2+(0,19+0,78)*(23,2-2*2,9-6*0,42)*2=59,03 [A] 
římsy na opěrách včetně sloupků: 1,6*3,52*4+(0,6+0,42)*2*1,1*8=40,48 [B] 
A+B=99,51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</si>
  <si>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</si>
  <si>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60</t>
  </si>
  <si>
    <t>78384</t>
  </si>
  <si>
    <t>NÁTĚRY BETON KONSTR TYP S5 (OS-DI)</t>
  </si>
  <si>
    <t>podhled mostovky, odstín RAL 7044 
dokončení s užitím převodního nátěru - cementoakrylátová membrána tl. 1 mm pro nízké krytí výztuže</t>
  </si>
  <si>
    <t>61</t>
  </si>
  <si>
    <t>78386</t>
  </si>
  <si>
    <t>NÁTĚRY BETON KONSTR TYP S9 (OS-E)</t>
  </si>
  <si>
    <t>opěry, odstín RAL 7023 - betonově šedá 
vícevrstvý ochranný a sjednocující nátěr paropropustný 
ochrana povrchů proti působení chloridů, vlhkosti a karbonatace</t>
  </si>
  <si>
    <t>62</t>
  </si>
  <si>
    <t>hlavní nosníky, odstín RAL 7023 - betonově šedá 
vícevrstvý uzavírací a sjednocující nátěr paropropustný 
ochrana povrchů proti působení chloridů, vlhkosti a karbonatace</t>
  </si>
  <si>
    <t>Potrubí</t>
  </si>
  <si>
    <t>63</t>
  </si>
  <si>
    <t>85427</t>
  </si>
  <si>
    <t>POTRUBÍ Z TRUB LITINOVÝCH ODPADNÍCH HRDLOVÝCH DN DO 100MM</t>
  </si>
  <si>
    <t>pro provedení odtoku odvodňovačů</t>
  </si>
  <si>
    <t>4*1,0=4,00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</si>
  <si>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</si>
  <si>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64</t>
  </si>
  <si>
    <t>9112B2</t>
  </si>
  <si>
    <t>ZÁBRADLÍ MOSTNÍ SE SVISLOU VÝPLNÍ - MONTÁŽ S PŘESUNEM (BEZ DODÁVKY)</t>
  </si>
  <si>
    <t>naložení a doprava hotového zábradlí ze střediska KSÚSV v Jemnici 
montáž a osazení na most 
případná oprava nátěru poškozeného při manipulaci</t>
  </si>
  <si>
    <t>2*(7*2,7)=37,80 [A]</t>
  </si>
  <si>
    <t>položka zahrnuje: 
- dopravu vyrobeného zábradlí 
- jeho montáž a osazení na určeném místě včetně všech nutných konstrukcí a prací 
nezahrnuje kompletní novou PKO</t>
  </si>
  <si>
    <t>65</t>
  </si>
  <si>
    <t>91355</t>
  </si>
  <si>
    <t>EVIDENČNÍ ČÍSLO MOSTU</t>
  </si>
  <si>
    <t>ocelová tabulka s evidenčním číslem mostu, ocelový pozinkovaný sloupek průměr 60 mm, AL patka pro osazení sloupku 
včetně zemních prací a zřízení patky z betonu C 25/30 nXF4</t>
  </si>
  <si>
    <t>položka zahrnuje štítek s evidenčním číslem mostu, sloupek dopravní značky včetně osazení a nutných zemních prací a zabetonování</t>
  </si>
  <si>
    <t>66</t>
  </si>
  <si>
    <t>917223</t>
  </si>
  <si>
    <t>SILNIČNÍ A CHODNÍKOVÉ OBRUBY Z BETONOVÝCH OBRUBNÍKŮ ŠÍŘ 100MM</t>
  </si>
  <si>
    <t>sklopené obrubníky, délka změřena ze situace 
osadit do lože z betonu C 25/30 nXF3 s boční opěrou</t>
  </si>
  <si>
    <t>Položka zahrnuje: 
dodání a pokládku betonových obrubníků o rozměrech předepsaných zadávací dokumentací 
betonové lože i boční betonovou opěrku.</t>
  </si>
  <si>
    <t>67</t>
  </si>
  <si>
    <t>919111</t>
  </si>
  <si>
    <t>ŘEZÁNÍ ASFALTOVÉHO KRYTU VOZOVEK TL DO 50MM</t>
  </si>
  <si>
    <t>vyříznutí dilatační spáry v místech napojení nového a stávajícího krytu</t>
  </si>
  <si>
    <t>položka zahrnuje řezání vozovkové vrstvy v předepsané tloušťce, včetně spotřeby vody</t>
  </si>
  <si>
    <t>68</t>
  </si>
  <si>
    <t>zařezání a odbourání styčných hran asfaltového krytu v místech napojení na stávající kryt</t>
  </si>
  <si>
    <t>69</t>
  </si>
  <si>
    <t>931182</t>
  </si>
  <si>
    <t>VÝPLŇ DILATAČNÍCH SPAR Z POLYSTYRENU TL 20MM</t>
  </si>
  <si>
    <t>nová výplň mezi opěrami a nosnou konstrukcí</t>
  </si>
  <si>
    <t>2*0,5*7,56=7,56 [A]</t>
  </si>
  <si>
    <t>položka zahrnuje dodávku a osazení předepsaného materiálu, očištění ploch spáry před úpravou, očištění okolí spáry po úpravě</t>
  </si>
  <si>
    <t>70</t>
  </si>
  <si>
    <t>931233</t>
  </si>
  <si>
    <t>VLOŽKA DILAT SPAR Z PRYŽ PÁSŮ ŠÍŘ DO 200MM PROFIL TL DO 9MM</t>
  </si>
  <si>
    <t>mezi římsou a opěrou</t>
  </si>
  <si>
    <t>1,5*4=6,00 [A]</t>
  </si>
  <si>
    <t>71</t>
  </si>
  <si>
    <t>93135</t>
  </si>
  <si>
    <t>TĚSNĚNÍ DILATAČ SPAR PRYŽ PÁSKOU NEBO KRUH PROFILEM</t>
  </si>
  <si>
    <t>těsnící profil mezi římsou a vozovkou (podél obrubníků, viz položka 58910 c): 68,8 m 
těsnící profil mezi římsou a nosnou konstrukcí (viz položka 58910 a): 58,48 m</t>
  </si>
  <si>
    <t>68,8+58,48=127,28 [A]</t>
  </si>
  <si>
    <t>72</t>
  </si>
  <si>
    <t>93163</t>
  </si>
  <si>
    <t>MOSTNÍ ZÁVĚRY ELASTICKÉ PRŮŘEZU DO 0,026M2</t>
  </si>
  <si>
    <t>komplet, pohyby +20 mm, - 15 mm</t>
  </si>
  <si>
    <t>2*6,4=12,80 [A]</t>
  </si>
  <si>
    <t>- zahrnuje veškeré práce spojené s kompletním provedením mostních závěrů od úrovně izolace, t.j. položení pracovní separační vrstvy na hotovou izolaci před pokládkou vozovky, vyříznutí a vybourání položené vozovky v prostoru dilatace, dodávka a montáž metalizovaných krycích plechů, položení definitivní separační vrstvy a provedení vlastního mostního závěru zálivkovou hmotou</t>
  </si>
  <si>
    <t>73</t>
  </si>
  <si>
    <t>936531</t>
  </si>
  <si>
    <t>MOSTNÍ ODVODŇOVACÍ SOUPRAVA 300/300</t>
  </si>
  <si>
    <t>úprava stávajících odvodňovačů, náhrada svislého odtoku šikmým, osazení odvodňovačů 
včetně úpravy a přípravy úložného prostoru a zalití opravným betonem</t>
  </si>
  <si>
    <t>položka zahrnuje: 
- výrobní dokumentaci (včetně technologického předpisu) 
- dodání kompletní odvodňovací soupravy,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</si>
  <si>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74</t>
  </si>
  <si>
    <t>938541</t>
  </si>
  <si>
    <t>OČIŠTĚNÍ BETON KONSTR OTRYSKÁNÍM TLAK VODOU DO 200 BARŮ</t>
  </si>
  <si>
    <t>deska mostovky po broušení</t>
  </si>
  <si>
    <t>položka zahrnuje očištění předepsaným způsobem včetně odklizení vzniklého odpadu</t>
  </si>
  <si>
    <t>75</t>
  </si>
  <si>
    <t>938544</t>
  </si>
  <si>
    <t>OČIŠTĚNÍ BETON KONSTR OTRYSKÁNÍM TLAK VODOU PŘES 1000 BARŮ</t>
  </si>
  <si>
    <t>tlak 1200 barů 
deska mostovky, povrch dolních pásů: 160,5 m2 (viz položka 93857a) 
úložné prahy: 40,0 m2 
ostatní plochy pro sanaci: 50 m2</t>
  </si>
  <si>
    <t>160,5+40,0+50,0=250,50 [A]</t>
  </si>
  <si>
    <t>76</t>
  </si>
  <si>
    <t>93857</t>
  </si>
  <si>
    <t>BROUŠENÍ BETON KONSTR</t>
  </si>
  <si>
    <t>celoplošné obroušení povrchu mostovky v tl. 1-2 mm včetně prostoru pod římsami s přesahem na horní plochu dolních pasů</t>
  </si>
  <si>
    <t>6,4*23,2+0,4*(10*2,74+4*0,61)=160,42 [A]</t>
  </si>
  <si>
    <t>77</t>
  </si>
  <si>
    <t>broušení povrchu mostovky v tl. 0-30 mm pro zajištění potřebných sklonů 
rozsah bude upřesněn po zaměření mostovky 
předpoklad 1/3 plochy</t>
  </si>
  <si>
    <t>160,43/3=53,48 [A]</t>
  </si>
  <si>
    <t>78</t>
  </si>
  <si>
    <t>966158</t>
  </si>
  <si>
    <t>BOURÁNÍ KONSTRUKCÍ Z PROST BETONU S ODVOZEM DO 20KM</t>
  </si>
  <si>
    <t>rozpojení a odvoz mezerovitého betonu a betonové suti z plochy staveniště 
odvoz a uložení na skládku dle výběru zhotovitele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</si>
  <si>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</si>
  <si>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79</t>
  </si>
  <si>
    <t>967168</t>
  </si>
  <si>
    <t>VYBOURÁNÍ ČÁSTÍ KONSTRUKCÍ ŽELEZOBET S ODVOZEM DO 20KM</t>
  </si>
  <si>
    <t>horní část závěrných zdí: (0,3+0,35)/2*0,2*7,0*2=0,91 [A] 
deska mostovky u dilatace včetně pryžového těsnícího pásu: 
   0,2*0,2*6,4=0,26 [B] 
horní povrch křídel: 3,12*0,3*0,05*4=0,19 [C] 
A+B+C=1,36 [D]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</si>
  <si>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</si>
  <si>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80</t>
  </si>
  <si>
    <t>96787</t>
  </si>
  <si>
    <t>VYBOURÁNÍ MOSTNÍCH ODVODŇOVAČŮ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</si>
  <si>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</si>
  <si>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81</t>
  </si>
  <si>
    <t>96814</t>
  </si>
  <si>
    <t>VYSEKÁNÍ OTVORŮ, KAPES, RÝH V BETONOVÉ KONSTRUKCI</t>
  </si>
  <si>
    <t>případné úpravy pro zajištění opravy mostu</t>
  </si>
  <si>
    <t>82</t>
  </si>
  <si>
    <t>97614</t>
  </si>
  <si>
    <t>VYBOURÁNÍ DROBNÝCH PŘEDMĚTŮ BETONOVÝCH</t>
  </si>
  <si>
    <t>úprava úložných bloků a ložisek: oprava nekvalitních povrchů broušením, případně sanační stěrkou, broušení hran, odsekání převislého podlití ložisek, očištění ložisek, zarovnání povrchů, odřezání konců závitových tyčí (1 cm pod maltu) - kotvení horních ložisek</t>
  </si>
  <si>
    <t>83</t>
  </si>
  <si>
    <t>97617</t>
  </si>
  <si>
    <t>VYBOURÁNÍ DROBNÝCH PŘEDMĚTŮ KOVOVÝCH</t>
  </si>
  <si>
    <t>odřezání odtoků původního odvodnění mostu (zarovnání s podhledem) - litina DN 100 
odvoz do sběrného dvora</t>
  </si>
  <si>
    <t>84</t>
  </si>
  <si>
    <t>97619</t>
  </si>
  <si>
    <t>VYBOURÁNÍ DROBNÝCH PŘEDMĚTŮ OSTATNÍCH</t>
  </si>
  <si>
    <t>kompletní odstranění výplně dilatačních spar mezi opěrami a nosnou konstrukcí včetně těsnících pryžových pásů a ponechaného bednění (desky OSB)</t>
  </si>
  <si>
    <t>85</t>
  </si>
  <si>
    <t>97817</t>
  </si>
  <si>
    <t>ODSTRANĚNÍ MOSTNÍ IZOLACE</t>
  </si>
  <si>
    <t>předpokládá se obsah nebezpečných látek - odvoz a uložení na vhodnou skládku dle výběru zhotovitele</t>
  </si>
  <si>
    <t>v prostoru říms: 1,0*23,2*2=46,40 [A] 
závěrná zeď: 0,7*7,0*2=9,80 [B] 
a+B=56,20 [C]</t>
  </si>
</sst>
</file>

<file path=xl/styles.xml><?xml version="1.0" encoding="utf-8"?>
<styleSheet xmlns="http://schemas.openxmlformats.org/spreadsheetml/2006/main">
  <numFmts count="1">
    <numFmt numFmtId="177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39" t="s">
        <v>99</v>
      </c>
      <c s="39" t="s">
        <v>100</v>
      </c>
      <c s="40">
        <f>'SO 181_SO 181.1'!I3</f>
      </c>
      <c s="40">
        <f>'SO 181_SO 181.1'!O2</f>
      </c>
      <c s="40">
        <f>C11+D11</f>
      </c>
    </row>
    <row r="12" spans="1:5" ht="12.75" customHeight="1">
      <c r="A12" s="39" t="s">
        <v>170</v>
      </c>
      <c s="39" t="s">
        <v>171</v>
      </c>
      <c s="40">
        <f>'SO 181_SO 181.2'!I3</f>
      </c>
      <c s="40">
        <f>'SO 181_SO 181.2'!O2</f>
      </c>
      <c s="40">
        <f>C12+D12</f>
      </c>
    </row>
    <row r="13" spans="1:5" ht="12.75" customHeight="1">
      <c r="A13" s="20" t="s">
        <v>179</v>
      </c>
      <c s="20" t="s">
        <v>180</v>
      </c>
      <c s="21">
        <f>'SO 201'!I3</f>
      </c>
      <c s="21">
        <f>'SO 201'!O2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23</v>
      </c>
      <c s="38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23</v>
      </c>
      <c s="6"/>
      <c s="18" t="s">
        <v>24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45</v>
      </c>
      <c s="29" t="s">
        <v>28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2">
        <f>ROUND(ROUND(H9,2)*ROUND(G9,2),2)</f>
      </c>
      <c r="O9">
        <f>(I9*21)/100</f>
      </c>
      <c t="s">
        <v>22</v>
      </c>
    </row>
    <row r="10" spans="1:5" ht="25.5">
      <c r="A10" s="34" t="s">
        <v>50</v>
      </c>
      <c r="E10" s="35" t="s">
        <v>51</v>
      </c>
    </row>
    <row r="11" spans="1:5" ht="12.75">
      <c r="A11" s="36" t="s">
        <v>52</v>
      </c>
      <c r="E11" s="37" t="s">
        <v>47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22</v>
      </c>
      <c s="29" t="s">
        <v>55</v>
      </c>
      <c s="25" t="s">
        <v>56</v>
      </c>
      <c s="30" t="s">
        <v>57</v>
      </c>
      <c s="31" t="s">
        <v>49</v>
      </c>
      <c s="32">
        <v>1</v>
      </c>
      <c s="33">
        <v>0</v>
      </c>
      <c s="32">
        <f>ROUND(ROUND(H13,2)*ROUND(G13,2),2)</f>
      </c>
      <c r="O13">
        <f>(I13*21)/100</f>
      </c>
      <c t="s">
        <v>22</v>
      </c>
    </row>
    <row r="14" spans="1:5" ht="12.75">
      <c r="A14" s="34" t="s">
        <v>50</v>
      </c>
      <c r="E14" s="35" t="s">
        <v>58</v>
      </c>
    </row>
    <row r="15" spans="1:5" ht="12.75">
      <c r="A15" s="36" t="s">
        <v>52</v>
      </c>
      <c r="E15" s="37" t="s">
        <v>47</v>
      </c>
    </row>
    <row r="16" spans="1:5" ht="12.75">
      <c r="A16" t="s">
        <v>53</v>
      </c>
      <c r="E16" s="35" t="s">
        <v>59</v>
      </c>
    </row>
    <row r="17" spans="1:16" ht="12.75">
      <c r="A17" s="25" t="s">
        <v>45</v>
      </c>
      <c s="29" t="s">
        <v>31</v>
      </c>
      <c s="29" t="s">
        <v>60</v>
      </c>
      <c s="25" t="s">
        <v>47</v>
      </c>
      <c s="30" t="s">
        <v>61</v>
      </c>
      <c s="31" t="s">
        <v>62</v>
      </c>
      <c s="32">
        <v>1</v>
      </c>
      <c s="33">
        <v>0</v>
      </c>
      <c s="32">
        <f>ROUND(ROUND(H17,2)*ROUND(G17,2),2)</f>
      </c>
      <c r="O17">
        <f>(I17*21)/100</f>
      </c>
      <c t="s">
        <v>22</v>
      </c>
    </row>
    <row r="18" spans="1:5" ht="25.5">
      <c r="A18" s="34" t="s">
        <v>50</v>
      </c>
      <c r="E18" s="35" t="s">
        <v>63</v>
      </c>
    </row>
    <row r="19" spans="1:5" ht="12.75">
      <c r="A19" s="36" t="s">
        <v>52</v>
      </c>
      <c r="E19" s="37" t="s">
        <v>47</v>
      </c>
    </row>
    <row r="20" spans="1:5" ht="12.75">
      <c r="A20" t="s">
        <v>53</v>
      </c>
      <c r="E20" s="35" t="s">
        <v>59</v>
      </c>
    </row>
    <row r="21" spans="1:16" ht="12.75">
      <c r="A21" s="25" t="s">
        <v>45</v>
      </c>
      <c s="29" t="s">
        <v>33</v>
      </c>
      <c s="29" t="s">
        <v>64</v>
      </c>
      <c s="25" t="s">
        <v>65</v>
      </c>
      <c s="30" t="s">
        <v>66</v>
      </c>
      <c s="31" t="s">
        <v>49</v>
      </c>
      <c s="32">
        <v>1</v>
      </c>
      <c s="33">
        <v>0</v>
      </c>
      <c s="32">
        <f>ROUND(ROUND(H21,2)*ROUND(G21,2),2)</f>
      </c>
      <c r="O21">
        <f>(I21*21)/100</f>
      </c>
      <c t="s">
        <v>22</v>
      </c>
    </row>
    <row r="22" spans="1:5" ht="25.5">
      <c r="A22" s="34" t="s">
        <v>50</v>
      </c>
      <c r="E22" s="35" t="s">
        <v>67</v>
      </c>
    </row>
    <row r="23" spans="1:5" ht="12.75">
      <c r="A23" s="36" t="s">
        <v>52</v>
      </c>
      <c r="E23" s="37" t="s">
        <v>47</v>
      </c>
    </row>
    <row r="24" spans="1:5" ht="12.75">
      <c r="A24" t="s">
        <v>53</v>
      </c>
      <c r="E24" s="35" t="s">
        <v>59</v>
      </c>
    </row>
    <row r="25" spans="1:16" ht="12.75">
      <c r="A25" s="25" t="s">
        <v>45</v>
      </c>
      <c s="29" t="s">
        <v>35</v>
      </c>
      <c s="29" t="s">
        <v>64</v>
      </c>
      <c s="25" t="s">
        <v>68</v>
      </c>
      <c s="30" t="s">
        <v>66</v>
      </c>
      <c s="31" t="s">
        <v>49</v>
      </c>
      <c s="32">
        <v>1</v>
      </c>
      <c s="33">
        <v>0</v>
      </c>
      <c s="32">
        <f>ROUND(ROUND(H25,2)*ROUND(G25,2),2)</f>
      </c>
      <c r="O25">
        <f>(I25*21)/100</f>
      </c>
      <c t="s">
        <v>22</v>
      </c>
    </row>
    <row r="26" spans="1:5" ht="12.75">
      <c r="A26" s="34" t="s">
        <v>50</v>
      </c>
      <c r="E26" s="35" t="s">
        <v>69</v>
      </c>
    </row>
    <row r="27" spans="1:5" ht="12.75">
      <c r="A27" s="36" t="s">
        <v>52</v>
      </c>
      <c r="E27" s="37" t="s">
        <v>47</v>
      </c>
    </row>
    <row r="28" spans="1:5" ht="12.75">
      <c r="A28" t="s">
        <v>53</v>
      </c>
      <c r="E28" s="35" t="s">
        <v>59</v>
      </c>
    </row>
    <row r="29" spans="1:16" ht="12.75">
      <c r="A29" s="25" t="s">
        <v>45</v>
      </c>
      <c s="29" t="s">
        <v>37</v>
      </c>
      <c s="29" t="s">
        <v>70</v>
      </c>
      <c s="25" t="s">
        <v>47</v>
      </c>
      <c s="30" t="s">
        <v>71</v>
      </c>
      <c s="31" t="s">
        <v>62</v>
      </c>
      <c s="32">
        <v>1</v>
      </c>
      <c s="33">
        <v>0</v>
      </c>
      <c s="32">
        <f>ROUND(ROUND(H29,2)*ROUND(G29,2),2)</f>
      </c>
      <c r="O29">
        <f>(I29*21)/100</f>
      </c>
      <c t="s">
        <v>22</v>
      </c>
    </row>
    <row r="30" spans="1:5" ht="12.75">
      <c r="A30" s="34" t="s">
        <v>50</v>
      </c>
      <c r="E30" s="35" t="s">
        <v>72</v>
      </c>
    </row>
    <row r="31" spans="1:5" ht="12.75">
      <c r="A31" s="36" t="s">
        <v>52</v>
      </c>
      <c r="E31" s="37" t="s">
        <v>47</v>
      </c>
    </row>
    <row r="32" spans="1:5" ht="12.75">
      <c r="A32" t="s">
        <v>53</v>
      </c>
      <c r="E32" s="35" t="s">
        <v>59</v>
      </c>
    </row>
    <row r="33" spans="1:16" ht="12.75">
      <c r="A33" s="25" t="s">
        <v>45</v>
      </c>
      <c s="29" t="s">
        <v>73</v>
      </c>
      <c s="29" t="s">
        <v>74</v>
      </c>
      <c s="25" t="s">
        <v>56</v>
      </c>
      <c s="30" t="s">
        <v>75</v>
      </c>
      <c s="31" t="s">
        <v>49</v>
      </c>
      <c s="32">
        <v>1</v>
      </c>
      <c s="33">
        <v>0</v>
      </c>
      <c s="32">
        <f>ROUND(ROUND(H33,2)*ROUND(G33,2),2)</f>
      </c>
      <c r="O33">
        <f>(I33*21)/100</f>
      </c>
      <c t="s">
        <v>22</v>
      </c>
    </row>
    <row r="34" spans="1:5" ht="12.75">
      <c r="A34" s="34" t="s">
        <v>50</v>
      </c>
      <c r="E34" s="35" t="s">
        <v>76</v>
      </c>
    </row>
    <row r="35" spans="1:5" ht="12.75">
      <c r="A35" s="36" t="s">
        <v>52</v>
      </c>
      <c r="E35" s="37" t="s">
        <v>47</v>
      </c>
    </row>
    <row r="36" spans="1:5" ht="76.5">
      <c r="A36" t="s">
        <v>53</v>
      </c>
      <c r="E36" s="35" t="s">
        <v>77</v>
      </c>
    </row>
    <row r="37" spans="1:16" ht="12.75">
      <c r="A37" s="25" t="s">
        <v>45</v>
      </c>
      <c s="29" t="s">
        <v>78</v>
      </c>
      <c s="29" t="s">
        <v>79</v>
      </c>
      <c s="25" t="s">
        <v>47</v>
      </c>
      <c s="30" t="s">
        <v>80</v>
      </c>
      <c s="31" t="s">
        <v>49</v>
      </c>
      <c s="32">
        <v>1</v>
      </c>
      <c s="33">
        <v>0</v>
      </c>
      <c s="32">
        <f>ROUND(ROUND(H37,2)*ROUND(G37,2),2)</f>
      </c>
      <c r="O37">
        <f>(I37*21)/100</f>
      </c>
      <c t="s">
        <v>22</v>
      </c>
    </row>
    <row r="38" spans="1:5" ht="25.5">
      <c r="A38" s="34" t="s">
        <v>50</v>
      </c>
      <c r="E38" s="35" t="s">
        <v>81</v>
      </c>
    </row>
    <row r="39" spans="1:5" ht="12.75">
      <c r="A39" s="36" t="s">
        <v>52</v>
      </c>
      <c r="E39" s="37" t="s">
        <v>47</v>
      </c>
    </row>
    <row r="40" spans="1:5" ht="63.75">
      <c r="A40" t="s">
        <v>53</v>
      </c>
      <c r="E40" s="35" t="s">
        <v>82</v>
      </c>
    </row>
    <row r="41" spans="1:16" ht="12.75">
      <c r="A41" s="25" t="s">
        <v>45</v>
      </c>
      <c s="29" t="s">
        <v>40</v>
      </c>
      <c s="29" t="s">
        <v>83</v>
      </c>
      <c s="25" t="s">
        <v>47</v>
      </c>
      <c s="30" t="s">
        <v>84</v>
      </c>
      <c s="31" t="s">
        <v>62</v>
      </c>
      <c s="32">
        <v>1</v>
      </c>
      <c s="33">
        <v>0</v>
      </c>
      <c s="32">
        <f>ROUND(ROUND(H41,2)*ROUND(G41,2),2)</f>
      </c>
      <c r="O41">
        <f>(I41*21)/100</f>
      </c>
      <c t="s">
        <v>22</v>
      </c>
    </row>
    <row r="42" spans="1:5" ht="38.25">
      <c r="A42" s="34" t="s">
        <v>50</v>
      </c>
      <c r="E42" s="35" t="s">
        <v>85</v>
      </c>
    </row>
    <row r="43" spans="1:5" ht="12.75">
      <c r="A43" s="36" t="s">
        <v>52</v>
      </c>
      <c r="E43" s="37" t="s">
        <v>47</v>
      </c>
    </row>
    <row r="44" spans="1:5" ht="51">
      <c r="A44" t="s">
        <v>53</v>
      </c>
      <c r="E44" s="35" t="s">
        <v>86</v>
      </c>
    </row>
    <row r="45" spans="1:16" ht="12.75">
      <c r="A45" s="25" t="s">
        <v>45</v>
      </c>
      <c s="29" t="s">
        <v>42</v>
      </c>
      <c s="29" t="s">
        <v>87</v>
      </c>
      <c s="25" t="s">
        <v>47</v>
      </c>
      <c s="30" t="s">
        <v>88</v>
      </c>
      <c s="31" t="s">
        <v>49</v>
      </c>
      <c s="32">
        <v>1</v>
      </c>
      <c s="33">
        <v>0</v>
      </c>
      <c s="32">
        <f>ROUND(ROUND(H45,2)*ROUND(G45,2),2)</f>
      </c>
      <c r="O45">
        <f>(I45*21)/100</f>
      </c>
      <c t="s">
        <v>22</v>
      </c>
    </row>
    <row r="46" spans="1:5" ht="25.5">
      <c r="A46" s="34" t="s">
        <v>50</v>
      </c>
      <c r="E46" s="35" t="s">
        <v>89</v>
      </c>
    </row>
    <row r="47" spans="1:5" ht="12.75">
      <c r="A47" s="36" t="s">
        <v>52</v>
      </c>
      <c r="E47" s="37" t="s">
        <v>47</v>
      </c>
    </row>
    <row r="48" spans="1:5" ht="12.75">
      <c r="A48" t="s">
        <v>53</v>
      </c>
      <c r="E48" s="35" t="s">
        <v>90</v>
      </c>
    </row>
    <row r="49" spans="1:16" ht="12.75">
      <c r="A49" s="25" t="s">
        <v>45</v>
      </c>
      <c s="29" t="s">
        <v>91</v>
      </c>
      <c s="29" t="s">
        <v>92</v>
      </c>
      <c s="25" t="s">
        <v>47</v>
      </c>
      <c s="30" t="s">
        <v>93</v>
      </c>
      <c s="31" t="s">
        <v>49</v>
      </c>
      <c s="32">
        <v>1</v>
      </c>
      <c s="33">
        <v>0</v>
      </c>
      <c s="32">
        <f>ROUND(ROUND(H49,2)*ROUND(G49,2),2)</f>
      </c>
      <c r="O49">
        <f>(I49*21)/100</f>
      </c>
      <c t="s">
        <v>22</v>
      </c>
    </row>
    <row r="50" spans="1:5" ht="12.75">
      <c r="A50" s="34" t="s">
        <v>50</v>
      </c>
      <c r="E50" s="35" t="s">
        <v>47</v>
      </c>
    </row>
    <row r="51" spans="1:5" ht="12.75">
      <c r="A51" s="36" t="s">
        <v>52</v>
      </c>
      <c r="E51" s="37" t="s">
        <v>47</v>
      </c>
    </row>
    <row r="52" spans="1:5" ht="25.5">
      <c r="A52" t="s">
        <v>53</v>
      </c>
      <c r="E52" s="35" t="s">
        <v>94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0+O9+O14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99</v>
      </c>
      <c s="38">
        <f>0+I9+I14</f>
      </c>
      <c r="O3" t="s">
        <v>19</v>
      </c>
      <c t="s">
        <v>22</v>
      </c>
    </row>
    <row r="4" spans="1:16" ht="15" customHeight="1">
      <c r="A4" t="s">
        <v>17</v>
      </c>
      <c s="12" t="s">
        <v>95</v>
      </c>
      <c s="13" t="s">
        <v>96</v>
      </c>
      <c s="1"/>
      <c s="14" t="s">
        <v>97</v>
      </c>
      <c s="1"/>
      <c s="1"/>
      <c s="11"/>
      <c s="11"/>
      <c r="O4" t="s">
        <v>20</v>
      </c>
      <c t="s">
        <v>22</v>
      </c>
    </row>
    <row r="5" spans="1:16" ht="12.75" customHeight="1">
      <c r="A5" t="s">
        <v>98</v>
      </c>
      <c s="16" t="s">
        <v>18</v>
      </c>
      <c s="17" t="s">
        <v>99</v>
      </c>
      <c s="6"/>
      <c s="18" t="s">
        <v>100</v>
      </c>
      <c s="6"/>
      <c s="6"/>
      <c s="6"/>
      <c s="6"/>
      <c r="O5" t="s">
        <v>21</v>
      </c>
      <c t="s">
        <v>22</v>
      </c>
    </row>
    <row r="6" spans="1:9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26</v>
      </c>
      <c s="19"/>
      <c s="27" t="s">
        <v>44</v>
      </c>
      <c s="19"/>
      <c s="19"/>
      <c s="19"/>
      <c s="28">
        <f>0+Q9</f>
      </c>
      <c r="O9">
        <f>0+R9</f>
      </c>
      <c r="Q9">
        <f>0+I10</f>
      </c>
      <c>
        <f>0+O10</f>
      </c>
    </row>
    <row r="10" spans="1:16" ht="12.75">
      <c r="A10" s="25" t="s">
        <v>45</v>
      </c>
      <c s="29" t="s">
        <v>28</v>
      </c>
      <c s="29" t="s">
        <v>101</v>
      </c>
      <c s="25" t="s">
        <v>47</v>
      </c>
      <c s="30" t="s">
        <v>102</v>
      </c>
      <c s="31" t="s">
        <v>49</v>
      </c>
      <c s="32">
        <v>1</v>
      </c>
      <c s="33">
        <v>0</v>
      </c>
      <c s="32">
        <f>ROUND(ROUND(H10,2)*ROUND(G10,2),2)</f>
      </c>
      <c r="O10">
        <f>(I10*21)/100</f>
      </c>
      <c t="s">
        <v>22</v>
      </c>
    </row>
    <row r="11" spans="1:5" ht="25.5">
      <c r="A11" s="34" t="s">
        <v>50</v>
      </c>
      <c r="E11" s="35" t="s">
        <v>103</v>
      </c>
    </row>
    <row r="12" spans="1:5" ht="12.75">
      <c r="A12" s="36" t="s">
        <v>52</v>
      </c>
      <c r="E12" s="37" t="s">
        <v>47</v>
      </c>
    </row>
    <row r="13" spans="1:5" ht="12.75">
      <c r="A13" t="s">
        <v>53</v>
      </c>
      <c r="E13" s="35" t="s">
        <v>104</v>
      </c>
    </row>
    <row r="14" spans="1:18" ht="12.75" customHeight="1">
      <c r="A14" s="6" t="s">
        <v>43</v>
      </c>
      <c s="6"/>
      <c s="42" t="s">
        <v>40</v>
      </c>
      <c s="6"/>
      <c s="27" t="s">
        <v>105</v>
      </c>
      <c s="6"/>
      <c s="6"/>
      <c s="6"/>
      <c s="43">
        <f>0+Q14</f>
      </c>
      <c r="O14">
        <f>0+R14</f>
      </c>
      <c r="Q14">
        <f>0+I15+I19+I23+I27+I31+I35+I39+I43+I47+I51+I55+I59+I63+I67+I71</f>
      </c>
      <c>
        <f>0+O15+O19+O23+O27+O31+O35+O39+O43+O47+O51+O55+O59+O63+O67+O71</f>
      </c>
    </row>
    <row r="15" spans="1:16" ht="25.5">
      <c r="A15" s="25" t="s">
        <v>45</v>
      </c>
      <c s="29" t="s">
        <v>22</v>
      </c>
      <c s="29" t="s">
        <v>106</v>
      </c>
      <c s="25" t="s">
        <v>47</v>
      </c>
      <c s="30" t="s">
        <v>107</v>
      </c>
      <c s="31" t="s">
        <v>62</v>
      </c>
      <c s="32">
        <v>16</v>
      </c>
      <c s="33">
        <v>0</v>
      </c>
      <c s="32">
        <f>ROUND(ROUND(H15,2)*ROUND(G15,2),2)</f>
      </c>
      <c r="O15">
        <f>(I15*21)/100</f>
      </c>
      <c t="s">
        <v>22</v>
      </c>
    </row>
    <row r="16" spans="1:5" ht="38.25">
      <c r="A16" s="34" t="s">
        <v>50</v>
      </c>
      <c r="E16" s="35" t="s">
        <v>108</v>
      </c>
    </row>
    <row r="17" spans="1:5" ht="12.75">
      <c r="A17" s="36" t="s">
        <v>52</v>
      </c>
      <c r="E17" s="37" t="s">
        <v>47</v>
      </c>
    </row>
    <row r="18" spans="1:5" ht="63.75">
      <c r="A18" t="s">
        <v>53</v>
      </c>
      <c r="E18" s="35" t="s">
        <v>109</v>
      </c>
    </row>
    <row r="19" spans="1:16" ht="12.75">
      <c r="A19" s="25" t="s">
        <v>45</v>
      </c>
      <c s="29" t="s">
        <v>31</v>
      </c>
      <c s="29" t="s">
        <v>110</v>
      </c>
      <c s="25" t="s">
        <v>47</v>
      </c>
      <c s="30" t="s">
        <v>111</v>
      </c>
      <c s="31" t="s">
        <v>62</v>
      </c>
      <c s="32">
        <v>22</v>
      </c>
      <c s="33">
        <v>0</v>
      </c>
      <c s="32">
        <f>ROUND(ROUND(H19,2)*ROUND(G19,2),2)</f>
      </c>
      <c r="O19">
        <f>(I19*21)/100</f>
      </c>
      <c t="s">
        <v>22</v>
      </c>
    </row>
    <row r="20" spans="1:5" ht="51">
      <c r="A20" s="34" t="s">
        <v>50</v>
      </c>
      <c r="E20" s="35" t="s">
        <v>112</v>
      </c>
    </row>
    <row r="21" spans="1:5" ht="12.75">
      <c r="A21" s="36" t="s">
        <v>52</v>
      </c>
      <c r="E21" s="37" t="s">
        <v>113</v>
      </c>
    </row>
    <row r="22" spans="1:5" ht="25.5">
      <c r="A22" t="s">
        <v>53</v>
      </c>
      <c r="E22" s="35" t="s">
        <v>114</v>
      </c>
    </row>
    <row r="23" spans="1:16" ht="12.75">
      <c r="A23" s="25" t="s">
        <v>45</v>
      </c>
      <c s="29" t="s">
        <v>33</v>
      </c>
      <c s="29" t="s">
        <v>115</v>
      </c>
      <c s="25" t="s">
        <v>47</v>
      </c>
      <c s="30" t="s">
        <v>116</v>
      </c>
      <c s="31" t="s">
        <v>117</v>
      </c>
      <c s="32">
        <v>1232</v>
      </c>
      <c s="33">
        <v>0</v>
      </c>
      <c s="32">
        <f>ROUND(ROUND(H23,2)*ROUND(G23,2),2)</f>
      </c>
      <c r="O23">
        <f>(I23*21)/100</f>
      </c>
      <c t="s">
        <v>22</v>
      </c>
    </row>
    <row r="24" spans="1:5" ht="25.5">
      <c r="A24" s="34" t="s">
        <v>50</v>
      </c>
      <c r="E24" s="35" t="s">
        <v>118</v>
      </c>
    </row>
    <row r="25" spans="1:5" ht="12.75">
      <c r="A25" s="36" t="s">
        <v>52</v>
      </c>
      <c r="E25" s="37" t="s">
        <v>119</v>
      </c>
    </row>
    <row r="26" spans="1:5" ht="25.5">
      <c r="A26" t="s">
        <v>53</v>
      </c>
      <c r="E26" s="35" t="s">
        <v>120</v>
      </c>
    </row>
    <row r="27" spans="1:16" ht="25.5">
      <c r="A27" s="25" t="s">
        <v>45</v>
      </c>
      <c s="29" t="s">
        <v>35</v>
      </c>
      <c s="29" t="s">
        <v>121</v>
      </c>
      <c s="25" t="s">
        <v>47</v>
      </c>
      <c s="30" t="s">
        <v>122</v>
      </c>
      <c s="31" t="s">
        <v>62</v>
      </c>
      <c s="32">
        <v>5</v>
      </c>
      <c s="33">
        <v>0</v>
      </c>
      <c s="32">
        <f>ROUND(ROUND(H27,2)*ROUND(G27,2),2)</f>
      </c>
      <c r="O27">
        <f>(I27*21)/100</f>
      </c>
      <c t="s">
        <v>22</v>
      </c>
    </row>
    <row r="28" spans="1:5" ht="38.25">
      <c r="A28" s="34" t="s">
        <v>50</v>
      </c>
      <c r="E28" s="35" t="s">
        <v>108</v>
      </c>
    </row>
    <row r="29" spans="1:5" ht="12.75">
      <c r="A29" s="36" t="s">
        <v>52</v>
      </c>
      <c r="E29" s="37" t="s">
        <v>47</v>
      </c>
    </row>
    <row r="30" spans="1:5" ht="63.75">
      <c r="A30" t="s">
        <v>53</v>
      </c>
      <c r="E30" s="35" t="s">
        <v>109</v>
      </c>
    </row>
    <row r="31" spans="1:16" ht="12.75">
      <c r="A31" s="25" t="s">
        <v>45</v>
      </c>
      <c s="29" t="s">
        <v>37</v>
      </c>
      <c s="29" t="s">
        <v>123</v>
      </c>
      <c s="25" t="s">
        <v>47</v>
      </c>
      <c s="30" t="s">
        <v>124</v>
      </c>
      <c s="31" t="s">
        <v>62</v>
      </c>
      <c s="32">
        <v>5</v>
      </c>
      <c s="33">
        <v>0</v>
      </c>
      <c s="32">
        <f>ROUND(ROUND(H31,2)*ROUND(G31,2),2)</f>
      </c>
      <c r="O31">
        <f>(I31*21)/100</f>
      </c>
      <c t="s">
        <v>22</v>
      </c>
    </row>
    <row r="32" spans="1:5" ht="12.75">
      <c r="A32" s="34" t="s">
        <v>50</v>
      </c>
      <c r="E32" s="35" t="s">
        <v>125</v>
      </c>
    </row>
    <row r="33" spans="1:5" ht="12.75">
      <c r="A33" s="36" t="s">
        <v>52</v>
      </c>
      <c r="E33" s="37" t="s">
        <v>47</v>
      </c>
    </row>
    <row r="34" spans="1:5" ht="25.5">
      <c r="A34" t="s">
        <v>53</v>
      </c>
      <c r="E34" s="35" t="s">
        <v>114</v>
      </c>
    </row>
    <row r="35" spans="1:16" ht="12.75">
      <c r="A35" s="25" t="s">
        <v>45</v>
      </c>
      <c s="29" t="s">
        <v>73</v>
      </c>
      <c s="29" t="s">
        <v>126</v>
      </c>
      <c s="25" t="s">
        <v>47</v>
      </c>
      <c s="30" t="s">
        <v>127</v>
      </c>
      <c s="31" t="s">
        <v>117</v>
      </c>
      <c s="32">
        <v>385</v>
      </c>
      <c s="33">
        <v>0</v>
      </c>
      <c s="32">
        <f>ROUND(ROUND(H35,2)*ROUND(G35,2),2)</f>
      </c>
      <c r="O35">
        <f>(I35*21)/100</f>
      </c>
      <c t="s">
        <v>22</v>
      </c>
    </row>
    <row r="36" spans="1:5" ht="25.5">
      <c r="A36" s="34" t="s">
        <v>50</v>
      </c>
      <c r="E36" s="35" t="s">
        <v>128</v>
      </c>
    </row>
    <row r="37" spans="1:5" ht="12.75">
      <c r="A37" s="36" t="s">
        <v>52</v>
      </c>
      <c r="E37" s="37" t="s">
        <v>129</v>
      </c>
    </row>
    <row r="38" spans="1:5" ht="25.5">
      <c r="A38" t="s">
        <v>53</v>
      </c>
      <c r="E38" s="35" t="s">
        <v>120</v>
      </c>
    </row>
    <row r="39" spans="1:16" ht="12.75">
      <c r="A39" s="25" t="s">
        <v>45</v>
      </c>
      <c s="29" t="s">
        <v>78</v>
      </c>
      <c s="29" t="s">
        <v>130</v>
      </c>
      <c s="25" t="s">
        <v>47</v>
      </c>
      <c s="30" t="s">
        <v>131</v>
      </c>
      <c s="31" t="s">
        <v>62</v>
      </c>
      <c s="32">
        <v>2</v>
      </c>
      <c s="33">
        <v>0</v>
      </c>
      <c s="32">
        <f>ROUND(ROUND(H39,2)*ROUND(G39,2),2)</f>
      </c>
      <c r="O39">
        <f>(I39*21)/100</f>
      </c>
      <c t="s">
        <v>22</v>
      </c>
    </row>
    <row r="40" spans="1:5" ht="38.25">
      <c r="A40" s="34" t="s">
        <v>50</v>
      </c>
      <c r="E40" s="35" t="s">
        <v>132</v>
      </c>
    </row>
    <row r="41" spans="1:5" ht="12.75">
      <c r="A41" s="36" t="s">
        <v>52</v>
      </c>
      <c r="E41" s="37" t="s">
        <v>47</v>
      </c>
    </row>
    <row r="42" spans="1:5" ht="25.5">
      <c r="A42" t="s">
        <v>53</v>
      </c>
      <c r="E42" s="35" t="s">
        <v>114</v>
      </c>
    </row>
    <row r="43" spans="1:16" ht="12.75">
      <c r="A43" s="25" t="s">
        <v>45</v>
      </c>
      <c s="29" t="s">
        <v>40</v>
      </c>
      <c s="29" t="s">
        <v>133</v>
      </c>
      <c s="25" t="s">
        <v>47</v>
      </c>
      <c s="30" t="s">
        <v>134</v>
      </c>
      <c s="31" t="s">
        <v>62</v>
      </c>
      <c s="32">
        <v>2</v>
      </c>
      <c s="33">
        <v>0</v>
      </c>
      <c s="32">
        <f>ROUND(ROUND(H43,2)*ROUND(G43,2),2)</f>
      </c>
      <c r="O43">
        <f>(I43*21)/100</f>
      </c>
      <c t="s">
        <v>22</v>
      </c>
    </row>
    <row r="44" spans="1:5" ht="25.5">
      <c r="A44" s="34" t="s">
        <v>50</v>
      </c>
      <c r="E44" s="35" t="s">
        <v>135</v>
      </c>
    </row>
    <row r="45" spans="1:5" ht="12.75">
      <c r="A45" s="36" t="s">
        <v>52</v>
      </c>
      <c r="E45" s="37" t="s">
        <v>47</v>
      </c>
    </row>
    <row r="46" spans="1:5" ht="76.5">
      <c r="A46" t="s">
        <v>53</v>
      </c>
      <c r="E46" s="35" t="s">
        <v>136</v>
      </c>
    </row>
    <row r="47" spans="1:16" ht="12.75">
      <c r="A47" s="25" t="s">
        <v>45</v>
      </c>
      <c s="29" t="s">
        <v>42</v>
      </c>
      <c s="29" t="s">
        <v>137</v>
      </c>
      <c s="25" t="s">
        <v>47</v>
      </c>
      <c s="30" t="s">
        <v>138</v>
      </c>
      <c s="31" t="s">
        <v>62</v>
      </c>
      <c s="32">
        <v>2</v>
      </c>
      <c s="33">
        <v>0</v>
      </c>
      <c s="32">
        <f>ROUND(ROUND(H47,2)*ROUND(G47,2),2)</f>
      </c>
      <c r="O47">
        <f>(I47*21)/100</f>
      </c>
      <c t="s">
        <v>22</v>
      </c>
    </row>
    <row r="48" spans="1:5" ht="12.75">
      <c r="A48" s="34" t="s">
        <v>50</v>
      </c>
      <c r="E48" s="35" t="s">
        <v>139</v>
      </c>
    </row>
    <row r="49" spans="1:5" ht="12.75">
      <c r="A49" s="36" t="s">
        <v>52</v>
      </c>
      <c r="E49" s="37" t="s">
        <v>47</v>
      </c>
    </row>
    <row r="50" spans="1:5" ht="25.5">
      <c r="A50" t="s">
        <v>53</v>
      </c>
      <c r="E50" s="35" t="s">
        <v>140</v>
      </c>
    </row>
    <row r="51" spans="1:16" ht="12.75">
      <c r="A51" s="25" t="s">
        <v>45</v>
      </c>
      <c s="29" t="s">
        <v>91</v>
      </c>
      <c s="29" t="s">
        <v>141</v>
      </c>
      <c s="25" t="s">
        <v>47</v>
      </c>
      <c s="30" t="s">
        <v>142</v>
      </c>
      <c s="31" t="s">
        <v>117</v>
      </c>
      <c s="32">
        <v>154</v>
      </c>
      <c s="33">
        <v>0</v>
      </c>
      <c s="32">
        <f>ROUND(ROUND(H51,2)*ROUND(G51,2),2)</f>
      </c>
      <c r="O51">
        <f>(I51*21)/100</f>
      </c>
      <c t="s">
        <v>22</v>
      </c>
    </row>
    <row r="52" spans="1:5" ht="38.25">
      <c r="A52" s="34" t="s">
        <v>50</v>
      </c>
      <c r="E52" s="35" t="s">
        <v>143</v>
      </c>
    </row>
    <row r="53" spans="1:5" ht="12.75">
      <c r="A53" s="36" t="s">
        <v>52</v>
      </c>
      <c r="E53" s="37" t="s">
        <v>144</v>
      </c>
    </row>
    <row r="54" spans="1:5" ht="25.5">
      <c r="A54" t="s">
        <v>53</v>
      </c>
      <c r="E54" s="35" t="s">
        <v>145</v>
      </c>
    </row>
    <row r="55" spans="1:16" ht="12.75">
      <c r="A55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62</v>
      </c>
      <c s="32">
        <v>2</v>
      </c>
      <c s="33">
        <v>0</v>
      </c>
      <c s="32">
        <f>ROUND(ROUND(H55,2)*ROUND(G55,2),2)</f>
      </c>
      <c r="O55">
        <f>(I55*21)/100</f>
      </c>
      <c t="s">
        <v>22</v>
      </c>
    </row>
    <row r="56" spans="1:5" ht="12.75">
      <c r="A56" s="34" t="s">
        <v>50</v>
      </c>
      <c r="E56" s="35" t="s">
        <v>149</v>
      </c>
    </row>
    <row r="57" spans="1:5" ht="12.75">
      <c r="A57" s="36" t="s">
        <v>52</v>
      </c>
      <c r="E57" s="37" t="s">
        <v>47</v>
      </c>
    </row>
    <row r="58" spans="1:5" ht="63.75">
      <c r="A58" t="s">
        <v>53</v>
      </c>
      <c r="E58" s="35" t="s">
        <v>150</v>
      </c>
    </row>
    <row r="59" spans="1:16" ht="12.75">
      <c r="A59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62</v>
      </c>
      <c s="32">
        <v>2</v>
      </c>
      <c s="33">
        <v>0</v>
      </c>
      <c s="32">
        <f>ROUND(ROUND(H59,2)*ROUND(G59,2),2)</f>
      </c>
      <c r="O59">
        <f>(I59*21)/100</f>
      </c>
      <c t="s">
        <v>22</v>
      </c>
    </row>
    <row r="60" spans="1:5" ht="12.75">
      <c r="A60" s="34" t="s">
        <v>50</v>
      </c>
      <c r="E60" s="35" t="s">
        <v>154</v>
      </c>
    </row>
    <row r="61" spans="1:5" ht="12.75">
      <c r="A61" s="36" t="s">
        <v>52</v>
      </c>
      <c r="E61" s="37" t="s">
        <v>47</v>
      </c>
    </row>
    <row r="62" spans="1:5" ht="25.5">
      <c r="A62" t="s">
        <v>53</v>
      </c>
      <c r="E62" s="35" t="s">
        <v>140</v>
      </c>
    </row>
    <row r="63" spans="1:16" ht="12.75">
      <c r="A63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117</v>
      </c>
      <c s="32">
        <v>154</v>
      </c>
      <c s="33">
        <v>0</v>
      </c>
      <c s="32">
        <f>ROUND(ROUND(H63,2)*ROUND(G63,2),2)</f>
      </c>
      <c r="O63">
        <f>(I63*21)/100</f>
      </c>
      <c t="s">
        <v>22</v>
      </c>
    </row>
    <row r="64" spans="1:5" ht="25.5">
      <c r="A64" s="34" t="s">
        <v>50</v>
      </c>
      <c r="E64" s="35" t="s">
        <v>158</v>
      </c>
    </row>
    <row r="65" spans="1:5" ht="12.75">
      <c r="A65" s="36" t="s">
        <v>52</v>
      </c>
      <c r="E65" s="37" t="s">
        <v>144</v>
      </c>
    </row>
    <row r="66" spans="1:5" ht="25.5">
      <c r="A66" t="s">
        <v>53</v>
      </c>
      <c r="E66" s="35" t="s">
        <v>145</v>
      </c>
    </row>
    <row r="67" spans="1:16" ht="12.75">
      <c r="A67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162</v>
      </c>
      <c s="32">
        <v>117</v>
      </c>
      <c s="33">
        <v>0</v>
      </c>
      <c s="32">
        <f>ROUND(ROUND(H67,2)*ROUND(G67,2),2)</f>
      </c>
      <c r="O67">
        <f>(I67*21)/100</f>
      </c>
      <c t="s">
        <v>22</v>
      </c>
    </row>
    <row r="68" spans="1:5" ht="25.5">
      <c r="A68" s="34" t="s">
        <v>50</v>
      </c>
      <c r="E68" s="35" t="s">
        <v>163</v>
      </c>
    </row>
    <row r="69" spans="1:5" ht="12.75">
      <c r="A69" s="36" t="s">
        <v>52</v>
      </c>
      <c r="E69" s="37" t="s">
        <v>164</v>
      </c>
    </row>
    <row r="70" spans="1:5" ht="51">
      <c r="A70" t="s">
        <v>53</v>
      </c>
      <c r="E70" s="35" t="s">
        <v>165</v>
      </c>
    </row>
    <row r="71" spans="1:16" ht="12.75">
      <c r="A71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162</v>
      </c>
      <c s="32">
        <v>114</v>
      </c>
      <c s="33">
        <v>0</v>
      </c>
      <c s="32">
        <f>ROUND(ROUND(H71,2)*ROUND(G71,2),2)</f>
      </c>
      <c r="O71">
        <f>(I71*21)/100</f>
      </c>
      <c t="s">
        <v>22</v>
      </c>
    </row>
    <row r="72" spans="1:5" ht="12.75">
      <c r="A72" s="34" t="s">
        <v>50</v>
      </c>
      <c r="E72" s="35" t="s">
        <v>169</v>
      </c>
    </row>
    <row r="73" spans="1:5" ht="12.75">
      <c r="A73" s="36" t="s">
        <v>52</v>
      </c>
      <c r="E73" s="37" t="s">
        <v>47</v>
      </c>
    </row>
    <row r="74" spans="1:5" ht="25.5">
      <c r="A74" t="s">
        <v>53</v>
      </c>
      <c r="E74" s="35" t="s">
        <v>140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170</v>
      </c>
      <c s="38">
        <f>0+I9</f>
      </c>
      <c r="O3" t="s">
        <v>19</v>
      </c>
      <c t="s">
        <v>22</v>
      </c>
    </row>
    <row r="4" spans="1:16" ht="15" customHeight="1">
      <c r="A4" t="s">
        <v>17</v>
      </c>
      <c s="12" t="s">
        <v>95</v>
      </c>
      <c s="13" t="s">
        <v>96</v>
      </c>
      <c s="1"/>
      <c s="14" t="s">
        <v>97</v>
      </c>
      <c s="1"/>
      <c s="1"/>
      <c s="11"/>
      <c s="11"/>
      <c r="O4" t="s">
        <v>20</v>
      </c>
      <c t="s">
        <v>22</v>
      </c>
    </row>
    <row r="5" spans="1:16" ht="12.75" customHeight="1">
      <c r="A5" t="s">
        <v>98</v>
      </c>
      <c s="16" t="s">
        <v>18</v>
      </c>
      <c s="17" t="s">
        <v>170</v>
      </c>
      <c s="6"/>
      <c s="18" t="s">
        <v>171</v>
      </c>
      <c s="6"/>
      <c s="6"/>
      <c s="6"/>
      <c s="6"/>
      <c r="O5" t="s">
        <v>21</v>
      </c>
      <c t="s">
        <v>22</v>
      </c>
    </row>
    <row r="6" spans="1:9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</row>
    <row r="7" spans="1:9" ht="12.75" customHeight="1">
      <c r="A7" s="15"/>
      <c s="15"/>
      <c s="15"/>
      <c s="15"/>
      <c s="15"/>
      <c s="15"/>
      <c s="15"/>
      <c s="15" t="s">
        <v>39</v>
      </c>
      <c s="15" t="s">
        <v>41</v>
      </c>
    </row>
    <row r="8" spans="1:9" ht="12.75" customHeight="1">
      <c r="A8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9" spans="1:18" ht="12.75" customHeight="1">
      <c r="A9" s="19" t="s">
        <v>43</v>
      </c>
      <c s="19"/>
      <c s="26" t="s">
        <v>26</v>
      </c>
      <c s="19"/>
      <c s="27" t="s">
        <v>44</v>
      </c>
      <c s="19"/>
      <c s="19"/>
      <c s="19"/>
      <c s="28">
        <f>0+Q9</f>
      </c>
      <c r="O9">
        <f>0+R9</f>
      </c>
      <c r="Q9">
        <f>0+I10+I14</f>
      </c>
      <c>
        <f>0+O10+O14</f>
      </c>
    </row>
    <row r="10" spans="1:16" ht="12.75">
      <c r="A10" s="25" t="s">
        <v>45</v>
      </c>
      <c s="29" t="s">
        <v>28</v>
      </c>
      <c s="29" t="s">
        <v>172</v>
      </c>
      <c s="25" t="s">
        <v>47</v>
      </c>
      <c s="30" t="s">
        <v>173</v>
      </c>
      <c s="31" t="s">
        <v>174</v>
      </c>
      <c s="32">
        <v>87</v>
      </c>
      <c s="33">
        <v>0</v>
      </c>
      <c s="32">
        <f>ROUND(ROUND(H10,2)*ROUND(G10,2),2)</f>
      </c>
      <c r="O10">
        <f>(I10*21)/100</f>
      </c>
      <c t="s">
        <v>22</v>
      </c>
    </row>
    <row r="11" spans="1:5" ht="63.75">
      <c r="A11" s="34" t="s">
        <v>50</v>
      </c>
      <c r="E11" s="35" t="s">
        <v>175</v>
      </c>
    </row>
    <row r="12" spans="1:5" ht="12.75">
      <c r="A12" s="36" t="s">
        <v>52</v>
      </c>
      <c r="E12" s="37" t="s">
        <v>47</v>
      </c>
    </row>
    <row r="13" spans="1:5" ht="12.75">
      <c r="A13" t="s">
        <v>53</v>
      </c>
      <c r="E13" s="35" t="s">
        <v>104</v>
      </c>
    </row>
    <row r="14" spans="1:16" ht="12.75">
      <c r="A14" s="25" t="s">
        <v>45</v>
      </c>
      <c s="29" t="s">
        <v>22</v>
      </c>
      <c s="29" t="s">
        <v>176</v>
      </c>
      <c s="25" t="s">
        <v>47</v>
      </c>
      <c s="30" t="s">
        <v>177</v>
      </c>
      <c s="31" t="s">
        <v>174</v>
      </c>
      <c s="32">
        <v>13.75</v>
      </c>
      <c s="33">
        <v>0</v>
      </c>
      <c s="32">
        <f>ROUND(ROUND(H14,2)*ROUND(G14,2),2)</f>
      </c>
      <c r="O14">
        <f>(I14*21)/100</f>
      </c>
      <c t="s">
        <v>22</v>
      </c>
    </row>
    <row r="15" spans="1:5" ht="25.5">
      <c r="A15" s="34" t="s">
        <v>50</v>
      </c>
      <c r="E15" s="35" t="s">
        <v>178</v>
      </c>
    </row>
    <row r="16" spans="1:5" ht="12.75">
      <c r="A16" s="36" t="s">
        <v>52</v>
      </c>
      <c r="E16" s="37" t="s">
        <v>47</v>
      </c>
    </row>
    <row r="17" spans="1:5" ht="12.75">
      <c r="A17" t="s">
        <v>53</v>
      </c>
      <c r="E17" s="35" t="s">
        <v>104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0+O8+O21+O70+O75+O100+O149+O194+O231+O264+O269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179</v>
      </c>
      <c s="38">
        <f>0+I8+I21+I70+I75+I100+I149+I194+I231+I264+I269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179</v>
      </c>
      <c s="6"/>
      <c s="18" t="s">
        <v>180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31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26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28</v>
      </c>
      <c s="29" t="s">
        <v>181</v>
      </c>
      <c s="25" t="s">
        <v>65</v>
      </c>
      <c s="30" t="s">
        <v>182</v>
      </c>
      <c s="31" t="s">
        <v>183</v>
      </c>
      <c s="32">
        <v>19.5</v>
      </c>
      <c s="33">
        <v>0</v>
      </c>
      <c s="32">
        <f>ROUND(ROUND(H9,2)*ROUND(G9,2),2)</f>
      </c>
      <c r="O9">
        <f>(I9*21)/100</f>
      </c>
      <c t="s">
        <v>22</v>
      </c>
    </row>
    <row r="10" spans="1:5" ht="12.75">
      <c r="A10" s="34" t="s">
        <v>50</v>
      </c>
      <c r="E10" s="35" t="s">
        <v>184</v>
      </c>
    </row>
    <row r="11" spans="1:5" ht="12.75">
      <c r="A11" s="36" t="s">
        <v>52</v>
      </c>
      <c r="E11" s="37" t="s">
        <v>185</v>
      </c>
    </row>
    <row r="12" spans="1:5" ht="25.5">
      <c r="A12" t="s">
        <v>53</v>
      </c>
      <c r="E12" s="35" t="s">
        <v>186</v>
      </c>
    </row>
    <row r="13" spans="1:16" ht="12.75">
      <c r="A13" s="25" t="s">
        <v>45</v>
      </c>
      <c s="29" t="s">
        <v>22</v>
      </c>
      <c s="29" t="s">
        <v>181</v>
      </c>
      <c s="25" t="s">
        <v>68</v>
      </c>
      <c s="30" t="s">
        <v>182</v>
      </c>
      <c s="31" t="s">
        <v>183</v>
      </c>
      <c s="32">
        <v>20.95</v>
      </c>
      <c s="33">
        <v>0</v>
      </c>
      <c s="32">
        <f>ROUND(ROUND(H13,2)*ROUND(G13,2),2)</f>
      </c>
      <c r="O13">
        <f>(I13*21)/100</f>
      </c>
      <c t="s">
        <v>22</v>
      </c>
    </row>
    <row r="14" spans="1:5" ht="25.5">
      <c r="A14" s="34" t="s">
        <v>50</v>
      </c>
      <c r="E14" s="35" t="s">
        <v>187</v>
      </c>
    </row>
    <row r="15" spans="1:5" ht="12.75">
      <c r="A15" s="36" t="s">
        <v>52</v>
      </c>
      <c r="E15" s="37" t="s">
        <v>188</v>
      </c>
    </row>
    <row r="16" spans="1:5" ht="25.5">
      <c r="A16" t="s">
        <v>53</v>
      </c>
      <c r="E16" s="35" t="s">
        <v>186</v>
      </c>
    </row>
    <row r="17" spans="1:16" ht="12.75">
      <c r="A17" s="25" t="s">
        <v>45</v>
      </c>
      <c s="29" t="s">
        <v>31</v>
      </c>
      <c s="29" t="s">
        <v>189</v>
      </c>
      <c s="25" t="s">
        <v>47</v>
      </c>
      <c s="30" t="s">
        <v>190</v>
      </c>
      <c s="31" t="s">
        <v>191</v>
      </c>
      <c s="32">
        <v>8.23</v>
      </c>
      <c s="33">
        <v>0</v>
      </c>
      <c s="32">
        <f>ROUND(ROUND(H17,2)*ROUND(G17,2),2)</f>
      </c>
      <c r="O17">
        <f>(I17*21)/100</f>
      </c>
      <c t="s">
        <v>22</v>
      </c>
    </row>
    <row r="18" spans="1:5" ht="25.5">
      <c r="A18" s="34" t="s">
        <v>50</v>
      </c>
      <c r="E18" s="35" t="s">
        <v>192</v>
      </c>
    </row>
    <row r="19" spans="1:5" ht="25.5">
      <c r="A19" s="36" t="s">
        <v>52</v>
      </c>
      <c r="E19" s="37" t="s">
        <v>193</v>
      </c>
    </row>
    <row r="20" spans="1:5" ht="25.5">
      <c r="A20" t="s">
        <v>53</v>
      </c>
      <c r="E20" s="35" t="s">
        <v>186</v>
      </c>
    </row>
    <row r="21" spans="1:18" ht="12.75" customHeight="1">
      <c r="A21" s="6" t="s">
        <v>43</v>
      </c>
      <c s="6"/>
      <c s="42" t="s">
        <v>28</v>
      </c>
      <c s="6"/>
      <c s="27" t="s">
        <v>194</v>
      </c>
      <c s="6"/>
      <c s="6"/>
      <c s="6"/>
      <c s="43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25" t="s">
        <v>45</v>
      </c>
      <c s="29" t="s">
        <v>33</v>
      </c>
      <c s="29" t="s">
        <v>195</v>
      </c>
      <c s="25" t="s">
        <v>47</v>
      </c>
      <c s="30" t="s">
        <v>196</v>
      </c>
      <c s="31" t="s">
        <v>191</v>
      </c>
      <c s="32">
        <v>7.39</v>
      </c>
      <c s="33">
        <v>0</v>
      </c>
      <c s="32">
        <f>ROUND(ROUND(H22,2)*ROUND(G22,2),2)</f>
      </c>
      <c r="O22">
        <f>(I22*21)/100</f>
      </c>
      <c t="s">
        <v>22</v>
      </c>
    </row>
    <row r="23" spans="1:5" ht="38.25">
      <c r="A23" s="34" t="s">
        <v>50</v>
      </c>
      <c r="E23" s="35" t="s">
        <v>197</v>
      </c>
    </row>
    <row r="24" spans="1:5" ht="38.25">
      <c r="A24" s="36" t="s">
        <v>52</v>
      </c>
      <c r="E24" s="37" t="s">
        <v>198</v>
      </c>
    </row>
    <row r="25" spans="1:5" ht="63.75">
      <c r="A25" t="s">
        <v>53</v>
      </c>
      <c r="E25" s="35" t="s">
        <v>199</v>
      </c>
    </row>
    <row r="26" spans="1:16" ht="12.75">
      <c r="A26" s="25" t="s">
        <v>45</v>
      </c>
      <c s="29" t="s">
        <v>35</v>
      </c>
      <c s="29" t="s">
        <v>200</v>
      </c>
      <c s="25" t="s">
        <v>47</v>
      </c>
      <c s="30" t="s">
        <v>201</v>
      </c>
      <c s="31" t="s">
        <v>191</v>
      </c>
      <c s="32">
        <v>4.5</v>
      </c>
      <c s="33">
        <v>0</v>
      </c>
      <c s="32">
        <f>ROUND(ROUND(H26,2)*ROUND(G26,2),2)</f>
      </c>
      <c r="O26">
        <f>(I26*21)/100</f>
      </c>
      <c t="s">
        <v>22</v>
      </c>
    </row>
    <row r="27" spans="1:5" ht="38.25">
      <c r="A27" s="34" t="s">
        <v>50</v>
      </c>
      <c r="E27" s="35" t="s">
        <v>202</v>
      </c>
    </row>
    <row r="28" spans="1:5" ht="12.75">
      <c r="A28" s="36" t="s">
        <v>52</v>
      </c>
      <c r="E28" s="37" t="s">
        <v>203</v>
      </c>
    </row>
    <row r="29" spans="1:5" ht="63.75">
      <c r="A29" t="s">
        <v>53</v>
      </c>
      <c r="E29" s="35" t="s">
        <v>199</v>
      </c>
    </row>
    <row r="30" spans="1:16" ht="12.75">
      <c r="A30" s="25" t="s">
        <v>45</v>
      </c>
      <c s="29" t="s">
        <v>37</v>
      </c>
      <c s="29" t="s">
        <v>204</v>
      </c>
      <c s="25" t="s">
        <v>47</v>
      </c>
      <c s="30" t="s">
        <v>205</v>
      </c>
      <c s="31" t="s">
        <v>191</v>
      </c>
      <c s="32">
        <v>6</v>
      </c>
      <c s="33">
        <v>0</v>
      </c>
      <c s="32">
        <f>ROUND(ROUND(H30,2)*ROUND(G30,2),2)</f>
      </c>
      <c r="O30">
        <f>(I30*21)/100</f>
      </c>
      <c t="s">
        <v>22</v>
      </c>
    </row>
    <row r="31" spans="1:5" ht="38.25">
      <c r="A31" s="34" t="s">
        <v>50</v>
      </c>
      <c r="E31" s="35" t="s">
        <v>206</v>
      </c>
    </row>
    <row r="32" spans="1:5" ht="12.75">
      <c r="A32" s="36" t="s">
        <v>52</v>
      </c>
      <c r="E32" s="37" t="s">
        <v>207</v>
      </c>
    </row>
    <row r="33" spans="1:5" ht="38.25">
      <c r="A33" t="s">
        <v>53</v>
      </c>
      <c r="E33" s="35" t="s">
        <v>208</v>
      </c>
    </row>
    <row r="34" spans="1:16" ht="12.75">
      <c r="A34" s="25" t="s">
        <v>45</v>
      </c>
      <c s="29" t="s">
        <v>73</v>
      </c>
      <c s="29" t="s">
        <v>209</v>
      </c>
      <c s="25" t="s">
        <v>47</v>
      </c>
      <c s="30" t="s">
        <v>210</v>
      </c>
      <c s="31" t="s">
        <v>191</v>
      </c>
      <c s="32">
        <v>8</v>
      </c>
      <c s="33">
        <v>0</v>
      </c>
      <c s="32">
        <f>ROUND(ROUND(H34,2)*ROUND(G34,2),2)</f>
      </c>
      <c r="O34">
        <f>(I34*21)/100</f>
      </c>
      <c t="s">
        <v>22</v>
      </c>
    </row>
    <row r="35" spans="1:5" ht="25.5">
      <c r="A35" s="34" t="s">
        <v>50</v>
      </c>
      <c r="E35" s="35" t="s">
        <v>211</v>
      </c>
    </row>
    <row r="36" spans="1:5" ht="12.75">
      <c r="A36" s="36" t="s">
        <v>52</v>
      </c>
      <c r="E36" s="37" t="s">
        <v>212</v>
      </c>
    </row>
    <row r="37" spans="1:5" ht="369.75">
      <c r="A37" t="s">
        <v>53</v>
      </c>
      <c r="E37" s="35" t="s">
        <v>213</v>
      </c>
    </row>
    <row r="38" spans="1:16" ht="12.75">
      <c r="A38" s="25" t="s">
        <v>45</v>
      </c>
      <c s="29" t="s">
        <v>78</v>
      </c>
      <c s="29" t="s">
        <v>214</v>
      </c>
      <c s="25" t="s">
        <v>47</v>
      </c>
      <c s="30" t="s">
        <v>215</v>
      </c>
      <c s="31" t="s">
        <v>191</v>
      </c>
      <c s="32">
        <v>14</v>
      </c>
      <c s="33">
        <v>0</v>
      </c>
      <c s="32">
        <f>ROUND(ROUND(H38,2)*ROUND(G38,2),2)</f>
      </c>
      <c r="O38">
        <f>(I38*21)/100</f>
      </c>
      <c t="s">
        <v>22</v>
      </c>
    </row>
    <row r="39" spans="1:5" ht="25.5">
      <c r="A39" s="34" t="s">
        <v>50</v>
      </c>
      <c r="E39" s="35" t="s">
        <v>216</v>
      </c>
    </row>
    <row r="40" spans="1:5" ht="12.75">
      <c r="A40" s="36" t="s">
        <v>52</v>
      </c>
      <c r="E40" s="37" t="s">
        <v>217</v>
      </c>
    </row>
    <row r="41" spans="1:5" ht="191.25">
      <c r="A41" t="s">
        <v>53</v>
      </c>
      <c r="E41" s="35" t="s">
        <v>218</v>
      </c>
    </row>
    <row r="42" spans="1:16" ht="12.75">
      <c r="A42" s="25" t="s">
        <v>45</v>
      </c>
      <c s="29" t="s">
        <v>40</v>
      </c>
      <c s="29" t="s">
        <v>219</v>
      </c>
      <c s="25" t="s">
        <v>47</v>
      </c>
      <c s="30" t="s">
        <v>220</v>
      </c>
      <c s="31" t="s">
        <v>191</v>
      </c>
      <c s="32">
        <v>10</v>
      </c>
      <c s="33">
        <v>0</v>
      </c>
      <c s="32">
        <f>ROUND(ROUND(H42,2)*ROUND(G42,2),2)</f>
      </c>
      <c r="O42">
        <f>(I42*21)/100</f>
      </c>
      <c t="s">
        <v>22</v>
      </c>
    </row>
    <row r="43" spans="1:5" ht="51">
      <c r="A43" s="34" t="s">
        <v>50</v>
      </c>
      <c r="E43" s="35" t="s">
        <v>221</v>
      </c>
    </row>
    <row r="44" spans="1:5" ht="12.75">
      <c r="A44" s="36" t="s">
        <v>52</v>
      </c>
      <c r="E44" s="37" t="s">
        <v>47</v>
      </c>
    </row>
    <row r="45" spans="1:5" ht="306">
      <c r="A45" t="s">
        <v>53</v>
      </c>
      <c r="E45" s="35" t="s">
        <v>222</v>
      </c>
    </row>
    <row r="46" spans="1:16" ht="12.75">
      <c r="A46" s="25" t="s">
        <v>45</v>
      </c>
      <c s="29" t="s">
        <v>42</v>
      </c>
      <c s="29" t="s">
        <v>223</v>
      </c>
      <c s="25" t="s">
        <v>47</v>
      </c>
      <c s="30" t="s">
        <v>224</v>
      </c>
      <c s="31" t="s">
        <v>191</v>
      </c>
      <c s="32">
        <v>24</v>
      </c>
      <c s="33">
        <v>0</v>
      </c>
      <c s="32">
        <f>ROUND(ROUND(H46,2)*ROUND(G46,2),2)</f>
      </c>
      <c r="O46">
        <f>(I46*21)/100</f>
      </c>
      <c t="s">
        <v>22</v>
      </c>
    </row>
    <row r="47" spans="1:5" ht="38.25">
      <c r="A47" s="34" t="s">
        <v>50</v>
      </c>
      <c r="E47" s="35" t="s">
        <v>225</v>
      </c>
    </row>
    <row r="48" spans="1:5" ht="12.75">
      <c r="A48" s="36" t="s">
        <v>52</v>
      </c>
      <c r="E48" s="37" t="s">
        <v>226</v>
      </c>
    </row>
    <row r="49" spans="1:5" ht="191.25">
      <c r="A49" t="s">
        <v>53</v>
      </c>
      <c r="E49" s="35" t="s">
        <v>227</v>
      </c>
    </row>
    <row r="50" spans="1:16" ht="12.75">
      <c r="A50" s="25" t="s">
        <v>45</v>
      </c>
      <c s="29" t="s">
        <v>91</v>
      </c>
      <c s="29" t="s">
        <v>228</v>
      </c>
      <c s="25" t="s">
        <v>47</v>
      </c>
      <c s="30" t="s">
        <v>229</v>
      </c>
      <c s="31" t="s">
        <v>191</v>
      </c>
      <c s="32">
        <v>25</v>
      </c>
      <c s="33">
        <v>0</v>
      </c>
      <c s="32">
        <f>ROUND(ROUND(H50,2)*ROUND(G50,2),2)</f>
      </c>
      <c r="O50">
        <f>(I50*21)/100</f>
      </c>
      <c t="s">
        <v>22</v>
      </c>
    </row>
    <row r="51" spans="1:5" ht="51">
      <c r="A51" s="34" t="s">
        <v>50</v>
      </c>
      <c r="E51" s="35" t="s">
        <v>230</v>
      </c>
    </row>
    <row r="52" spans="1:5" ht="12.75">
      <c r="A52" s="36" t="s">
        <v>52</v>
      </c>
      <c r="E52" s="37" t="s">
        <v>231</v>
      </c>
    </row>
    <row r="53" spans="1:5" ht="280.5">
      <c r="A53" t="s">
        <v>53</v>
      </c>
      <c r="E53" s="35" t="s">
        <v>232</v>
      </c>
    </row>
    <row r="54" spans="1:16" ht="12.75">
      <c r="A54" s="25" t="s">
        <v>45</v>
      </c>
      <c s="29" t="s">
        <v>146</v>
      </c>
      <c s="29" t="s">
        <v>233</v>
      </c>
      <c s="25" t="s">
        <v>47</v>
      </c>
      <c s="30" t="s">
        <v>234</v>
      </c>
      <c s="31" t="s">
        <v>191</v>
      </c>
      <c s="32">
        <v>10</v>
      </c>
      <c s="33">
        <v>0</v>
      </c>
      <c s="32">
        <f>ROUND(ROUND(H54,2)*ROUND(G54,2),2)</f>
      </c>
      <c r="O54">
        <f>(I54*21)/100</f>
      </c>
      <c t="s">
        <v>22</v>
      </c>
    </row>
    <row r="55" spans="1:5" ht="25.5">
      <c r="A55" s="34" t="s">
        <v>50</v>
      </c>
      <c r="E55" s="35" t="s">
        <v>235</v>
      </c>
    </row>
    <row r="56" spans="1:5" ht="12.75">
      <c r="A56" s="36" t="s">
        <v>52</v>
      </c>
      <c r="E56" s="37" t="s">
        <v>236</v>
      </c>
    </row>
    <row r="57" spans="1:5" ht="280.5">
      <c r="A57" t="s">
        <v>53</v>
      </c>
      <c r="E57" s="35" t="s">
        <v>237</v>
      </c>
    </row>
    <row r="58" spans="1:16" ht="12.75">
      <c r="A58" s="25" t="s">
        <v>45</v>
      </c>
      <c s="29" t="s">
        <v>151</v>
      </c>
      <c s="29" t="s">
        <v>238</v>
      </c>
      <c s="25" t="s">
        <v>47</v>
      </c>
      <c s="30" t="s">
        <v>239</v>
      </c>
      <c s="31" t="s">
        <v>191</v>
      </c>
      <c s="32">
        <v>18</v>
      </c>
      <c s="33">
        <v>0</v>
      </c>
      <c s="32">
        <f>ROUND(ROUND(H58,2)*ROUND(G58,2),2)</f>
      </c>
      <c r="O58">
        <f>(I58*21)/100</f>
      </c>
      <c t="s">
        <v>22</v>
      </c>
    </row>
    <row r="59" spans="1:5" ht="12.75">
      <c r="A59" s="34" t="s">
        <v>50</v>
      </c>
      <c r="E59" s="35" t="s">
        <v>240</v>
      </c>
    </row>
    <row r="60" spans="1:5" ht="12.75">
      <c r="A60" s="36" t="s">
        <v>52</v>
      </c>
      <c r="E60" s="37" t="s">
        <v>241</v>
      </c>
    </row>
    <row r="61" spans="1:5" ht="12.75">
      <c r="A61" t="s">
        <v>53</v>
      </c>
      <c r="E61" s="35" t="s">
        <v>242</v>
      </c>
    </row>
    <row r="62" spans="1:16" ht="12.75">
      <c r="A62" s="25" t="s">
        <v>45</v>
      </c>
      <c s="29" t="s">
        <v>155</v>
      </c>
      <c s="29" t="s">
        <v>243</v>
      </c>
      <c s="25" t="s">
        <v>47</v>
      </c>
      <c s="30" t="s">
        <v>244</v>
      </c>
      <c s="31" t="s">
        <v>174</v>
      </c>
      <c s="32">
        <v>40</v>
      </c>
      <c s="33">
        <v>0</v>
      </c>
      <c s="32">
        <f>ROUND(ROUND(H62,2)*ROUND(G62,2),2)</f>
      </c>
      <c r="O62">
        <f>(I62*21)/100</f>
      </c>
      <c t="s">
        <v>22</v>
      </c>
    </row>
    <row r="63" spans="1:5" ht="12.75">
      <c r="A63" s="34" t="s">
        <v>50</v>
      </c>
      <c r="E63" s="35" t="s">
        <v>47</v>
      </c>
    </row>
    <row r="64" spans="1:5" ht="12.75">
      <c r="A64" s="36" t="s">
        <v>52</v>
      </c>
      <c r="E64" s="37" t="s">
        <v>47</v>
      </c>
    </row>
    <row r="65" spans="1:5" ht="38.25">
      <c r="A65" t="s">
        <v>53</v>
      </c>
      <c r="E65" s="35" t="s">
        <v>245</v>
      </c>
    </row>
    <row r="66" spans="1:16" ht="12.75">
      <c r="A66" s="25" t="s">
        <v>45</v>
      </c>
      <c s="29" t="s">
        <v>159</v>
      </c>
      <c s="29" t="s">
        <v>246</v>
      </c>
      <c s="25" t="s">
        <v>47</v>
      </c>
      <c s="30" t="s">
        <v>247</v>
      </c>
      <c s="31" t="s">
        <v>174</v>
      </c>
      <c s="32">
        <v>40</v>
      </c>
      <c s="33">
        <v>0</v>
      </c>
      <c s="32">
        <f>ROUND(ROUND(H66,2)*ROUND(G66,2),2)</f>
      </c>
      <c r="O66">
        <f>(I66*21)/100</f>
      </c>
      <c t="s">
        <v>22</v>
      </c>
    </row>
    <row r="67" spans="1:5" ht="12.75">
      <c r="A67" s="34" t="s">
        <v>50</v>
      </c>
      <c r="E67" s="35" t="s">
        <v>248</v>
      </c>
    </row>
    <row r="68" spans="1:5" ht="12.75">
      <c r="A68" s="36" t="s">
        <v>52</v>
      </c>
      <c r="E68" s="37" t="s">
        <v>47</v>
      </c>
    </row>
    <row r="69" spans="1:5" ht="25.5">
      <c r="A69" t="s">
        <v>53</v>
      </c>
      <c r="E69" s="35" t="s">
        <v>249</v>
      </c>
    </row>
    <row r="70" spans="1:18" ht="12.75" customHeight="1">
      <c r="A70" s="6" t="s">
        <v>43</v>
      </c>
      <c s="6"/>
      <c s="42" t="s">
        <v>22</v>
      </c>
      <c s="6"/>
      <c s="27" t="s">
        <v>250</v>
      </c>
      <c s="6"/>
      <c s="6"/>
      <c s="6"/>
      <c s="43">
        <f>0+Q70</f>
      </c>
      <c r="O70">
        <f>0+R70</f>
      </c>
      <c r="Q70">
        <f>0+I71</f>
      </c>
      <c>
        <f>0+O71</f>
      </c>
    </row>
    <row r="71" spans="1:16" ht="12.75">
      <c r="A71" s="25" t="s">
        <v>45</v>
      </c>
      <c s="29" t="s">
        <v>166</v>
      </c>
      <c s="29" t="s">
        <v>251</v>
      </c>
      <c s="25" t="s">
        <v>47</v>
      </c>
      <c s="30" t="s">
        <v>252</v>
      </c>
      <c s="31" t="s">
        <v>191</v>
      </c>
      <c s="32">
        <v>0.47</v>
      </c>
      <c s="33">
        <v>0</v>
      </c>
      <c s="32">
        <f>ROUND(ROUND(H71,2)*ROUND(G71,2),2)</f>
      </c>
      <c r="O71">
        <f>(I71*21)/100</f>
      </c>
      <c t="s">
        <v>22</v>
      </c>
    </row>
    <row r="72" spans="1:5" ht="12.75">
      <c r="A72" s="34" t="s">
        <v>50</v>
      </c>
      <c r="E72" s="35" t="s">
        <v>253</v>
      </c>
    </row>
    <row r="73" spans="1:5" ht="51">
      <c r="A73" s="36" t="s">
        <v>52</v>
      </c>
      <c r="E73" s="37" t="s">
        <v>254</v>
      </c>
    </row>
    <row r="74" spans="1:5" ht="51">
      <c r="A74" t="s">
        <v>53</v>
      </c>
      <c r="E74" s="35" t="s">
        <v>255</v>
      </c>
    </row>
    <row r="75" spans="1:18" ht="12.75" customHeight="1">
      <c r="A75" s="6" t="s">
        <v>43</v>
      </c>
      <c s="6"/>
      <c s="42" t="s">
        <v>31</v>
      </c>
      <c s="6"/>
      <c s="27" t="s">
        <v>256</v>
      </c>
      <c s="6"/>
      <c s="6"/>
      <c s="6"/>
      <c s="43">
        <f>0+Q75</f>
      </c>
      <c r="O75">
        <f>0+R75</f>
      </c>
      <c r="Q75">
        <f>0+I76+I80+I84+I88+I92+I96</f>
      </c>
      <c>
        <f>0+O76+O80+O84+O88+O92+O96</f>
      </c>
    </row>
    <row r="76" spans="1:16" ht="12.75">
      <c r="A76" s="25" t="s">
        <v>45</v>
      </c>
      <c s="29" t="s">
        <v>257</v>
      </c>
      <c s="29" t="s">
        <v>258</v>
      </c>
      <c s="25" t="s">
        <v>56</v>
      </c>
      <c s="30" t="s">
        <v>259</v>
      </c>
      <c s="31" t="s">
        <v>62</v>
      </c>
      <c s="32">
        <v>48</v>
      </c>
      <c s="33">
        <v>0</v>
      </c>
      <c s="32">
        <f>ROUND(ROUND(H76,2)*ROUND(G76,2),2)</f>
      </c>
      <c r="O76">
        <f>(I76*21)/100</f>
      </c>
      <c t="s">
        <v>22</v>
      </c>
    </row>
    <row r="77" spans="1:5" ht="12.75">
      <c r="A77" s="34" t="s">
        <v>50</v>
      </c>
      <c r="E77" s="35" t="s">
        <v>260</v>
      </c>
    </row>
    <row r="78" spans="1:5" ht="12.75">
      <c r="A78" s="36" t="s">
        <v>52</v>
      </c>
      <c r="E78" s="37" t="s">
        <v>47</v>
      </c>
    </row>
    <row r="79" spans="1:5" ht="25.5">
      <c r="A79" t="s">
        <v>53</v>
      </c>
      <c r="E79" s="35" t="s">
        <v>261</v>
      </c>
    </row>
    <row r="80" spans="1:16" ht="12.75">
      <c r="A80" s="25" t="s">
        <v>45</v>
      </c>
      <c s="29" t="s">
        <v>262</v>
      </c>
      <c s="29" t="s">
        <v>263</v>
      </c>
      <c s="25" t="s">
        <v>47</v>
      </c>
      <c s="30" t="s">
        <v>264</v>
      </c>
      <c s="31" t="s">
        <v>191</v>
      </c>
      <c s="32">
        <v>10.44</v>
      </c>
      <c s="33">
        <v>0</v>
      </c>
      <c s="32">
        <f>ROUND(ROUND(H80,2)*ROUND(G80,2),2)</f>
      </c>
      <c r="O80">
        <f>(I80*21)/100</f>
      </c>
      <c t="s">
        <v>22</v>
      </c>
    </row>
    <row r="81" spans="1:5" ht="12.75">
      <c r="A81" s="34" t="s">
        <v>50</v>
      </c>
      <c r="E81" s="35" t="s">
        <v>265</v>
      </c>
    </row>
    <row r="82" spans="1:5" ht="63.75">
      <c r="A82" s="36" t="s">
        <v>52</v>
      </c>
      <c r="E82" s="37" t="s">
        <v>266</v>
      </c>
    </row>
    <row r="83" spans="1:5" ht="382.5">
      <c r="A83" t="s">
        <v>53</v>
      </c>
      <c r="E83" s="35" t="s">
        <v>267</v>
      </c>
    </row>
    <row r="84" spans="1:16" ht="12.75">
      <c r="A84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183</v>
      </c>
      <c s="32">
        <v>1.7</v>
      </c>
      <c s="33">
        <v>0</v>
      </c>
      <c s="32">
        <f>ROUND(ROUND(H84,2)*ROUND(G84,2),2)</f>
      </c>
      <c r="O84">
        <f>(I84*21)/100</f>
      </c>
      <c t="s">
        <v>22</v>
      </c>
    </row>
    <row r="85" spans="1:5" ht="38.25">
      <c r="A85" s="34" t="s">
        <v>50</v>
      </c>
      <c r="E85" s="35" t="s">
        <v>271</v>
      </c>
    </row>
    <row r="86" spans="1:5" ht="12.75">
      <c r="A86" s="36" t="s">
        <v>52</v>
      </c>
      <c r="E86" s="37" t="s">
        <v>272</v>
      </c>
    </row>
    <row r="87" spans="1:5" ht="242.25">
      <c r="A87" t="s">
        <v>53</v>
      </c>
      <c r="E87" s="35" t="s">
        <v>273</v>
      </c>
    </row>
    <row r="88" spans="1:16" ht="12.75">
      <c r="A88" s="25" t="s">
        <v>45</v>
      </c>
      <c s="29" t="s">
        <v>274</v>
      </c>
      <c s="29" t="s">
        <v>269</v>
      </c>
      <c s="25" t="s">
        <v>56</v>
      </c>
      <c s="30" t="s">
        <v>270</v>
      </c>
      <c s="31" t="s">
        <v>183</v>
      </c>
      <c s="32">
        <v>1.35</v>
      </c>
      <c s="33">
        <v>0</v>
      </c>
      <c s="32">
        <f>ROUND(ROUND(H88,2)*ROUND(G88,2),2)</f>
      </c>
      <c r="O88">
        <f>(I88*21)/100</f>
      </c>
      <c t="s">
        <v>22</v>
      </c>
    </row>
    <row r="89" spans="1:5" ht="38.25">
      <c r="A89" s="34" t="s">
        <v>50</v>
      </c>
      <c r="E89" s="35" t="s">
        <v>275</v>
      </c>
    </row>
    <row r="90" spans="1:5" ht="12.75">
      <c r="A90" s="36" t="s">
        <v>52</v>
      </c>
      <c r="E90" s="37" t="s">
        <v>47</v>
      </c>
    </row>
    <row r="91" spans="1:5" ht="76.5">
      <c r="A91" t="s">
        <v>53</v>
      </c>
      <c r="E91" s="35" t="s">
        <v>276</v>
      </c>
    </row>
    <row r="92" spans="1:16" ht="12.75">
      <c r="A92" s="25" t="s">
        <v>45</v>
      </c>
      <c s="29" t="s">
        <v>277</v>
      </c>
      <c s="29" t="s">
        <v>278</v>
      </c>
      <c s="25" t="s">
        <v>47</v>
      </c>
      <c s="30" t="s">
        <v>279</v>
      </c>
      <c s="31" t="s">
        <v>191</v>
      </c>
      <c s="32">
        <v>1.21</v>
      </c>
      <c s="33">
        <v>0</v>
      </c>
      <c s="32">
        <f>ROUND(ROUND(H92,2)*ROUND(G92,2),2)</f>
      </c>
      <c r="O92">
        <f>(I92*21)/100</f>
      </c>
      <c t="s">
        <v>22</v>
      </c>
    </row>
    <row r="93" spans="1:5" ht="12.75">
      <c r="A93" s="34" t="s">
        <v>50</v>
      </c>
      <c r="E93" s="35" t="s">
        <v>280</v>
      </c>
    </row>
    <row r="94" spans="1:5" ht="38.25">
      <c r="A94" s="36" t="s">
        <v>52</v>
      </c>
      <c r="E94" s="37" t="s">
        <v>281</v>
      </c>
    </row>
    <row r="95" spans="1:5" ht="369.75">
      <c r="A95" t="s">
        <v>53</v>
      </c>
      <c r="E95" s="35" t="s">
        <v>282</v>
      </c>
    </row>
    <row r="96" spans="1:16" ht="12.75">
      <c r="A96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183</v>
      </c>
      <c s="32">
        <v>0.2</v>
      </c>
      <c s="33">
        <v>0</v>
      </c>
      <c s="32">
        <f>ROUND(ROUND(H96,2)*ROUND(G96,2),2)</f>
      </c>
      <c r="O96">
        <f>(I96*21)/100</f>
      </c>
      <c t="s">
        <v>22</v>
      </c>
    </row>
    <row r="97" spans="1:5" ht="25.5">
      <c r="A97" s="34" t="s">
        <v>50</v>
      </c>
      <c r="E97" s="35" t="s">
        <v>286</v>
      </c>
    </row>
    <row r="98" spans="1:5" ht="12.75">
      <c r="A98" s="36" t="s">
        <v>52</v>
      </c>
      <c r="E98" s="37" t="s">
        <v>47</v>
      </c>
    </row>
    <row r="99" spans="1:5" ht="267.75">
      <c r="A99" t="s">
        <v>53</v>
      </c>
      <c r="E99" s="35" t="s">
        <v>287</v>
      </c>
    </row>
    <row r="100" spans="1:18" ht="12.75" customHeight="1">
      <c r="A100" s="6" t="s">
        <v>43</v>
      </c>
      <c s="6"/>
      <c s="42" t="s">
        <v>33</v>
      </c>
      <c s="6"/>
      <c s="27" t="s">
        <v>288</v>
      </c>
      <c s="6"/>
      <c s="6"/>
      <c s="6"/>
      <c s="43">
        <f>0+Q100</f>
      </c>
      <c r="O100">
        <f>0+R100</f>
      </c>
      <c r="Q100">
        <f>0+I101+I105+I109+I113+I117+I121+I125+I129+I133+I137+I141+I145</f>
      </c>
      <c>
        <f>0+O101+O105+O109+O113+O117+O121+O125+O129+O133+O137+O141+O145</f>
      </c>
    </row>
    <row r="101" spans="1:16" ht="12.75">
      <c r="A101" s="25" t="s">
        <v>45</v>
      </c>
      <c s="29" t="s">
        <v>289</v>
      </c>
      <c s="29" t="s">
        <v>290</v>
      </c>
      <c s="25" t="s">
        <v>47</v>
      </c>
      <c s="30" t="s">
        <v>291</v>
      </c>
      <c s="31" t="s">
        <v>191</v>
      </c>
      <c s="32">
        <v>0.64</v>
      </c>
      <c s="33">
        <v>0</v>
      </c>
      <c s="32">
        <f>ROUND(ROUND(H101,2)*ROUND(G101,2),2)</f>
      </c>
      <c r="O101">
        <f>(I101*21)/100</f>
      </c>
      <c t="s">
        <v>22</v>
      </c>
    </row>
    <row r="102" spans="1:5" ht="25.5">
      <c r="A102" s="34" t="s">
        <v>50</v>
      </c>
      <c r="E102" s="35" t="s">
        <v>292</v>
      </c>
    </row>
    <row r="103" spans="1:5" ht="12.75">
      <c r="A103" s="36" t="s">
        <v>52</v>
      </c>
      <c r="E103" s="37" t="s">
        <v>293</v>
      </c>
    </row>
    <row r="104" spans="1:5" ht="369.75">
      <c r="A104" t="s">
        <v>53</v>
      </c>
      <c r="E104" s="35" t="s">
        <v>282</v>
      </c>
    </row>
    <row r="105" spans="1:16" ht="12.75">
      <c r="A105" s="25" t="s">
        <v>45</v>
      </c>
      <c s="29" t="s">
        <v>294</v>
      </c>
      <c s="29" t="s">
        <v>295</v>
      </c>
      <c s="25" t="s">
        <v>47</v>
      </c>
      <c s="30" t="s">
        <v>296</v>
      </c>
      <c s="31" t="s">
        <v>183</v>
      </c>
      <c s="32">
        <v>0.2</v>
      </c>
      <c s="33">
        <v>0</v>
      </c>
      <c s="32">
        <f>ROUND(ROUND(H105,2)*ROUND(G105,2),2)</f>
      </c>
      <c r="O105">
        <f>(I105*21)/100</f>
      </c>
      <c t="s">
        <v>22</v>
      </c>
    </row>
    <row r="106" spans="1:5" ht="25.5">
      <c r="A106" s="34" t="s">
        <v>50</v>
      </c>
      <c r="E106" s="35" t="s">
        <v>297</v>
      </c>
    </row>
    <row r="107" spans="1:5" ht="12.75">
      <c r="A107" s="36" t="s">
        <v>52</v>
      </c>
      <c r="E107" s="37" t="s">
        <v>47</v>
      </c>
    </row>
    <row r="108" spans="1:5" ht="267.75">
      <c r="A108" t="s">
        <v>53</v>
      </c>
      <c r="E108" s="35" t="s">
        <v>298</v>
      </c>
    </row>
    <row r="109" spans="1:16" ht="12.75">
      <c r="A109" s="25" t="s">
        <v>45</v>
      </c>
      <c s="29" t="s">
        <v>299</v>
      </c>
      <c s="29" t="s">
        <v>300</v>
      </c>
      <c s="25" t="s">
        <v>56</v>
      </c>
      <c s="30" t="s">
        <v>301</v>
      </c>
      <c s="31" t="s">
        <v>49</v>
      </c>
      <c s="32">
        <v>1</v>
      </c>
      <c s="33">
        <v>0</v>
      </c>
      <c s="32">
        <f>ROUND(ROUND(H109,2)*ROUND(G109,2),2)</f>
      </c>
      <c r="O109">
        <f>(I109*21)/100</f>
      </c>
      <c t="s">
        <v>22</v>
      </c>
    </row>
    <row r="110" spans="1:5" ht="12.75">
      <c r="A110" s="34" t="s">
        <v>50</v>
      </c>
      <c r="E110" s="35" t="s">
        <v>302</v>
      </c>
    </row>
    <row r="111" spans="1:5" ht="12.75">
      <c r="A111" s="36" t="s">
        <v>52</v>
      </c>
      <c r="E111" s="37" t="s">
        <v>47</v>
      </c>
    </row>
    <row r="112" spans="1:5" ht="267.75">
      <c r="A112" t="s">
        <v>53</v>
      </c>
      <c r="E112" s="35" t="s">
        <v>298</v>
      </c>
    </row>
    <row r="113" spans="1:16" ht="12.75">
      <c r="A113" s="25" t="s">
        <v>45</v>
      </c>
      <c s="29" t="s">
        <v>303</v>
      </c>
      <c s="29" t="s">
        <v>304</v>
      </c>
      <c s="25" t="s">
        <v>47</v>
      </c>
      <c s="30" t="s">
        <v>305</v>
      </c>
      <c s="31" t="s">
        <v>62</v>
      </c>
      <c s="32">
        <v>1</v>
      </c>
      <c s="33">
        <v>0</v>
      </c>
      <c s="32">
        <f>ROUND(ROUND(H113,2)*ROUND(G113,2),2)</f>
      </c>
      <c r="O113">
        <f>(I113*21)/100</f>
      </c>
      <c t="s">
        <v>22</v>
      </c>
    </row>
    <row r="114" spans="1:5" ht="12.75">
      <c r="A114" s="34" t="s">
        <v>50</v>
      </c>
      <c r="E114" s="35" t="s">
        <v>306</v>
      </c>
    </row>
    <row r="115" spans="1:5" ht="12.75">
      <c r="A115" s="36" t="s">
        <v>52</v>
      </c>
      <c r="E115" s="37" t="s">
        <v>47</v>
      </c>
    </row>
    <row r="116" spans="1:5" ht="89.25">
      <c r="A116" t="s">
        <v>53</v>
      </c>
      <c r="E116" s="35" t="s">
        <v>307</v>
      </c>
    </row>
    <row r="117" spans="1:16" ht="12.75">
      <c r="A117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191</v>
      </c>
      <c s="32">
        <v>14.16</v>
      </c>
      <c s="33">
        <v>0</v>
      </c>
      <c s="32">
        <f>ROUND(ROUND(H117,2)*ROUND(G117,2),2)</f>
      </c>
      <c r="O117">
        <f>(I117*21)/100</f>
      </c>
      <c t="s">
        <v>22</v>
      </c>
    </row>
    <row r="118" spans="1:5" ht="12.75">
      <c r="A118" s="34" t="s">
        <v>50</v>
      </c>
      <c r="E118" s="35" t="s">
        <v>311</v>
      </c>
    </row>
    <row r="119" spans="1:5" ht="76.5">
      <c r="A119" s="36" t="s">
        <v>52</v>
      </c>
      <c r="E119" s="37" t="s">
        <v>312</v>
      </c>
    </row>
    <row r="120" spans="1:5" ht="369.75">
      <c r="A120" t="s">
        <v>53</v>
      </c>
      <c r="E120" s="35" t="s">
        <v>282</v>
      </c>
    </row>
    <row r="121" spans="1:16" ht="12.75">
      <c r="A121" s="25" t="s">
        <v>45</v>
      </c>
      <c s="29" t="s">
        <v>313</v>
      </c>
      <c s="29" t="s">
        <v>314</v>
      </c>
      <c s="25" t="s">
        <v>47</v>
      </c>
      <c s="30" t="s">
        <v>315</v>
      </c>
      <c s="31" t="s">
        <v>191</v>
      </c>
      <c s="32">
        <v>0.92</v>
      </c>
      <c s="33">
        <v>0</v>
      </c>
      <c s="32">
        <f>ROUND(ROUND(H121,2)*ROUND(G121,2),2)</f>
      </c>
      <c r="O121">
        <f>(I121*21)/100</f>
      </c>
      <c t="s">
        <v>22</v>
      </c>
    </row>
    <row r="122" spans="1:5" ht="38.25">
      <c r="A122" s="34" t="s">
        <v>50</v>
      </c>
      <c r="E122" s="35" t="s">
        <v>316</v>
      </c>
    </row>
    <row r="123" spans="1:5" ht="12.75">
      <c r="A123" s="36" t="s">
        <v>52</v>
      </c>
      <c r="E123" s="37" t="s">
        <v>317</v>
      </c>
    </row>
    <row r="124" spans="1:5" ht="38.25">
      <c r="A124" t="s">
        <v>53</v>
      </c>
      <c r="E124" s="35" t="s">
        <v>318</v>
      </c>
    </row>
    <row r="125" spans="1:16" ht="12.75">
      <c r="A125" s="25" t="s">
        <v>45</v>
      </c>
      <c s="29" t="s">
        <v>319</v>
      </c>
      <c s="29" t="s">
        <v>320</v>
      </c>
      <c s="25" t="s">
        <v>47</v>
      </c>
      <c s="30" t="s">
        <v>321</v>
      </c>
      <c s="31" t="s">
        <v>191</v>
      </c>
      <c s="32">
        <v>4.75</v>
      </c>
      <c s="33">
        <v>0</v>
      </c>
      <c s="32">
        <f>ROUND(ROUND(H125,2)*ROUND(G125,2),2)</f>
      </c>
      <c r="O125">
        <f>(I125*21)/100</f>
      </c>
      <c t="s">
        <v>22</v>
      </c>
    </row>
    <row r="126" spans="1:5" ht="12.75">
      <c r="A126" s="34" t="s">
        <v>50</v>
      </c>
      <c r="E126" s="35" t="s">
        <v>322</v>
      </c>
    </row>
    <row r="127" spans="1:5" ht="12.75">
      <c r="A127" s="36" t="s">
        <v>52</v>
      </c>
      <c r="E127" s="37" t="s">
        <v>323</v>
      </c>
    </row>
    <row r="128" spans="1:5" ht="38.25">
      <c r="A128" t="s">
        <v>53</v>
      </c>
      <c r="E128" s="35" t="s">
        <v>324</v>
      </c>
    </row>
    <row r="129" spans="1:16" ht="12.75">
      <c r="A129" s="25" t="s">
        <v>45</v>
      </c>
      <c s="29" t="s">
        <v>325</v>
      </c>
      <c s="29" t="s">
        <v>326</v>
      </c>
      <c s="25" t="s">
        <v>47</v>
      </c>
      <c s="30" t="s">
        <v>327</v>
      </c>
      <c s="31" t="s">
        <v>191</v>
      </c>
      <c s="32">
        <v>5.28</v>
      </c>
      <c s="33">
        <v>0</v>
      </c>
      <c s="32">
        <f>ROUND(ROUND(H129,2)*ROUND(G129,2),2)</f>
      </c>
      <c r="O129">
        <f>(I129*21)/100</f>
      </c>
      <c t="s">
        <v>22</v>
      </c>
    </row>
    <row r="130" spans="1:5" ht="38.25">
      <c r="A130" s="34" t="s">
        <v>50</v>
      </c>
      <c r="E130" s="35" t="s">
        <v>328</v>
      </c>
    </row>
    <row r="131" spans="1:5" ht="12.75">
      <c r="A131" s="36" t="s">
        <v>52</v>
      </c>
      <c r="E131" s="37" t="s">
        <v>329</v>
      </c>
    </row>
    <row r="132" spans="1:5" ht="293.25">
      <c r="A132" t="s">
        <v>53</v>
      </c>
      <c r="E132" s="35" t="s">
        <v>330</v>
      </c>
    </row>
    <row r="133" spans="1:16" ht="12.75">
      <c r="A133" s="25" t="s">
        <v>45</v>
      </c>
      <c s="29" t="s">
        <v>331</v>
      </c>
      <c s="29" t="s">
        <v>332</v>
      </c>
      <c s="25" t="s">
        <v>47</v>
      </c>
      <c s="30" t="s">
        <v>333</v>
      </c>
      <c s="31" t="s">
        <v>191</v>
      </c>
      <c s="32">
        <v>3.2</v>
      </c>
      <c s="33">
        <v>0</v>
      </c>
      <c s="32">
        <f>ROUND(ROUND(H133,2)*ROUND(G133,2),2)</f>
      </c>
      <c r="O133">
        <f>(I133*21)/100</f>
      </c>
      <c t="s">
        <v>22</v>
      </c>
    </row>
    <row r="134" spans="1:5" ht="25.5">
      <c r="A134" s="34" t="s">
        <v>50</v>
      </c>
      <c r="E134" s="35" t="s">
        <v>334</v>
      </c>
    </row>
    <row r="135" spans="1:5" ht="12.75">
      <c r="A135" s="36" t="s">
        <v>52</v>
      </c>
      <c r="E135" s="37" t="s">
        <v>335</v>
      </c>
    </row>
    <row r="136" spans="1:5" ht="38.25">
      <c r="A136" t="s">
        <v>53</v>
      </c>
      <c r="E136" s="35" t="s">
        <v>336</v>
      </c>
    </row>
    <row r="137" spans="1:16" ht="12.75">
      <c r="A137" s="25" t="s">
        <v>45</v>
      </c>
      <c s="29" t="s">
        <v>337</v>
      </c>
      <c s="29" t="s">
        <v>338</v>
      </c>
      <c s="25" t="s">
        <v>47</v>
      </c>
      <c s="30" t="s">
        <v>339</v>
      </c>
      <c s="31" t="s">
        <v>191</v>
      </c>
      <c s="32">
        <v>8.63</v>
      </c>
      <c s="33">
        <v>0</v>
      </c>
      <c s="32">
        <f>ROUND(ROUND(H137,2)*ROUND(G137,2),2)</f>
      </c>
      <c r="O137">
        <f>(I137*21)/100</f>
      </c>
      <c t="s">
        <v>22</v>
      </c>
    </row>
    <row r="138" spans="1:5" ht="38.25">
      <c r="A138" s="34" t="s">
        <v>50</v>
      </c>
      <c r="E138" s="35" t="s">
        <v>340</v>
      </c>
    </row>
    <row r="139" spans="1:5" ht="12.75">
      <c r="A139" s="36" t="s">
        <v>52</v>
      </c>
      <c r="E139" s="37" t="s">
        <v>341</v>
      </c>
    </row>
    <row r="140" spans="1:5" ht="38.25">
      <c r="A140" t="s">
        <v>53</v>
      </c>
      <c r="E140" s="35" t="s">
        <v>336</v>
      </c>
    </row>
    <row r="141" spans="1:16" ht="12.75">
      <c r="A141" s="25" t="s">
        <v>45</v>
      </c>
      <c s="29" t="s">
        <v>342</v>
      </c>
      <c s="29" t="s">
        <v>343</v>
      </c>
      <c s="25" t="s">
        <v>47</v>
      </c>
      <c s="30" t="s">
        <v>344</v>
      </c>
      <c s="31" t="s">
        <v>191</v>
      </c>
      <c s="32">
        <v>19.74</v>
      </c>
      <c s="33">
        <v>0</v>
      </c>
      <c s="32">
        <f>ROUND(ROUND(H141,2)*ROUND(G141,2),2)</f>
      </c>
      <c r="O141">
        <f>(I141*21)/100</f>
      </c>
      <c t="s">
        <v>22</v>
      </c>
    </row>
    <row r="142" spans="1:5" ht="51">
      <c r="A142" s="34" t="s">
        <v>50</v>
      </c>
      <c r="E142" s="35" t="s">
        <v>345</v>
      </c>
    </row>
    <row r="143" spans="1:5" ht="12.75">
      <c r="A143" s="36" t="s">
        <v>52</v>
      </c>
      <c r="E143" s="37" t="s">
        <v>346</v>
      </c>
    </row>
    <row r="144" spans="1:5" ht="102">
      <c r="A144" t="s">
        <v>53</v>
      </c>
      <c r="E144" s="35" t="s">
        <v>347</v>
      </c>
    </row>
    <row r="145" spans="1:16" ht="12.75">
      <c r="A145" s="25" t="s">
        <v>45</v>
      </c>
      <c s="29" t="s">
        <v>348</v>
      </c>
      <c s="29" t="s">
        <v>349</v>
      </c>
      <c s="25" t="s">
        <v>47</v>
      </c>
      <c s="30" t="s">
        <v>350</v>
      </c>
      <c s="31" t="s">
        <v>191</v>
      </c>
      <c s="32">
        <v>1.2</v>
      </c>
      <c s="33">
        <v>0</v>
      </c>
      <c s="32">
        <f>ROUND(ROUND(H145,2)*ROUND(G145,2),2)</f>
      </c>
      <c r="O145">
        <f>(I145*21)/100</f>
      </c>
      <c t="s">
        <v>22</v>
      </c>
    </row>
    <row r="146" spans="1:5" ht="12.75">
      <c r="A146" s="34" t="s">
        <v>50</v>
      </c>
      <c r="E146" s="35" t="s">
        <v>351</v>
      </c>
    </row>
    <row r="147" spans="1:5" ht="12.75">
      <c r="A147" s="36" t="s">
        <v>52</v>
      </c>
      <c r="E147" s="37" t="s">
        <v>352</v>
      </c>
    </row>
    <row r="148" spans="1:5" ht="63.75">
      <c r="A148" t="s">
        <v>53</v>
      </c>
      <c r="E148" s="35" t="s">
        <v>353</v>
      </c>
    </row>
    <row r="149" spans="1:18" ht="12.75" customHeight="1">
      <c r="A149" s="6" t="s">
        <v>43</v>
      </c>
      <c s="6"/>
      <c s="42" t="s">
        <v>35</v>
      </c>
      <c s="6"/>
      <c s="27" t="s">
        <v>354</v>
      </c>
      <c s="6"/>
      <c s="6"/>
      <c s="6"/>
      <c s="43">
        <f>0+Q149</f>
      </c>
      <c r="O149">
        <f>0+R149</f>
      </c>
      <c r="Q149">
        <f>0+I150+I154+I158+I162+I166+I170+I174+I178+I182+I186+I190</f>
      </c>
      <c>
        <f>0+O150+O154+O158+O162+O166+O170+O174+O178+O182+O186+O190</f>
      </c>
    </row>
    <row r="150" spans="1:16" ht="12.75">
      <c r="A150" s="25" t="s">
        <v>45</v>
      </c>
      <c s="29" t="s">
        <v>355</v>
      </c>
      <c s="29" t="s">
        <v>356</v>
      </c>
      <c s="25" t="s">
        <v>47</v>
      </c>
      <c s="30" t="s">
        <v>357</v>
      </c>
      <c s="31" t="s">
        <v>174</v>
      </c>
      <c s="32">
        <v>38.4</v>
      </c>
      <c s="33">
        <v>0</v>
      </c>
      <c s="32">
        <f>ROUND(ROUND(H150,2)*ROUND(G150,2),2)</f>
      </c>
      <c r="O150">
        <f>(I150*21)/100</f>
      </c>
      <c t="s">
        <v>22</v>
      </c>
    </row>
    <row r="151" spans="1:5" ht="12.75">
      <c r="A151" s="34" t="s">
        <v>50</v>
      </c>
      <c r="E151" s="35" t="s">
        <v>358</v>
      </c>
    </row>
    <row r="152" spans="1:5" ht="38.25">
      <c r="A152" s="36" t="s">
        <v>52</v>
      </c>
      <c r="E152" s="37" t="s">
        <v>359</v>
      </c>
    </row>
    <row r="153" spans="1:5" ht="38.25">
      <c r="A153" t="s">
        <v>53</v>
      </c>
      <c r="E153" s="35" t="s">
        <v>360</v>
      </c>
    </row>
    <row r="154" spans="1:16" ht="12.75">
      <c r="A154" s="25" t="s">
        <v>45</v>
      </c>
      <c s="29" t="s">
        <v>361</v>
      </c>
      <c s="29" t="s">
        <v>362</v>
      </c>
      <c s="25" t="s">
        <v>47</v>
      </c>
      <c s="30" t="s">
        <v>363</v>
      </c>
      <c s="31" t="s">
        <v>174</v>
      </c>
      <c s="32">
        <v>179.23</v>
      </c>
      <c s="33">
        <v>0</v>
      </c>
      <c s="32">
        <f>ROUND(ROUND(H154,2)*ROUND(G154,2),2)</f>
      </c>
      <c r="O154">
        <f>(I154*21)/100</f>
      </c>
      <c t="s">
        <v>22</v>
      </c>
    </row>
    <row r="155" spans="1:5" ht="25.5">
      <c r="A155" s="34" t="s">
        <v>50</v>
      </c>
      <c r="E155" s="35" t="s">
        <v>364</v>
      </c>
    </row>
    <row r="156" spans="1:5" ht="12.75">
      <c r="A156" s="36" t="s">
        <v>52</v>
      </c>
      <c r="E156" s="37" t="s">
        <v>47</v>
      </c>
    </row>
    <row r="157" spans="1:5" ht="51">
      <c r="A157" t="s">
        <v>53</v>
      </c>
      <c r="E157" s="35" t="s">
        <v>365</v>
      </c>
    </row>
    <row r="158" spans="1:16" ht="12.75">
      <c r="A158" s="25" t="s">
        <v>45</v>
      </c>
      <c s="29" t="s">
        <v>366</v>
      </c>
      <c s="29" t="s">
        <v>367</v>
      </c>
      <c s="25" t="s">
        <v>47</v>
      </c>
      <c s="30" t="s">
        <v>368</v>
      </c>
      <c s="31" t="s">
        <v>174</v>
      </c>
      <c s="32">
        <v>179.23</v>
      </c>
      <c s="33">
        <v>0</v>
      </c>
      <c s="32">
        <f>ROUND(ROUND(H158,2)*ROUND(G158,2),2)</f>
      </c>
      <c r="O158">
        <f>(I158*21)/100</f>
      </c>
      <c t="s">
        <v>22</v>
      </c>
    </row>
    <row r="159" spans="1:5" ht="25.5">
      <c r="A159" s="34" t="s">
        <v>50</v>
      </c>
      <c r="E159" s="35" t="s">
        <v>369</v>
      </c>
    </row>
    <row r="160" spans="1:5" ht="12.75">
      <c r="A160" s="36" t="s">
        <v>52</v>
      </c>
      <c r="E160" s="37" t="s">
        <v>47</v>
      </c>
    </row>
    <row r="161" spans="1:5" ht="51">
      <c r="A161" t="s">
        <v>53</v>
      </c>
      <c r="E161" s="35" t="s">
        <v>365</v>
      </c>
    </row>
    <row r="162" spans="1:16" ht="12.75">
      <c r="A162" s="25" t="s">
        <v>45</v>
      </c>
      <c s="29" t="s">
        <v>370</v>
      </c>
      <c s="29" t="s">
        <v>371</v>
      </c>
      <c s="25" t="s">
        <v>47</v>
      </c>
      <c s="30" t="s">
        <v>372</v>
      </c>
      <c s="31" t="s">
        <v>174</v>
      </c>
      <c s="32">
        <v>305.29</v>
      </c>
      <c s="33">
        <v>0</v>
      </c>
      <c s="32">
        <f>ROUND(ROUND(H162,2)*ROUND(G162,2),2)</f>
      </c>
      <c r="O162">
        <f>(I162*21)/100</f>
      </c>
      <c t="s">
        <v>22</v>
      </c>
    </row>
    <row r="163" spans="1:5" ht="12.75">
      <c r="A163" s="34" t="s">
        <v>50</v>
      </c>
      <c r="E163" s="35" t="s">
        <v>373</v>
      </c>
    </row>
    <row r="164" spans="1:5" ht="51">
      <c r="A164" s="36" t="s">
        <v>52</v>
      </c>
      <c r="E164" s="37" t="s">
        <v>374</v>
      </c>
    </row>
    <row r="165" spans="1:5" ht="140.25">
      <c r="A165" t="s">
        <v>53</v>
      </c>
      <c r="E165" s="35" t="s">
        <v>375</v>
      </c>
    </row>
    <row r="166" spans="1:16" ht="12.75">
      <c r="A166" s="25" t="s">
        <v>45</v>
      </c>
      <c s="29" t="s">
        <v>376</v>
      </c>
      <c s="29" t="s">
        <v>377</v>
      </c>
      <c s="25" t="s">
        <v>65</v>
      </c>
      <c s="30" t="s">
        <v>378</v>
      </c>
      <c s="31" t="s">
        <v>174</v>
      </c>
      <c s="32">
        <v>179.23</v>
      </c>
      <c s="33">
        <v>0</v>
      </c>
      <c s="32">
        <f>ROUND(ROUND(H166,2)*ROUND(G166,2),2)</f>
      </c>
      <c r="O166">
        <f>(I166*21)/100</f>
      </c>
      <c t="s">
        <v>22</v>
      </c>
    </row>
    <row r="167" spans="1:5" ht="25.5">
      <c r="A167" s="34" t="s">
        <v>50</v>
      </c>
      <c r="E167" s="35" t="s">
        <v>379</v>
      </c>
    </row>
    <row r="168" spans="1:5" ht="12.75">
      <c r="A168" s="36" t="s">
        <v>52</v>
      </c>
      <c r="E168" s="37" t="s">
        <v>47</v>
      </c>
    </row>
    <row r="169" spans="1:5" ht="140.25">
      <c r="A169" t="s">
        <v>53</v>
      </c>
      <c r="E169" s="35" t="s">
        <v>375</v>
      </c>
    </row>
    <row r="170" spans="1:16" ht="12.75">
      <c r="A170" s="25" t="s">
        <v>45</v>
      </c>
      <c s="29" t="s">
        <v>380</v>
      </c>
      <c s="29" t="s">
        <v>377</v>
      </c>
      <c s="25" t="s">
        <v>68</v>
      </c>
      <c s="30" t="s">
        <v>378</v>
      </c>
      <c s="31" t="s">
        <v>174</v>
      </c>
      <c s="32">
        <v>50</v>
      </c>
      <c s="33">
        <v>0</v>
      </c>
      <c s="32">
        <f>ROUND(ROUND(H170,2)*ROUND(G170,2),2)</f>
      </c>
      <c r="O170">
        <f>(I170*21)/100</f>
      </c>
      <c t="s">
        <v>22</v>
      </c>
    </row>
    <row r="171" spans="1:5" ht="12.75">
      <c r="A171" s="34" t="s">
        <v>50</v>
      </c>
      <c r="E171" s="35" t="s">
        <v>381</v>
      </c>
    </row>
    <row r="172" spans="1:5" ht="12.75">
      <c r="A172" s="36" t="s">
        <v>52</v>
      </c>
      <c r="E172" s="37" t="s">
        <v>47</v>
      </c>
    </row>
    <row r="173" spans="1:5" ht="140.25">
      <c r="A173" t="s">
        <v>53</v>
      </c>
      <c r="E173" s="35" t="s">
        <v>375</v>
      </c>
    </row>
    <row r="174" spans="1:16" ht="12.75">
      <c r="A174" s="25" t="s">
        <v>45</v>
      </c>
      <c s="29" t="s">
        <v>382</v>
      </c>
      <c s="29" t="s">
        <v>383</v>
      </c>
      <c s="25" t="s">
        <v>47</v>
      </c>
      <c s="30" t="s">
        <v>384</v>
      </c>
      <c s="31" t="s">
        <v>174</v>
      </c>
      <c s="32">
        <v>114.43</v>
      </c>
      <c s="33">
        <v>0</v>
      </c>
      <c s="32">
        <f>ROUND(ROUND(H174,2)*ROUND(G174,2),2)</f>
      </c>
      <c r="O174">
        <f>(I174*21)/100</f>
      </c>
      <c t="s">
        <v>22</v>
      </c>
    </row>
    <row r="175" spans="1:5" ht="25.5">
      <c r="A175" s="34" t="s">
        <v>50</v>
      </c>
      <c r="E175" s="35" t="s">
        <v>385</v>
      </c>
    </row>
    <row r="176" spans="1:5" ht="12.75">
      <c r="A176" s="36" t="s">
        <v>52</v>
      </c>
      <c r="E176" s="37" t="s">
        <v>386</v>
      </c>
    </row>
    <row r="177" spans="1:5" ht="140.25">
      <c r="A177" t="s">
        <v>53</v>
      </c>
      <c r="E177" s="35" t="s">
        <v>375</v>
      </c>
    </row>
    <row r="178" spans="1:16" ht="12.75">
      <c r="A178" s="25" t="s">
        <v>45</v>
      </c>
      <c s="29" t="s">
        <v>387</v>
      </c>
      <c s="29" t="s">
        <v>388</v>
      </c>
      <c s="25" t="s">
        <v>47</v>
      </c>
      <c s="30" t="s">
        <v>389</v>
      </c>
      <c s="31" t="s">
        <v>174</v>
      </c>
      <c s="32">
        <v>179.23</v>
      </c>
      <c s="33">
        <v>0</v>
      </c>
      <c s="32">
        <f>ROUND(ROUND(H178,2)*ROUND(G178,2),2)</f>
      </c>
      <c r="O178">
        <f>(I178*21)/100</f>
      </c>
      <c t="s">
        <v>22</v>
      </c>
    </row>
    <row r="179" spans="1:5" ht="25.5">
      <c r="A179" s="34" t="s">
        <v>50</v>
      </c>
      <c r="E179" s="35" t="s">
        <v>390</v>
      </c>
    </row>
    <row r="180" spans="1:5" ht="12.75">
      <c r="A180" s="36" t="s">
        <v>52</v>
      </c>
      <c r="E180" s="37" t="s">
        <v>47</v>
      </c>
    </row>
    <row r="181" spans="1:5" ht="25.5">
      <c r="A181" t="s">
        <v>53</v>
      </c>
      <c r="E181" s="35" t="s">
        <v>391</v>
      </c>
    </row>
    <row r="182" spans="1:16" ht="12.75">
      <c r="A182" s="25" t="s">
        <v>45</v>
      </c>
      <c s="29" t="s">
        <v>392</v>
      </c>
      <c s="29" t="s">
        <v>393</v>
      </c>
      <c s="25" t="s">
        <v>65</v>
      </c>
      <c s="30" t="s">
        <v>394</v>
      </c>
      <c s="31" t="s">
        <v>162</v>
      </c>
      <c s="32">
        <v>58.48</v>
      </c>
      <c s="33">
        <v>0</v>
      </c>
      <c s="32">
        <f>ROUND(ROUND(H182,2)*ROUND(G182,2),2)</f>
      </c>
      <c r="O182">
        <f>(I182*21)/100</f>
      </c>
      <c t="s">
        <v>22</v>
      </c>
    </row>
    <row r="183" spans="1:5" ht="38.25">
      <c r="A183" s="34" t="s">
        <v>50</v>
      </c>
      <c r="E183" s="35" t="s">
        <v>395</v>
      </c>
    </row>
    <row r="184" spans="1:5" ht="12.75">
      <c r="A184" s="36" t="s">
        <v>52</v>
      </c>
      <c r="E184" s="37" t="s">
        <v>396</v>
      </c>
    </row>
    <row r="185" spans="1:5" ht="38.25">
      <c r="A185" t="s">
        <v>53</v>
      </c>
      <c r="E185" s="35" t="s">
        <v>397</v>
      </c>
    </row>
    <row r="186" spans="1:16" ht="12.75">
      <c r="A186" s="25" t="s">
        <v>45</v>
      </c>
      <c s="29" t="s">
        <v>398</v>
      </c>
      <c s="29" t="s">
        <v>393</v>
      </c>
      <c s="25" t="s">
        <v>68</v>
      </c>
      <c s="30" t="s">
        <v>394</v>
      </c>
      <c s="31" t="s">
        <v>162</v>
      </c>
      <c s="32">
        <v>9.6</v>
      </c>
      <c s="33">
        <v>0</v>
      </c>
      <c s="32">
        <f>ROUND(ROUND(H186,2)*ROUND(G186,2),2)</f>
      </c>
      <c r="O186">
        <f>(I186*21)/100</f>
      </c>
      <c t="s">
        <v>22</v>
      </c>
    </row>
    <row r="187" spans="1:5" ht="38.25">
      <c r="A187" s="34" t="s">
        <v>50</v>
      </c>
      <c r="E187" s="35" t="s">
        <v>399</v>
      </c>
    </row>
    <row r="188" spans="1:5" ht="12.75">
      <c r="A188" s="36" t="s">
        <v>52</v>
      </c>
      <c r="E188" s="37" t="s">
        <v>400</v>
      </c>
    </row>
    <row r="189" spans="1:5" ht="38.25">
      <c r="A189" t="s">
        <v>53</v>
      </c>
      <c r="E189" s="35" t="s">
        <v>397</v>
      </c>
    </row>
    <row r="190" spans="1:16" ht="12.75">
      <c r="A190" s="25" t="s">
        <v>45</v>
      </c>
      <c s="29" t="s">
        <v>401</v>
      </c>
      <c s="29" t="s">
        <v>393</v>
      </c>
      <c s="25" t="s">
        <v>402</v>
      </c>
      <c s="30" t="s">
        <v>394</v>
      </c>
      <c s="31" t="s">
        <v>162</v>
      </c>
      <c s="32">
        <v>68.8</v>
      </c>
      <c s="33">
        <v>0</v>
      </c>
      <c s="32">
        <f>ROUND(ROUND(H190,2)*ROUND(G190,2),2)</f>
      </c>
      <c r="O190">
        <f>(I190*21)/100</f>
      </c>
      <c t="s">
        <v>22</v>
      </c>
    </row>
    <row r="191" spans="1:5" ht="38.25">
      <c r="A191" s="34" t="s">
        <v>50</v>
      </c>
      <c r="E191" s="35" t="s">
        <v>403</v>
      </c>
    </row>
    <row r="192" spans="1:5" ht="12.75">
      <c r="A192" s="36" t="s">
        <v>52</v>
      </c>
      <c r="E192" s="37" t="s">
        <v>404</v>
      </c>
    </row>
    <row r="193" spans="1:5" ht="38.25">
      <c r="A193" t="s">
        <v>53</v>
      </c>
      <c r="E193" s="35" t="s">
        <v>397</v>
      </c>
    </row>
    <row r="194" spans="1:18" ht="12.75" customHeight="1">
      <c r="A194" s="6" t="s">
        <v>43</v>
      </c>
      <c s="6"/>
      <c s="42" t="s">
        <v>37</v>
      </c>
      <c s="6"/>
      <c s="27" t="s">
        <v>405</v>
      </c>
      <c s="6"/>
      <c s="6"/>
      <c s="6"/>
      <c s="43">
        <f>0+Q194</f>
      </c>
      <c r="O194">
        <f>0+R194</f>
      </c>
      <c r="Q194">
        <f>0+I195+I199+I203+I207+I211+I215+I219+I223+I227</f>
      </c>
      <c>
        <f>0+O195+O199+O203+O207+O211+O215+O219+O223+O227</f>
      </c>
    </row>
    <row r="195" spans="1:16" ht="12.75">
      <c r="A195" s="25" t="s">
        <v>45</v>
      </c>
      <c s="29" t="s">
        <v>406</v>
      </c>
      <c s="29" t="s">
        <v>407</v>
      </c>
      <c s="25" t="s">
        <v>47</v>
      </c>
      <c s="30" t="s">
        <v>408</v>
      </c>
      <c s="31" t="s">
        <v>174</v>
      </c>
      <c s="32">
        <v>10</v>
      </c>
      <c s="33">
        <v>0</v>
      </c>
      <c s="32">
        <f>ROUND(ROUND(H195,2)*ROUND(G195,2),2)</f>
      </c>
      <c r="O195">
        <f>(I195*21)/100</f>
      </c>
      <c t="s">
        <v>22</v>
      </c>
    </row>
    <row r="196" spans="1:5" ht="25.5">
      <c r="A196" s="34" t="s">
        <v>50</v>
      </c>
      <c r="E196" s="35" t="s">
        <v>409</v>
      </c>
    </row>
    <row r="197" spans="1:5" ht="12.75">
      <c r="A197" s="36" t="s">
        <v>52</v>
      </c>
      <c r="E197" s="37" t="s">
        <v>47</v>
      </c>
    </row>
    <row r="198" spans="1:5" ht="76.5">
      <c r="A198" t="s">
        <v>53</v>
      </c>
      <c r="E198" s="35" t="s">
        <v>410</v>
      </c>
    </row>
    <row r="199" spans="1:16" ht="25.5">
      <c r="A199" s="25" t="s">
        <v>45</v>
      </c>
      <c s="29" t="s">
        <v>411</v>
      </c>
      <c s="29" t="s">
        <v>412</v>
      </c>
      <c s="25" t="s">
        <v>65</v>
      </c>
      <c s="30" t="s">
        <v>413</v>
      </c>
      <c s="31" t="s">
        <v>174</v>
      </c>
      <c s="32">
        <v>20</v>
      </c>
      <c s="33">
        <v>0</v>
      </c>
      <c s="32">
        <f>ROUND(ROUND(H199,2)*ROUND(G199,2),2)</f>
      </c>
      <c r="O199">
        <f>(I199*21)/100</f>
      </c>
      <c t="s">
        <v>22</v>
      </c>
    </row>
    <row r="200" spans="1:5" ht="38.25">
      <c r="A200" s="34" t="s">
        <v>50</v>
      </c>
      <c r="E200" s="35" t="s">
        <v>414</v>
      </c>
    </row>
    <row r="201" spans="1:5" ht="12.75">
      <c r="A201" s="36" t="s">
        <v>52</v>
      </c>
      <c r="E201" s="37" t="s">
        <v>415</v>
      </c>
    </row>
    <row r="202" spans="1:5" ht="76.5">
      <c r="A202" t="s">
        <v>53</v>
      </c>
      <c r="E202" s="35" t="s">
        <v>410</v>
      </c>
    </row>
    <row r="203" spans="1:16" ht="25.5">
      <c r="A203" s="25" t="s">
        <v>45</v>
      </c>
      <c s="29" t="s">
        <v>416</v>
      </c>
      <c s="29" t="s">
        <v>412</v>
      </c>
      <c s="25" t="s">
        <v>68</v>
      </c>
      <c s="30" t="s">
        <v>413</v>
      </c>
      <c s="31" t="s">
        <v>174</v>
      </c>
      <c s="32">
        <v>31.68</v>
      </c>
      <c s="33">
        <v>0</v>
      </c>
      <c s="32">
        <f>ROUND(ROUND(H203,2)*ROUND(G203,2),2)</f>
      </c>
      <c r="O203">
        <f>(I203*21)/100</f>
      </c>
      <c t="s">
        <v>22</v>
      </c>
    </row>
    <row r="204" spans="1:5" ht="25.5">
      <c r="A204" s="34" t="s">
        <v>50</v>
      </c>
      <c r="E204" s="35" t="s">
        <v>417</v>
      </c>
    </row>
    <row r="205" spans="1:5" ht="12.75">
      <c r="A205" s="36" t="s">
        <v>52</v>
      </c>
      <c r="E205" s="37" t="s">
        <v>418</v>
      </c>
    </row>
    <row r="206" spans="1:5" ht="76.5">
      <c r="A206" t="s">
        <v>53</v>
      </c>
      <c r="E206" s="35" t="s">
        <v>410</v>
      </c>
    </row>
    <row r="207" spans="1:16" ht="25.5">
      <c r="A207" s="25" t="s">
        <v>45</v>
      </c>
      <c s="29" t="s">
        <v>419</v>
      </c>
      <c s="29" t="s">
        <v>412</v>
      </c>
      <c s="25" t="s">
        <v>402</v>
      </c>
      <c s="30" t="s">
        <v>413</v>
      </c>
      <c s="31" t="s">
        <v>174</v>
      </c>
      <c s="32">
        <v>38.13</v>
      </c>
      <c s="33">
        <v>0</v>
      </c>
      <c s="32">
        <f>ROUND(ROUND(H207,2)*ROUND(G207,2),2)</f>
      </c>
      <c r="O207">
        <f>(I207*21)/100</f>
      </c>
      <c t="s">
        <v>22</v>
      </c>
    </row>
    <row r="208" spans="1:5" ht="38.25">
      <c r="A208" s="34" t="s">
        <v>50</v>
      </c>
      <c r="E208" s="35" t="s">
        <v>420</v>
      </c>
    </row>
    <row r="209" spans="1:5" ht="12.75">
      <c r="A209" s="36" t="s">
        <v>52</v>
      </c>
      <c r="E209" s="37" t="s">
        <v>421</v>
      </c>
    </row>
    <row r="210" spans="1:5" ht="76.5">
      <c r="A210" t="s">
        <v>53</v>
      </c>
      <c r="E210" s="35" t="s">
        <v>410</v>
      </c>
    </row>
    <row r="211" spans="1:16" ht="25.5">
      <c r="A211" s="25" t="s">
        <v>45</v>
      </c>
      <c s="29" t="s">
        <v>422</v>
      </c>
      <c s="29" t="s">
        <v>423</v>
      </c>
      <c s="25" t="s">
        <v>47</v>
      </c>
      <c s="30" t="s">
        <v>424</v>
      </c>
      <c s="31" t="s">
        <v>174</v>
      </c>
      <c s="32">
        <v>10</v>
      </c>
      <c s="33">
        <v>0</v>
      </c>
      <c s="32">
        <f>ROUND(ROUND(H211,2)*ROUND(G211,2),2)</f>
      </c>
      <c r="O211">
        <f>(I211*21)/100</f>
      </c>
      <c t="s">
        <v>22</v>
      </c>
    </row>
    <row r="212" spans="1:5" ht="12.75">
      <c r="A212" s="34" t="s">
        <v>50</v>
      </c>
      <c r="E212" s="35" t="s">
        <v>425</v>
      </c>
    </row>
    <row r="213" spans="1:5" ht="12.75">
      <c r="A213" s="36" t="s">
        <v>52</v>
      </c>
      <c r="E213" s="37" t="s">
        <v>47</v>
      </c>
    </row>
    <row r="214" spans="1:5" ht="76.5">
      <c r="A214" t="s">
        <v>53</v>
      </c>
      <c r="E214" s="35" t="s">
        <v>410</v>
      </c>
    </row>
    <row r="215" spans="1:16" ht="25.5">
      <c r="A215" s="25" t="s">
        <v>45</v>
      </c>
      <c s="29" t="s">
        <v>426</v>
      </c>
      <c s="29" t="s">
        <v>427</v>
      </c>
      <c s="25" t="s">
        <v>47</v>
      </c>
      <c s="30" t="s">
        <v>428</v>
      </c>
      <c s="31" t="s">
        <v>174</v>
      </c>
      <c s="32">
        <v>2</v>
      </c>
      <c s="33">
        <v>0</v>
      </c>
      <c s="32">
        <f>ROUND(ROUND(H215,2)*ROUND(G215,2),2)</f>
      </c>
      <c r="O215">
        <f>(I215*21)/100</f>
      </c>
      <c t="s">
        <v>22</v>
      </c>
    </row>
    <row r="216" spans="1:5" ht="12.75">
      <c r="A216" s="34" t="s">
        <v>50</v>
      </c>
      <c r="E216" s="35" t="s">
        <v>429</v>
      </c>
    </row>
    <row r="217" spans="1:5" ht="12.75">
      <c r="A217" s="36" t="s">
        <v>52</v>
      </c>
      <c r="E217" s="37" t="s">
        <v>47</v>
      </c>
    </row>
    <row r="218" spans="1:5" ht="76.5">
      <c r="A218" t="s">
        <v>53</v>
      </c>
      <c r="E218" s="35" t="s">
        <v>410</v>
      </c>
    </row>
    <row r="219" spans="1:16" ht="25.5">
      <c r="A219" s="25" t="s">
        <v>45</v>
      </c>
      <c s="29" t="s">
        <v>430</v>
      </c>
      <c s="29" t="s">
        <v>431</v>
      </c>
      <c s="25" t="s">
        <v>47</v>
      </c>
      <c s="30" t="s">
        <v>432</v>
      </c>
      <c s="31" t="s">
        <v>174</v>
      </c>
      <c s="32">
        <v>20</v>
      </c>
      <c s="33">
        <v>0</v>
      </c>
      <c s="32">
        <f>ROUND(ROUND(H219,2)*ROUND(G219,2),2)</f>
      </c>
      <c r="O219">
        <f>(I219*21)/100</f>
      </c>
      <c t="s">
        <v>22</v>
      </c>
    </row>
    <row r="220" spans="1:5" ht="12.75">
      <c r="A220" s="34" t="s">
        <v>50</v>
      </c>
      <c r="E220" s="35" t="s">
        <v>433</v>
      </c>
    </row>
    <row r="221" spans="1:5" ht="12.75">
      <c r="A221" s="36" t="s">
        <v>52</v>
      </c>
      <c r="E221" s="37" t="s">
        <v>47</v>
      </c>
    </row>
    <row r="222" spans="1:5" ht="76.5">
      <c r="A222" t="s">
        <v>53</v>
      </c>
      <c r="E222" s="35" t="s">
        <v>410</v>
      </c>
    </row>
    <row r="223" spans="1:16" ht="25.5">
      <c r="A223" s="25" t="s">
        <v>45</v>
      </c>
      <c s="29" t="s">
        <v>434</v>
      </c>
      <c s="29" t="s">
        <v>435</v>
      </c>
      <c s="25" t="s">
        <v>47</v>
      </c>
      <c s="30" t="s">
        <v>436</v>
      </c>
      <c s="31" t="s">
        <v>174</v>
      </c>
      <c s="32">
        <v>9.68</v>
      </c>
      <c s="33">
        <v>0</v>
      </c>
      <c s="32">
        <f>ROUND(ROUND(H223,2)*ROUND(G223,2),2)</f>
      </c>
      <c r="O223">
        <f>(I223*21)/100</f>
      </c>
      <c t="s">
        <v>22</v>
      </c>
    </row>
    <row r="224" spans="1:5" ht="12.75">
      <c r="A224" s="34" t="s">
        <v>50</v>
      </c>
      <c r="E224" s="35" t="s">
        <v>437</v>
      </c>
    </row>
    <row r="225" spans="1:5" ht="12.75">
      <c r="A225" s="36" t="s">
        <v>52</v>
      </c>
      <c r="E225" s="37" t="s">
        <v>438</v>
      </c>
    </row>
    <row r="226" spans="1:5" ht="76.5">
      <c r="A226" t="s">
        <v>53</v>
      </c>
      <c r="E226" s="35" t="s">
        <v>410</v>
      </c>
    </row>
    <row r="227" spans="1:16" ht="12.75">
      <c r="A227" s="25" t="s">
        <v>45</v>
      </c>
      <c s="29" t="s">
        <v>439</v>
      </c>
      <c s="29" t="s">
        <v>440</v>
      </c>
      <c s="25" t="s">
        <v>47</v>
      </c>
      <c s="30" t="s">
        <v>441</v>
      </c>
      <c s="31" t="s">
        <v>174</v>
      </c>
      <c s="32">
        <v>2.2</v>
      </c>
      <c s="33">
        <v>0</v>
      </c>
      <c s="32">
        <f>ROUND(ROUND(H227,2)*ROUND(G227,2),2)</f>
      </c>
      <c r="O227">
        <f>(I227*21)/100</f>
      </c>
      <c t="s">
        <v>22</v>
      </c>
    </row>
    <row r="228" spans="1:5" ht="38.25">
      <c r="A228" s="34" t="s">
        <v>50</v>
      </c>
      <c r="E228" s="35" t="s">
        <v>442</v>
      </c>
    </row>
    <row r="229" spans="1:5" ht="12.75">
      <c r="A229" s="36" t="s">
        <v>52</v>
      </c>
      <c r="E229" s="37" t="s">
        <v>47</v>
      </c>
    </row>
    <row r="230" spans="1:5" ht="63.75">
      <c r="A230" t="s">
        <v>53</v>
      </c>
      <c r="E230" s="35" t="s">
        <v>443</v>
      </c>
    </row>
    <row r="231" spans="1:18" ht="12.75" customHeight="1">
      <c r="A231" s="6" t="s">
        <v>43</v>
      </c>
      <c s="6"/>
      <c s="42" t="s">
        <v>73</v>
      </c>
      <c s="6"/>
      <c s="27" t="s">
        <v>444</v>
      </c>
      <c s="6"/>
      <c s="6"/>
      <c s="6"/>
      <c s="43">
        <f>0+Q231</f>
      </c>
      <c r="O231">
        <f>0+R231</f>
      </c>
      <c r="Q231">
        <f>0+I232+I236+I240+I244+I248+I252+I256+I260</f>
      </c>
      <c>
        <f>0+O232+O236+O240+O244+O248+O252+O256+O260</f>
      </c>
    </row>
    <row r="232" spans="1:16" ht="25.5">
      <c r="A232" s="25" t="s">
        <v>45</v>
      </c>
      <c s="29" t="s">
        <v>445</v>
      </c>
      <c s="29" t="s">
        <v>446</v>
      </c>
      <c s="25" t="s">
        <v>47</v>
      </c>
      <c s="30" t="s">
        <v>447</v>
      </c>
      <c s="31" t="s">
        <v>174</v>
      </c>
      <c s="32">
        <v>7</v>
      </c>
      <c s="33">
        <v>0</v>
      </c>
      <c s="32">
        <f>ROUND(ROUND(H232,2)*ROUND(G232,2),2)</f>
      </c>
      <c r="O232">
        <f>(I232*21)/100</f>
      </c>
      <c t="s">
        <v>22</v>
      </c>
    </row>
    <row r="233" spans="1:5" ht="25.5">
      <c r="A233" s="34" t="s">
        <v>50</v>
      </c>
      <c r="E233" s="35" t="s">
        <v>448</v>
      </c>
    </row>
    <row r="234" spans="1:5" ht="12.75">
      <c r="A234" s="36" t="s">
        <v>52</v>
      </c>
      <c r="E234" s="37" t="s">
        <v>449</v>
      </c>
    </row>
    <row r="235" spans="1:5" ht="191.25">
      <c r="A235" t="s">
        <v>53</v>
      </c>
      <c r="E235" s="35" t="s">
        <v>450</v>
      </c>
    </row>
    <row r="236" spans="1:16" ht="25.5">
      <c r="A236" s="25" t="s">
        <v>45</v>
      </c>
      <c s="29" t="s">
        <v>451</v>
      </c>
      <c s="29" t="s">
        <v>452</v>
      </c>
      <c s="25" t="s">
        <v>47</v>
      </c>
      <c s="30" t="s">
        <v>453</v>
      </c>
      <c s="31" t="s">
        <v>174</v>
      </c>
      <c s="32">
        <v>129.8</v>
      </c>
      <c s="33">
        <v>0</v>
      </c>
      <c s="32">
        <f>ROUND(ROUND(H236,2)*ROUND(G236,2),2)</f>
      </c>
      <c r="O236">
        <f>(I236*21)/100</f>
      </c>
      <c t="s">
        <v>22</v>
      </c>
    </row>
    <row r="237" spans="1:5" ht="25.5">
      <c r="A237" s="34" t="s">
        <v>50</v>
      </c>
      <c r="E237" s="35" t="s">
        <v>454</v>
      </c>
    </row>
    <row r="238" spans="1:5" ht="12.75">
      <c r="A238" s="36" t="s">
        <v>52</v>
      </c>
      <c r="E238" s="37" t="s">
        <v>455</v>
      </c>
    </row>
    <row r="239" spans="1:5" ht="204">
      <c r="A239" t="s">
        <v>53</v>
      </c>
      <c r="E239" s="35" t="s">
        <v>456</v>
      </c>
    </row>
    <row r="240" spans="1:16" ht="25.5">
      <c r="A240" s="25" t="s">
        <v>45</v>
      </c>
      <c s="29" t="s">
        <v>457</v>
      </c>
      <c s="29" t="s">
        <v>458</v>
      </c>
      <c s="25" t="s">
        <v>47</v>
      </c>
      <c s="30" t="s">
        <v>459</v>
      </c>
      <c s="31" t="s">
        <v>174</v>
      </c>
      <c s="32">
        <v>41.57</v>
      </c>
      <c s="33">
        <v>0</v>
      </c>
      <c s="32">
        <f>ROUND(ROUND(H240,2)*ROUND(G240,2),2)</f>
      </c>
      <c r="O240">
        <f>(I240*21)/100</f>
      </c>
      <c t="s">
        <v>22</v>
      </c>
    </row>
    <row r="241" spans="1:5" ht="12.75">
      <c r="A241" s="34" t="s">
        <v>50</v>
      </c>
      <c r="E241" s="35" t="s">
        <v>47</v>
      </c>
    </row>
    <row r="242" spans="1:5" ht="12.75">
      <c r="A242" s="36" t="s">
        <v>52</v>
      </c>
      <c r="E242" s="37" t="s">
        <v>460</v>
      </c>
    </row>
    <row r="243" spans="1:5" ht="204">
      <c r="A243" t="s">
        <v>53</v>
      </c>
      <c r="E243" s="35" t="s">
        <v>461</v>
      </c>
    </row>
    <row r="244" spans="1:16" ht="12.75">
      <c r="A244" s="25" t="s">
        <v>45</v>
      </c>
      <c s="29" t="s">
        <v>462</v>
      </c>
      <c s="29" t="s">
        <v>463</v>
      </c>
      <c s="25" t="s">
        <v>47</v>
      </c>
      <c s="30" t="s">
        <v>464</v>
      </c>
      <c s="31" t="s">
        <v>174</v>
      </c>
      <c s="32">
        <v>11.2</v>
      </c>
      <c s="33">
        <v>0</v>
      </c>
      <c s="32">
        <f>ROUND(ROUND(H244,2)*ROUND(G244,2),2)</f>
      </c>
      <c r="O244">
        <f>(I244*21)/100</f>
      </c>
      <c t="s">
        <v>22</v>
      </c>
    </row>
    <row r="245" spans="1:5" ht="25.5">
      <c r="A245" s="34" t="s">
        <v>50</v>
      </c>
      <c r="E245" s="35" t="s">
        <v>465</v>
      </c>
    </row>
    <row r="246" spans="1:5" ht="12.75">
      <c r="A246" s="36" t="s">
        <v>52</v>
      </c>
      <c r="E246" s="37" t="s">
        <v>466</v>
      </c>
    </row>
    <row r="247" spans="1:5" ht="38.25">
      <c r="A247" t="s">
        <v>53</v>
      </c>
      <c r="E247" s="35" t="s">
        <v>467</v>
      </c>
    </row>
    <row r="248" spans="1:16" ht="12.75">
      <c r="A248" s="25" t="s">
        <v>45</v>
      </c>
      <c s="29" t="s">
        <v>468</v>
      </c>
      <c s="29" t="s">
        <v>469</v>
      </c>
      <c s="25" t="s">
        <v>47</v>
      </c>
      <c s="30" t="s">
        <v>470</v>
      </c>
      <c s="31" t="s">
        <v>174</v>
      </c>
      <c s="32">
        <v>99.51</v>
      </c>
      <c s="33">
        <v>0</v>
      </c>
      <c s="32">
        <f>ROUND(ROUND(H248,2)*ROUND(G248,2),2)</f>
      </c>
      <c r="O248">
        <f>(I248*21)/100</f>
      </c>
      <c t="s">
        <v>22</v>
      </c>
    </row>
    <row r="249" spans="1:5" ht="25.5">
      <c r="A249" s="34" t="s">
        <v>50</v>
      </c>
      <c r="E249" s="35" t="s">
        <v>471</v>
      </c>
    </row>
    <row r="250" spans="1:5" ht="38.25">
      <c r="A250" s="36" t="s">
        <v>52</v>
      </c>
      <c r="E250" s="37" t="s">
        <v>472</v>
      </c>
    </row>
    <row r="251" spans="1:5" ht="51">
      <c r="A251" t="s">
        <v>53</v>
      </c>
      <c r="E251" s="35" t="s">
        <v>473</v>
      </c>
    </row>
    <row r="252" spans="1:16" ht="12.75">
      <c r="A252" s="25" t="s">
        <v>45</v>
      </c>
      <c s="29" t="s">
        <v>474</v>
      </c>
      <c s="29" t="s">
        <v>475</v>
      </c>
      <c s="25" t="s">
        <v>47</v>
      </c>
      <c s="30" t="s">
        <v>476</v>
      </c>
      <c s="31" t="s">
        <v>174</v>
      </c>
      <c s="32">
        <v>220</v>
      </c>
      <c s="33">
        <v>0</v>
      </c>
      <c s="32">
        <f>ROUND(ROUND(H252,2)*ROUND(G252,2),2)</f>
      </c>
      <c r="O252">
        <f>(I252*21)/100</f>
      </c>
      <c t="s">
        <v>22</v>
      </c>
    </row>
    <row r="253" spans="1:5" ht="38.25">
      <c r="A253" s="34" t="s">
        <v>50</v>
      </c>
      <c r="E253" s="35" t="s">
        <v>477</v>
      </c>
    </row>
    <row r="254" spans="1:5" ht="12.75">
      <c r="A254" s="36" t="s">
        <v>52</v>
      </c>
      <c r="E254" s="37" t="s">
        <v>47</v>
      </c>
    </row>
    <row r="255" spans="1:5" ht="51">
      <c r="A255" t="s">
        <v>53</v>
      </c>
      <c r="E255" s="35" t="s">
        <v>473</v>
      </c>
    </row>
    <row r="256" spans="1:16" ht="12.75">
      <c r="A256" s="25" t="s">
        <v>45</v>
      </c>
      <c s="29" t="s">
        <v>478</v>
      </c>
      <c s="29" t="s">
        <v>479</v>
      </c>
      <c s="25" t="s">
        <v>65</v>
      </c>
      <c s="30" t="s">
        <v>480</v>
      </c>
      <c s="31" t="s">
        <v>174</v>
      </c>
      <c s="32">
        <v>26</v>
      </c>
      <c s="33">
        <v>0</v>
      </c>
      <c s="32">
        <f>ROUND(ROUND(H256,2)*ROUND(G256,2),2)</f>
      </c>
      <c r="O256">
        <f>(I256*21)/100</f>
      </c>
      <c t="s">
        <v>22</v>
      </c>
    </row>
    <row r="257" spans="1:5" ht="38.25">
      <c r="A257" s="34" t="s">
        <v>50</v>
      </c>
      <c r="E257" s="35" t="s">
        <v>481</v>
      </c>
    </row>
    <row r="258" spans="1:5" ht="12.75">
      <c r="A258" s="36" t="s">
        <v>52</v>
      </c>
      <c r="E258" s="37" t="s">
        <v>47</v>
      </c>
    </row>
    <row r="259" spans="1:5" ht="51">
      <c r="A259" t="s">
        <v>53</v>
      </c>
      <c r="E259" s="35" t="s">
        <v>473</v>
      </c>
    </row>
    <row r="260" spans="1:16" ht="12.75">
      <c r="A260" s="25" t="s">
        <v>45</v>
      </c>
      <c s="29" t="s">
        <v>482</v>
      </c>
      <c s="29" t="s">
        <v>479</v>
      </c>
      <c s="25" t="s">
        <v>68</v>
      </c>
      <c s="30" t="s">
        <v>480</v>
      </c>
      <c s="31" t="s">
        <v>174</v>
      </c>
      <c s="32">
        <v>294</v>
      </c>
      <c s="33">
        <v>0</v>
      </c>
      <c s="32">
        <f>ROUND(ROUND(H260,2)*ROUND(G260,2),2)</f>
      </c>
      <c r="O260">
        <f>(I260*21)/100</f>
      </c>
      <c t="s">
        <v>22</v>
      </c>
    </row>
    <row r="261" spans="1:5" ht="38.25">
      <c r="A261" s="34" t="s">
        <v>50</v>
      </c>
      <c r="E261" s="35" t="s">
        <v>483</v>
      </c>
    </row>
    <row r="262" spans="1:5" ht="12.75">
      <c r="A262" s="36" t="s">
        <v>52</v>
      </c>
      <c r="E262" s="37" t="s">
        <v>47</v>
      </c>
    </row>
    <row r="263" spans="1:5" ht="51">
      <c r="A263" t="s">
        <v>53</v>
      </c>
      <c r="E263" s="35" t="s">
        <v>473</v>
      </c>
    </row>
    <row r="264" spans="1:18" ht="12.75" customHeight="1">
      <c r="A264" s="6" t="s">
        <v>43</v>
      </c>
      <c s="6"/>
      <c s="42" t="s">
        <v>78</v>
      </c>
      <c s="6"/>
      <c s="27" t="s">
        <v>484</v>
      </c>
      <c s="6"/>
      <c s="6"/>
      <c s="6"/>
      <c s="43">
        <f>0+Q264</f>
      </c>
      <c r="O264">
        <f>0+R264</f>
      </c>
      <c r="Q264">
        <f>0+I265</f>
      </c>
      <c>
        <f>0+O265</f>
      </c>
    </row>
    <row r="265" spans="1:16" ht="12.75">
      <c r="A265" s="25" t="s">
        <v>45</v>
      </c>
      <c s="29" t="s">
        <v>485</v>
      </c>
      <c s="29" t="s">
        <v>486</v>
      </c>
      <c s="25" t="s">
        <v>47</v>
      </c>
      <c s="30" t="s">
        <v>487</v>
      </c>
      <c s="31" t="s">
        <v>162</v>
      </c>
      <c s="32">
        <v>4</v>
      </c>
      <c s="33">
        <v>0</v>
      </c>
      <c s="32">
        <f>ROUND(ROUND(H265,2)*ROUND(G265,2),2)</f>
      </c>
      <c r="O265">
        <f>(I265*21)/100</f>
      </c>
      <c t="s">
        <v>22</v>
      </c>
    </row>
    <row r="266" spans="1:5" ht="12.75">
      <c r="A266" s="34" t="s">
        <v>50</v>
      </c>
      <c r="E266" s="35" t="s">
        <v>488</v>
      </c>
    </row>
    <row r="267" spans="1:5" ht="12.75">
      <c r="A267" s="36" t="s">
        <v>52</v>
      </c>
      <c r="E267" s="37" t="s">
        <v>489</v>
      </c>
    </row>
    <row r="268" spans="1:5" ht="255">
      <c r="A268" t="s">
        <v>53</v>
      </c>
      <c r="E268" s="35" t="s">
        <v>490</v>
      </c>
    </row>
    <row r="269" spans="1:18" ht="12.75" customHeight="1">
      <c r="A269" s="6" t="s">
        <v>43</v>
      </c>
      <c s="6"/>
      <c s="42" t="s">
        <v>40</v>
      </c>
      <c s="6"/>
      <c s="27" t="s">
        <v>105</v>
      </c>
      <c s="6"/>
      <c s="6"/>
      <c s="6"/>
      <c s="43">
        <f>0+Q269</f>
      </c>
      <c r="O269">
        <f>0+R269</f>
      </c>
      <c r="Q269">
        <f>0+I270+I274+I278+I282+I286+I290+I294+I298+I302+I306+I310+I314+I318+I322+I326+I330+I334+I338+I342+I346+I350+I354</f>
      </c>
      <c>
        <f>0+O270+O274+O278+O282+O286+O290+O294+O298+O302+O306+O310+O314+O318+O322+O326+O330+O334+O338+O342+O346+O350+O354</f>
      </c>
    </row>
    <row r="270" spans="1:16" ht="25.5">
      <c r="A270" s="25" t="s">
        <v>45</v>
      </c>
      <c s="29" t="s">
        <v>491</v>
      </c>
      <c s="29" t="s">
        <v>492</v>
      </c>
      <c s="25" t="s">
        <v>47</v>
      </c>
      <c s="30" t="s">
        <v>493</v>
      </c>
      <c s="31" t="s">
        <v>162</v>
      </c>
      <c s="32">
        <v>37.8</v>
      </c>
      <c s="33">
        <v>0</v>
      </c>
      <c s="32">
        <f>ROUND(ROUND(H270,2)*ROUND(G270,2),2)</f>
      </c>
      <c r="O270">
        <f>(I270*21)/100</f>
      </c>
      <c t="s">
        <v>22</v>
      </c>
    </row>
    <row r="271" spans="1:5" ht="38.25">
      <c r="A271" s="34" t="s">
        <v>50</v>
      </c>
      <c r="E271" s="35" t="s">
        <v>494</v>
      </c>
    </row>
    <row r="272" spans="1:5" ht="12.75">
      <c r="A272" s="36" t="s">
        <v>52</v>
      </c>
      <c r="E272" s="37" t="s">
        <v>495</v>
      </c>
    </row>
    <row r="273" spans="1:5" ht="51">
      <c r="A273" t="s">
        <v>53</v>
      </c>
      <c r="E273" s="35" t="s">
        <v>496</v>
      </c>
    </row>
    <row r="274" spans="1:16" ht="12.75">
      <c r="A274" s="25" t="s">
        <v>45</v>
      </c>
      <c s="29" t="s">
        <v>497</v>
      </c>
      <c s="29" t="s">
        <v>498</v>
      </c>
      <c s="25" t="s">
        <v>47</v>
      </c>
      <c s="30" t="s">
        <v>499</v>
      </c>
      <c s="31" t="s">
        <v>62</v>
      </c>
      <c s="32">
        <v>2</v>
      </c>
      <c s="33">
        <v>0</v>
      </c>
      <c s="32">
        <f>ROUND(ROUND(H274,2)*ROUND(G274,2),2)</f>
      </c>
      <c r="O274">
        <f>(I274*21)/100</f>
      </c>
      <c t="s">
        <v>22</v>
      </c>
    </row>
    <row r="275" spans="1:5" ht="38.25">
      <c r="A275" s="34" t="s">
        <v>50</v>
      </c>
      <c r="E275" s="35" t="s">
        <v>500</v>
      </c>
    </row>
    <row r="276" spans="1:5" ht="12.75">
      <c r="A276" s="36" t="s">
        <v>52</v>
      </c>
      <c r="E276" s="37" t="s">
        <v>47</v>
      </c>
    </row>
    <row r="277" spans="1:5" ht="25.5">
      <c r="A277" t="s">
        <v>53</v>
      </c>
      <c r="E277" s="35" t="s">
        <v>501</v>
      </c>
    </row>
    <row r="278" spans="1:16" ht="12.75">
      <c r="A278" s="25" t="s">
        <v>45</v>
      </c>
      <c s="29" t="s">
        <v>502</v>
      </c>
      <c s="29" t="s">
        <v>503</v>
      </c>
      <c s="25" t="s">
        <v>47</v>
      </c>
      <c s="30" t="s">
        <v>504</v>
      </c>
      <c s="31" t="s">
        <v>162</v>
      </c>
      <c s="32">
        <v>8</v>
      </c>
      <c s="33">
        <v>0</v>
      </c>
      <c s="32">
        <f>ROUND(ROUND(H278,2)*ROUND(G278,2),2)</f>
      </c>
      <c r="O278">
        <f>(I278*21)/100</f>
      </c>
      <c t="s">
        <v>22</v>
      </c>
    </row>
    <row r="279" spans="1:5" ht="25.5">
      <c r="A279" s="34" t="s">
        <v>50</v>
      </c>
      <c r="E279" s="35" t="s">
        <v>505</v>
      </c>
    </row>
    <row r="280" spans="1:5" ht="12.75">
      <c r="A280" s="36" t="s">
        <v>52</v>
      </c>
      <c r="E280" s="37" t="s">
        <v>47</v>
      </c>
    </row>
    <row r="281" spans="1:5" ht="51">
      <c r="A281" t="s">
        <v>53</v>
      </c>
      <c r="E281" s="35" t="s">
        <v>506</v>
      </c>
    </row>
    <row r="282" spans="1:16" ht="12.75">
      <c r="A282" s="25" t="s">
        <v>45</v>
      </c>
      <c s="29" t="s">
        <v>507</v>
      </c>
      <c s="29" t="s">
        <v>508</v>
      </c>
      <c s="25" t="s">
        <v>65</v>
      </c>
      <c s="30" t="s">
        <v>509</v>
      </c>
      <c s="31" t="s">
        <v>162</v>
      </c>
      <c s="32">
        <v>9.6</v>
      </c>
      <c s="33">
        <v>0</v>
      </c>
      <c s="32">
        <f>ROUND(ROUND(H282,2)*ROUND(G282,2),2)</f>
      </c>
      <c r="O282">
        <f>(I282*21)/100</f>
      </c>
      <c t="s">
        <v>22</v>
      </c>
    </row>
    <row r="283" spans="1:5" ht="12.75">
      <c r="A283" s="34" t="s">
        <v>50</v>
      </c>
      <c r="E283" s="35" t="s">
        <v>510</v>
      </c>
    </row>
    <row r="284" spans="1:5" ht="12.75">
      <c r="A284" s="36" t="s">
        <v>52</v>
      </c>
      <c r="E284" s="37" t="s">
        <v>400</v>
      </c>
    </row>
    <row r="285" spans="1:5" ht="25.5">
      <c r="A285" t="s">
        <v>53</v>
      </c>
      <c r="E285" s="35" t="s">
        <v>511</v>
      </c>
    </row>
    <row r="286" spans="1:16" ht="12.75">
      <c r="A286" s="25" t="s">
        <v>45</v>
      </c>
      <c s="29" t="s">
        <v>512</v>
      </c>
      <c s="29" t="s">
        <v>508</v>
      </c>
      <c s="25" t="s">
        <v>68</v>
      </c>
      <c s="30" t="s">
        <v>509</v>
      </c>
      <c s="31" t="s">
        <v>162</v>
      </c>
      <c s="32">
        <v>9.6</v>
      </c>
      <c s="33">
        <v>0</v>
      </c>
      <c s="32">
        <f>ROUND(ROUND(H286,2)*ROUND(G286,2),2)</f>
      </c>
      <c r="O286">
        <f>(I286*21)/100</f>
      </c>
      <c t="s">
        <v>22</v>
      </c>
    </row>
    <row r="287" spans="1:5" ht="25.5">
      <c r="A287" s="34" t="s">
        <v>50</v>
      </c>
      <c r="E287" s="35" t="s">
        <v>513</v>
      </c>
    </row>
    <row r="288" spans="1:5" ht="12.75">
      <c r="A288" s="36" t="s">
        <v>52</v>
      </c>
      <c r="E288" s="37" t="s">
        <v>400</v>
      </c>
    </row>
    <row r="289" spans="1:5" ht="25.5">
      <c r="A289" t="s">
        <v>53</v>
      </c>
      <c r="E289" s="35" t="s">
        <v>511</v>
      </c>
    </row>
    <row r="290" spans="1:16" ht="12.75">
      <c r="A290" s="25" t="s">
        <v>45</v>
      </c>
      <c s="29" t="s">
        <v>514</v>
      </c>
      <c s="29" t="s">
        <v>515</v>
      </c>
      <c s="25" t="s">
        <v>47</v>
      </c>
      <c s="30" t="s">
        <v>516</v>
      </c>
      <c s="31" t="s">
        <v>174</v>
      </c>
      <c s="32">
        <v>7.56</v>
      </c>
      <c s="33">
        <v>0</v>
      </c>
      <c s="32">
        <f>ROUND(ROUND(H290,2)*ROUND(G290,2),2)</f>
      </c>
      <c r="O290">
        <f>(I290*21)/100</f>
      </c>
      <c t="s">
        <v>22</v>
      </c>
    </row>
    <row r="291" spans="1:5" ht="12.75">
      <c r="A291" s="34" t="s">
        <v>50</v>
      </c>
      <c r="E291" s="35" t="s">
        <v>517</v>
      </c>
    </row>
    <row r="292" spans="1:5" ht="12.75">
      <c r="A292" s="36" t="s">
        <v>52</v>
      </c>
      <c r="E292" s="37" t="s">
        <v>518</v>
      </c>
    </row>
    <row r="293" spans="1:5" ht="25.5">
      <c r="A293" t="s">
        <v>53</v>
      </c>
      <c r="E293" s="35" t="s">
        <v>519</v>
      </c>
    </row>
    <row r="294" spans="1:16" ht="12.75">
      <c r="A294" s="25" t="s">
        <v>45</v>
      </c>
      <c s="29" t="s">
        <v>520</v>
      </c>
      <c s="29" t="s">
        <v>521</v>
      </c>
      <c s="25" t="s">
        <v>47</v>
      </c>
      <c s="30" t="s">
        <v>522</v>
      </c>
      <c s="31" t="s">
        <v>162</v>
      </c>
      <c s="32">
        <v>6</v>
      </c>
      <c s="33">
        <v>0</v>
      </c>
      <c s="32">
        <f>ROUND(ROUND(H294,2)*ROUND(G294,2),2)</f>
      </c>
      <c r="O294">
        <f>(I294*21)/100</f>
      </c>
      <c t="s">
        <v>22</v>
      </c>
    </row>
    <row r="295" spans="1:5" ht="12.75">
      <c r="A295" s="34" t="s">
        <v>50</v>
      </c>
      <c r="E295" s="35" t="s">
        <v>523</v>
      </c>
    </row>
    <row r="296" spans="1:5" ht="12.75">
      <c r="A296" s="36" t="s">
        <v>52</v>
      </c>
      <c r="E296" s="37" t="s">
        <v>524</v>
      </c>
    </row>
    <row r="297" spans="1:5" ht="25.5">
      <c r="A297" t="s">
        <v>53</v>
      </c>
      <c r="E297" s="35" t="s">
        <v>519</v>
      </c>
    </row>
    <row r="298" spans="1:16" ht="12.75">
      <c r="A298" s="25" t="s">
        <v>45</v>
      </c>
      <c s="29" t="s">
        <v>525</v>
      </c>
      <c s="29" t="s">
        <v>526</v>
      </c>
      <c s="25" t="s">
        <v>47</v>
      </c>
      <c s="30" t="s">
        <v>527</v>
      </c>
      <c s="31" t="s">
        <v>162</v>
      </c>
      <c s="32">
        <v>127.28</v>
      </c>
      <c s="33">
        <v>0</v>
      </c>
      <c s="32">
        <f>ROUND(ROUND(H298,2)*ROUND(G298,2),2)</f>
      </c>
      <c r="O298">
        <f>(I298*21)/100</f>
      </c>
      <c t="s">
        <v>22</v>
      </c>
    </row>
    <row r="299" spans="1:5" ht="25.5">
      <c r="A299" s="34" t="s">
        <v>50</v>
      </c>
      <c r="E299" s="35" t="s">
        <v>528</v>
      </c>
    </row>
    <row r="300" spans="1:5" ht="12.75">
      <c r="A300" s="36" t="s">
        <v>52</v>
      </c>
      <c r="E300" s="37" t="s">
        <v>529</v>
      </c>
    </row>
    <row r="301" spans="1:5" ht="25.5">
      <c r="A301" t="s">
        <v>53</v>
      </c>
      <c r="E301" s="35" t="s">
        <v>519</v>
      </c>
    </row>
    <row r="302" spans="1:16" ht="12.75">
      <c r="A302" s="25" t="s">
        <v>45</v>
      </c>
      <c s="29" t="s">
        <v>530</v>
      </c>
      <c s="29" t="s">
        <v>531</v>
      </c>
      <c s="25" t="s">
        <v>47</v>
      </c>
      <c s="30" t="s">
        <v>532</v>
      </c>
      <c s="31" t="s">
        <v>162</v>
      </c>
      <c s="32">
        <v>12.8</v>
      </c>
      <c s="33">
        <v>0</v>
      </c>
      <c s="32">
        <f>ROUND(ROUND(H302,2)*ROUND(G302,2),2)</f>
      </c>
      <c r="O302">
        <f>(I302*21)/100</f>
      </c>
      <c t="s">
        <v>22</v>
      </c>
    </row>
    <row r="303" spans="1:5" ht="12.75">
      <c r="A303" s="34" t="s">
        <v>50</v>
      </c>
      <c r="E303" s="35" t="s">
        <v>533</v>
      </c>
    </row>
    <row r="304" spans="1:5" ht="12.75">
      <c r="A304" s="36" t="s">
        <v>52</v>
      </c>
      <c r="E304" s="37" t="s">
        <v>534</v>
      </c>
    </row>
    <row r="305" spans="1:5" ht="63.75">
      <c r="A305" t="s">
        <v>53</v>
      </c>
      <c r="E305" s="35" t="s">
        <v>535</v>
      </c>
    </row>
    <row r="306" spans="1:16" ht="12.75">
      <c r="A306" s="25" t="s">
        <v>45</v>
      </c>
      <c s="29" t="s">
        <v>536</v>
      </c>
      <c s="29" t="s">
        <v>537</v>
      </c>
      <c s="25" t="s">
        <v>47</v>
      </c>
      <c s="30" t="s">
        <v>538</v>
      </c>
      <c s="31" t="s">
        <v>62</v>
      </c>
      <c s="32">
        <v>4</v>
      </c>
      <c s="33">
        <v>0</v>
      </c>
      <c s="32">
        <f>ROUND(ROUND(H306,2)*ROUND(G306,2),2)</f>
      </c>
      <c r="O306">
        <f>(I306*21)/100</f>
      </c>
      <c t="s">
        <v>22</v>
      </c>
    </row>
    <row r="307" spans="1:5" ht="38.25">
      <c r="A307" s="34" t="s">
        <v>50</v>
      </c>
      <c r="E307" s="35" t="s">
        <v>539</v>
      </c>
    </row>
    <row r="308" spans="1:5" ht="12.75">
      <c r="A308" s="36" t="s">
        <v>52</v>
      </c>
      <c r="E308" s="37" t="s">
        <v>47</v>
      </c>
    </row>
    <row r="309" spans="1:5" ht="267.75">
      <c r="A309" t="s">
        <v>53</v>
      </c>
      <c r="E309" s="35" t="s">
        <v>540</v>
      </c>
    </row>
    <row r="310" spans="1:16" ht="12.75">
      <c r="A310" s="25" t="s">
        <v>45</v>
      </c>
      <c s="29" t="s">
        <v>541</v>
      </c>
      <c s="29" t="s">
        <v>542</v>
      </c>
      <c s="25" t="s">
        <v>47</v>
      </c>
      <c s="30" t="s">
        <v>543</v>
      </c>
      <c s="31" t="s">
        <v>174</v>
      </c>
      <c s="32">
        <v>160.5</v>
      </c>
      <c s="33">
        <v>0</v>
      </c>
      <c s="32">
        <f>ROUND(ROUND(H310,2)*ROUND(G310,2),2)</f>
      </c>
      <c r="O310">
        <f>(I310*21)/100</f>
      </c>
      <c t="s">
        <v>22</v>
      </c>
    </row>
    <row r="311" spans="1:5" ht="12.75">
      <c r="A311" s="34" t="s">
        <v>50</v>
      </c>
      <c r="E311" s="35" t="s">
        <v>544</v>
      </c>
    </row>
    <row r="312" spans="1:5" ht="12.75">
      <c r="A312" s="36" t="s">
        <v>52</v>
      </c>
      <c r="E312" s="37" t="s">
        <v>47</v>
      </c>
    </row>
    <row r="313" spans="1:5" ht="25.5">
      <c r="A313" t="s">
        <v>53</v>
      </c>
      <c r="E313" s="35" t="s">
        <v>545</v>
      </c>
    </row>
    <row r="314" spans="1:16" ht="12.75">
      <c r="A314" s="25" t="s">
        <v>45</v>
      </c>
      <c s="29" t="s">
        <v>546</v>
      </c>
      <c s="29" t="s">
        <v>547</v>
      </c>
      <c s="25" t="s">
        <v>47</v>
      </c>
      <c s="30" t="s">
        <v>548</v>
      </c>
      <c s="31" t="s">
        <v>174</v>
      </c>
      <c s="32">
        <v>250.5</v>
      </c>
      <c s="33">
        <v>0</v>
      </c>
      <c s="32">
        <f>ROUND(ROUND(H314,2)*ROUND(G314,2),2)</f>
      </c>
      <c r="O314">
        <f>(I314*21)/100</f>
      </c>
      <c t="s">
        <v>22</v>
      </c>
    </row>
    <row r="315" spans="1:5" ht="51">
      <c r="A315" s="34" t="s">
        <v>50</v>
      </c>
      <c r="E315" s="35" t="s">
        <v>549</v>
      </c>
    </row>
    <row r="316" spans="1:5" ht="12.75">
      <c r="A316" s="36" t="s">
        <v>52</v>
      </c>
      <c r="E316" s="37" t="s">
        <v>550</v>
      </c>
    </row>
    <row r="317" spans="1:5" ht="25.5">
      <c r="A317" t="s">
        <v>53</v>
      </c>
      <c r="E317" s="35" t="s">
        <v>545</v>
      </c>
    </row>
    <row r="318" spans="1:16" ht="12.75">
      <c r="A318" s="25" t="s">
        <v>45</v>
      </c>
      <c s="29" t="s">
        <v>551</v>
      </c>
      <c s="29" t="s">
        <v>552</v>
      </c>
      <c s="25" t="s">
        <v>65</v>
      </c>
      <c s="30" t="s">
        <v>553</v>
      </c>
      <c s="31" t="s">
        <v>174</v>
      </c>
      <c s="32">
        <v>160.42</v>
      </c>
      <c s="33">
        <v>0</v>
      </c>
      <c s="32">
        <f>ROUND(ROUND(H318,2)*ROUND(G318,2),2)</f>
      </c>
      <c r="O318">
        <f>(I318*21)/100</f>
      </c>
      <c t="s">
        <v>22</v>
      </c>
    </row>
    <row r="319" spans="1:5" ht="25.5">
      <c r="A319" s="34" t="s">
        <v>50</v>
      </c>
      <c r="E319" s="35" t="s">
        <v>554</v>
      </c>
    </row>
    <row r="320" spans="1:5" ht="12.75">
      <c r="A320" s="36" t="s">
        <v>52</v>
      </c>
      <c r="E320" s="37" t="s">
        <v>555</v>
      </c>
    </row>
    <row r="321" spans="1:5" ht="25.5">
      <c r="A321" t="s">
        <v>53</v>
      </c>
      <c r="E321" s="35" t="s">
        <v>545</v>
      </c>
    </row>
    <row r="322" spans="1:16" ht="12.75">
      <c r="A322" s="25" t="s">
        <v>45</v>
      </c>
      <c s="29" t="s">
        <v>556</v>
      </c>
      <c s="29" t="s">
        <v>552</v>
      </c>
      <c s="25" t="s">
        <v>68</v>
      </c>
      <c s="30" t="s">
        <v>553</v>
      </c>
      <c s="31" t="s">
        <v>174</v>
      </c>
      <c s="32">
        <v>53.48</v>
      </c>
      <c s="33">
        <v>0</v>
      </c>
      <c s="32">
        <f>ROUND(ROUND(H322,2)*ROUND(G322,2),2)</f>
      </c>
      <c r="O322">
        <f>(I322*21)/100</f>
      </c>
      <c t="s">
        <v>22</v>
      </c>
    </row>
    <row r="323" spans="1:5" ht="38.25">
      <c r="A323" s="34" t="s">
        <v>50</v>
      </c>
      <c r="E323" s="35" t="s">
        <v>557</v>
      </c>
    </row>
    <row r="324" spans="1:5" ht="12.75">
      <c r="A324" s="36" t="s">
        <v>52</v>
      </c>
      <c r="E324" s="37" t="s">
        <v>558</v>
      </c>
    </row>
    <row r="325" spans="1:5" ht="25.5">
      <c r="A325" t="s">
        <v>53</v>
      </c>
      <c r="E325" s="35" t="s">
        <v>545</v>
      </c>
    </row>
    <row r="326" spans="1:16" ht="12.75">
      <c r="A326" s="25" t="s">
        <v>45</v>
      </c>
      <c s="29" t="s">
        <v>559</v>
      </c>
      <c s="29" t="s">
        <v>560</v>
      </c>
      <c s="25" t="s">
        <v>47</v>
      </c>
      <c s="30" t="s">
        <v>561</v>
      </c>
      <c s="31" t="s">
        <v>191</v>
      </c>
      <c s="32">
        <v>3</v>
      </c>
      <c s="33">
        <v>0</v>
      </c>
      <c s="32">
        <f>ROUND(ROUND(H326,2)*ROUND(G326,2),2)</f>
      </c>
      <c r="O326">
        <f>(I326*21)/100</f>
      </c>
      <c t="s">
        <v>22</v>
      </c>
    </row>
    <row r="327" spans="1:5" ht="25.5">
      <c r="A327" s="34" t="s">
        <v>50</v>
      </c>
      <c r="E327" s="35" t="s">
        <v>562</v>
      </c>
    </row>
    <row r="328" spans="1:5" ht="12.75">
      <c r="A328" s="36" t="s">
        <v>52</v>
      </c>
      <c r="E328" s="37" t="s">
        <v>47</v>
      </c>
    </row>
    <row r="329" spans="1:5" ht="102">
      <c r="A329" t="s">
        <v>53</v>
      </c>
      <c r="E329" s="35" t="s">
        <v>563</v>
      </c>
    </row>
    <row r="330" spans="1:16" ht="12.75">
      <c r="A330" s="25" t="s">
        <v>45</v>
      </c>
      <c s="29" t="s">
        <v>564</v>
      </c>
      <c s="29" t="s">
        <v>565</v>
      </c>
      <c s="25" t="s">
        <v>47</v>
      </c>
      <c s="30" t="s">
        <v>566</v>
      </c>
      <c s="31" t="s">
        <v>191</v>
      </c>
      <c s="32">
        <v>1.36</v>
      </c>
      <c s="33">
        <v>0</v>
      </c>
      <c s="32">
        <f>ROUND(ROUND(H330,2)*ROUND(G330,2),2)</f>
      </c>
      <c r="O330">
        <f>(I330*21)/100</f>
      </c>
      <c t="s">
        <v>22</v>
      </c>
    </row>
    <row r="331" spans="1:5" ht="12.75">
      <c r="A331" s="34" t="s">
        <v>50</v>
      </c>
      <c r="E331" s="35" t="s">
        <v>47</v>
      </c>
    </row>
    <row r="332" spans="1:5" ht="63.75">
      <c r="A332" s="36" t="s">
        <v>52</v>
      </c>
      <c r="E332" s="37" t="s">
        <v>567</v>
      </c>
    </row>
    <row r="333" spans="1:5" ht="76.5">
      <c r="A333" t="s">
        <v>53</v>
      </c>
      <c r="E333" s="35" t="s">
        <v>568</v>
      </c>
    </row>
    <row r="334" spans="1:16" ht="12.75">
      <c r="A334" s="25" t="s">
        <v>45</v>
      </c>
      <c s="29" t="s">
        <v>569</v>
      </c>
      <c s="29" t="s">
        <v>570</v>
      </c>
      <c s="25" t="s">
        <v>47</v>
      </c>
      <c s="30" t="s">
        <v>571</v>
      </c>
      <c s="31" t="s">
        <v>62</v>
      </c>
      <c s="32">
        <v>4</v>
      </c>
      <c s="33">
        <v>0</v>
      </c>
      <c s="32">
        <f>ROUND(ROUND(H334,2)*ROUND(G334,2),2)</f>
      </c>
      <c r="O334">
        <f>(I334*21)/100</f>
      </c>
      <c t="s">
        <v>22</v>
      </c>
    </row>
    <row r="335" spans="1:5" ht="12.75">
      <c r="A335" s="34" t="s">
        <v>50</v>
      </c>
      <c r="E335" s="35" t="s">
        <v>47</v>
      </c>
    </row>
    <row r="336" spans="1:5" ht="12.75">
      <c r="A336" s="36" t="s">
        <v>52</v>
      </c>
      <c r="E336" s="37" t="s">
        <v>47</v>
      </c>
    </row>
    <row r="337" spans="1:5" ht="76.5">
      <c r="A337" t="s">
        <v>53</v>
      </c>
      <c r="E337" s="35" t="s">
        <v>572</v>
      </c>
    </row>
    <row r="338" spans="1:16" ht="12.75">
      <c r="A338" s="25" t="s">
        <v>45</v>
      </c>
      <c s="29" t="s">
        <v>573</v>
      </c>
      <c s="29" t="s">
        <v>574</v>
      </c>
      <c s="25" t="s">
        <v>47</v>
      </c>
      <c s="30" t="s">
        <v>575</v>
      </c>
      <c s="31" t="s">
        <v>191</v>
      </c>
      <c s="32">
        <v>0.25</v>
      </c>
      <c s="33">
        <v>0</v>
      </c>
      <c s="32">
        <f>ROUND(ROUND(H338,2)*ROUND(G338,2),2)</f>
      </c>
      <c r="O338">
        <f>(I338*21)/100</f>
      </c>
      <c t="s">
        <v>22</v>
      </c>
    </row>
    <row r="339" spans="1:5" ht="12.75">
      <c r="A339" s="34" t="s">
        <v>50</v>
      </c>
      <c r="E339" s="35" t="s">
        <v>576</v>
      </c>
    </row>
    <row r="340" spans="1:5" ht="12.75">
      <c r="A340" s="36" t="s">
        <v>52</v>
      </c>
      <c r="E340" s="37" t="s">
        <v>47</v>
      </c>
    </row>
    <row r="341" spans="1:5" ht="76.5">
      <c r="A341" t="s">
        <v>53</v>
      </c>
      <c r="E341" s="35" t="s">
        <v>572</v>
      </c>
    </row>
    <row r="342" spans="1:16" ht="12.75">
      <c r="A342" s="25" t="s">
        <v>45</v>
      </c>
      <c s="29" t="s">
        <v>577</v>
      </c>
      <c s="29" t="s">
        <v>578</v>
      </c>
      <c s="25" t="s">
        <v>47</v>
      </c>
      <c s="30" t="s">
        <v>579</v>
      </c>
      <c s="31" t="s">
        <v>62</v>
      </c>
      <c s="32">
        <v>4</v>
      </c>
      <c s="33">
        <v>0</v>
      </c>
      <c s="32">
        <f>ROUND(ROUND(H342,2)*ROUND(G342,2),2)</f>
      </c>
      <c r="O342">
        <f>(I342*21)/100</f>
      </c>
      <c t="s">
        <v>22</v>
      </c>
    </row>
    <row r="343" spans="1:5" ht="51">
      <c r="A343" s="34" t="s">
        <v>50</v>
      </c>
      <c r="E343" s="35" t="s">
        <v>580</v>
      </c>
    </row>
    <row r="344" spans="1:5" ht="12.75">
      <c r="A344" s="36" t="s">
        <v>52</v>
      </c>
      <c r="E344" s="37" t="s">
        <v>47</v>
      </c>
    </row>
    <row r="345" spans="1:5" ht="76.5">
      <c r="A345" t="s">
        <v>53</v>
      </c>
      <c r="E345" s="35" t="s">
        <v>572</v>
      </c>
    </row>
    <row r="346" spans="1:16" ht="12.75">
      <c r="A346" s="25" t="s">
        <v>45</v>
      </c>
      <c s="29" t="s">
        <v>581</v>
      </c>
      <c s="29" t="s">
        <v>582</v>
      </c>
      <c s="25" t="s">
        <v>47</v>
      </c>
      <c s="30" t="s">
        <v>583</v>
      </c>
      <c s="31" t="s">
        <v>62</v>
      </c>
      <c s="32">
        <v>4</v>
      </c>
      <c s="33">
        <v>0</v>
      </c>
      <c s="32">
        <f>ROUND(ROUND(H346,2)*ROUND(G346,2),2)</f>
      </c>
      <c r="O346">
        <f>(I346*21)/100</f>
      </c>
      <c t="s">
        <v>22</v>
      </c>
    </row>
    <row r="347" spans="1:5" ht="25.5">
      <c r="A347" s="34" t="s">
        <v>50</v>
      </c>
      <c r="E347" s="35" t="s">
        <v>584</v>
      </c>
    </row>
    <row r="348" spans="1:5" ht="12.75">
      <c r="A348" s="36" t="s">
        <v>52</v>
      </c>
      <c r="E348" s="37" t="s">
        <v>47</v>
      </c>
    </row>
    <row r="349" spans="1:5" ht="76.5">
      <c r="A349" t="s">
        <v>53</v>
      </c>
      <c r="E349" s="35" t="s">
        <v>572</v>
      </c>
    </row>
    <row r="350" spans="1:16" ht="12.75">
      <c r="A350" s="25" t="s">
        <v>45</v>
      </c>
      <c s="29" t="s">
        <v>585</v>
      </c>
      <c s="29" t="s">
        <v>586</v>
      </c>
      <c s="25" t="s">
        <v>47</v>
      </c>
      <c s="30" t="s">
        <v>587</v>
      </c>
      <c s="31" t="s">
        <v>62</v>
      </c>
      <c s="32">
        <v>2</v>
      </c>
      <c s="33">
        <v>0</v>
      </c>
      <c s="32">
        <f>ROUND(ROUND(H350,2)*ROUND(G350,2),2)</f>
      </c>
      <c r="O350">
        <f>(I350*21)/100</f>
      </c>
      <c t="s">
        <v>22</v>
      </c>
    </row>
    <row r="351" spans="1:5" ht="25.5">
      <c r="A351" s="34" t="s">
        <v>50</v>
      </c>
      <c r="E351" s="35" t="s">
        <v>588</v>
      </c>
    </row>
    <row r="352" spans="1:5" ht="12.75">
      <c r="A352" s="36" t="s">
        <v>52</v>
      </c>
      <c r="E352" s="37" t="s">
        <v>47</v>
      </c>
    </row>
    <row r="353" spans="1:5" ht="76.5">
      <c r="A353" t="s">
        <v>53</v>
      </c>
      <c r="E353" s="35" t="s">
        <v>572</v>
      </c>
    </row>
    <row r="354" spans="1:16" ht="12.75">
      <c r="A354" s="25" t="s">
        <v>45</v>
      </c>
      <c s="29" t="s">
        <v>589</v>
      </c>
      <c s="29" t="s">
        <v>590</v>
      </c>
      <c s="25" t="s">
        <v>47</v>
      </c>
      <c s="30" t="s">
        <v>591</v>
      </c>
      <c s="31" t="s">
        <v>174</v>
      </c>
      <c s="32">
        <v>56.2</v>
      </c>
      <c s="33">
        <v>0</v>
      </c>
      <c s="32">
        <f>ROUND(ROUND(H354,2)*ROUND(G354,2),2)</f>
      </c>
      <c r="O354">
        <f>(I354*21)/100</f>
      </c>
      <c t="s">
        <v>22</v>
      </c>
    </row>
    <row r="355" spans="1:5" ht="25.5">
      <c r="A355" s="34" t="s">
        <v>50</v>
      </c>
      <c r="E355" s="35" t="s">
        <v>592</v>
      </c>
    </row>
    <row r="356" spans="1:5" ht="38.25">
      <c r="A356" s="36" t="s">
        <v>52</v>
      </c>
      <c r="E356" s="37" t="s">
        <v>593</v>
      </c>
    </row>
    <row r="357" spans="1:5" ht="76.5">
      <c r="A357" t="s">
        <v>53</v>
      </c>
      <c r="E357" s="35" t="s">
        <v>572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